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0a2f4a81bc3d9dd/Documentos/GitHub/Hashtag_AnaliseDados/Excel/Trilha Excel/Fórmulas/"/>
    </mc:Choice>
  </mc:AlternateContent>
  <xr:revisionPtr revIDLastSave="1" documentId="13_ncr:1_{873369E9-300C-4D72-8EE5-5A516B9E5C49}" xr6:coauthVersionLast="47" xr6:coauthVersionMax="47" xr10:uidLastSave="{D69F5AEE-6A16-4A40-944D-671505E05BCB}"/>
  <bookViews>
    <workbookView xWindow="-120" yWindow="-120" windowWidth="29040" windowHeight="15720" activeTab="1" xr2:uid="{3D2557DA-CD0B-48AD-8EFD-8912689B8782}"/>
  </bookViews>
  <sheets>
    <sheet name="SOMASES" sheetId="2" r:id="rId1"/>
    <sheet name="Pratica" sheetId="1" r:id="rId2"/>
  </sheets>
  <definedNames>
    <definedName name="_xlnm._FilterDatabase" localSheetId="1" hidden="1">Pratica!$A$1:$E$31</definedName>
    <definedName name="_xlnm._FilterDatabase" localSheetId="0" hidden="1">SOMASES!$A$1:$E$14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" i="1" l="1"/>
  <c r="I29" i="1" s="1"/>
  <c r="J29" i="1"/>
  <c r="K29" i="1"/>
  <c r="L29" i="1"/>
  <c r="M29" i="1"/>
  <c r="N29" i="1"/>
  <c r="J24" i="1"/>
  <c r="K24" i="1"/>
  <c r="L24" i="1"/>
  <c r="M24" i="1"/>
  <c r="N24" i="1"/>
  <c r="J25" i="1"/>
  <c r="K25" i="1"/>
  <c r="L25" i="1"/>
  <c r="M25" i="1"/>
  <c r="N25" i="1"/>
  <c r="J26" i="1"/>
  <c r="K26" i="1"/>
  <c r="L26" i="1"/>
  <c r="M26" i="1"/>
  <c r="N26" i="1"/>
  <c r="J27" i="1"/>
  <c r="K27" i="1"/>
  <c r="L27" i="1"/>
  <c r="M27" i="1"/>
  <c r="N27" i="1"/>
  <c r="J28" i="1"/>
  <c r="K28" i="1"/>
  <c r="L28" i="1"/>
  <c r="M28" i="1"/>
  <c r="N28" i="1"/>
  <c r="I25" i="1"/>
  <c r="I26" i="1"/>
  <c r="I27" i="1"/>
  <c r="I28" i="1"/>
  <c r="J18" i="1"/>
  <c r="J17" i="1"/>
  <c r="I12" i="1"/>
  <c r="H4" i="1"/>
  <c r="N18" i="1"/>
  <c r="N19" i="1"/>
  <c r="N20" i="1"/>
  <c r="N21" i="1"/>
  <c r="N17" i="1"/>
  <c r="M18" i="1"/>
  <c r="M19" i="1"/>
  <c r="M20" i="1"/>
  <c r="M21" i="1"/>
  <c r="M17" i="1"/>
  <c r="J19" i="1"/>
  <c r="J20" i="1"/>
  <c r="J21" i="1"/>
  <c r="H12" i="1"/>
  <c r="I3" i="2"/>
  <c r="I4" i="2"/>
  <c r="I2" i="2"/>
  <c r="L21" i="1" l="1"/>
  <c r="I21" i="1"/>
  <c r="K18" i="1"/>
  <c r="H8" i="1"/>
  <c r="L17" i="1"/>
  <c r="K19" i="1"/>
  <c r="K20" i="1"/>
  <c r="I17" i="1"/>
  <c r="I18" i="1"/>
  <c r="L18" i="1"/>
  <c r="K21" i="1"/>
  <c r="L19" i="1"/>
  <c r="K17" i="1"/>
  <c r="I19" i="1"/>
  <c r="L20" i="1"/>
  <c r="I20" i="1"/>
</calcChain>
</file>

<file path=xl/sharedStrings.xml><?xml version="1.0" encoding="utf-8"?>
<sst xmlns="http://schemas.openxmlformats.org/spreadsheetml/2006/main" count="181" uniqueCount="79">
  <si>
    <t>Contratação</t>
  </si>
  <si>
    <t>Nome</t>
  </si>
  <si>
    <t>Equipe</t>
  </si>
  <si>
    <t>Pedro Martins</t>
  </si>
  <si>
    <t>Camila Cury</t>
  </si>
  <si>
    <t>Luiza França</t>
  </si>
  <si>
    <t>Amanda Egler</t>
  </si>
  <si>
    <t>Sergio Tranjan</t>
  </si>
  <si>
    <t>Felipe Almeida</t>
  </si>
  <si>
    <t>Caio Junqueira</t>
  </si>
  <si>
    <t>Lais Azevedo</t>
  </si>
  <si>
    <t>Tainá Motta</t>
  </si>
  <si>
    <t>Jurandir Piscatella</t>
  </si>
  <si>
    <t>Wilson Arrascaeta</t>
  </si>
  <si>
    <t>Tomás Melo</t>
  </si>
  <si>
    <t>Azul</t>
  </si>
  <si>
    <t>Amarela</t>
  </si>
  <si>
    <t>Preta</t>
  </si>
  <si>
    <t>Mariana Ferreira</t>
  </si>
  <si>
    <t>Região</t>
  </si>
  <si>
    <t>Salvador</t>
  </si>
  <si>
    <t>Porto Alegre</t>
  </si>
  <si>
    <t>Rio de Janeiro</t>
  </si>
  <si>
    <t>Venda</t>
  </si>
  <si>
    <t>Produto</t>
  </si>
  <si>
    <t>Produto 1</t>
  </si>
  <si>
    <t>Produto 2</t>
  </si>
  <si>
    <t>Produto 3</t>
  </si>
  <si>
    <t>Produto 4</t>
  </si>
  <si>
    <t>Produto 5</t>
  </si>
  <si>
    <t>Produto 6</t>
  </si>
  <si>
    <t>Produto 7</t>
  </si>
  <si>
    <t>Produto 8</t>
  </si>
  <si>
    <t>Produto 9</t>
  </si>
  <si>
    <t>Produto 10</t>
  </si>
  <si>
    <t>Produto 11</t>
  </si>
  <si>
    <t>Produto 12</t>
  </si>
  <si>
    <t>Produto 13</t>
  </si>
  <si>
    <t>Produto 14</t>
  </si>
  <si>
    <t>Produto 15</t>
  </si>
  <si>
    <t>Produto 16</t>
  </si>
  <si>
    <t>Produto 17</t>
  </si>
  <si>
    <t>Produto 18</t>
  </si>
  <si>
    <t>Produto 19</t>
  </si>
  <si>
    <t>Produto 20</t>
  </si>
  <si>
    <t>Produto 21</t>
  </si>
  <si>
    <t>Produto 22</t>
  </si>
  <si>
    <t>Produto 23</t>
  </si>
  <si>
    <t>Produto 24</t>
  </si>
  <si>
    <t>Produto 25</t>
  </si>
  <si>
    <t>Produto 26</t>
  </si>
  <si>
    <t>Produto 27</t>
  </si>
  <si>
    <t>Produto 28</t>
  </si>
  <si>
    <t>Produto 29</t>
  </si>
  <si>
    <t>Produto 30</t>
  </si>
  <si>
    <t>Fábrica</t>
  </si>
  <si>
    <t>Marca</t>
  </si>
  <si>
    <t>Estoque</t>
  </si>
  <si>
    <t>Brasil</t>
  </si>
  <si>
    <t>França</t>
  </si>
  <si>
    <t>Índia</t>
  </si>
  <si>
    <t>Alemanha</t>
  </si>
  <si>
    <t>China</t>
  </si>
  <si>
    <t>Hyper</t>
  </si>
  <si>
    <t>Validade</t>
  </si>
  <si>
    <t>Microsoft</t>
  </si>
  <si>
    <t>Nike</t>
  </si>
  <si>
    <t>Adidas</t>
  </si>
  <si>
    <t>Puma</t>
  </si>
  <si>
    <t>Wilson</t>
  </si>
  <si>
    <t>Qual a quantidade em estoque de produtos fabricados na China?</t>
  </si>
  <si>
    <t>Qual a quantidade em estoque de produtos fabricados na Alemanha da marca Puma?</t>
  </si>
  <si>
    <t>Qual a quantidade em estoque que vence entre 01/01/2028 e 31/12/2029?</t>
  </si>
  <si>
    <t>Faça um resumo gerencial da quantidade de estoque de fábrica (coluna) por marca (linha)</t>
  </si>
  <si>
    <t>Resumo</t>
  </si>
  <si>
    <t>Total</t>
  </si>
  <si>
    <t>Produto 31</t>
  </si>
  <si>
    <t>Produto 32</t>
  </si>
  <si>
    <t>Produto 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</si>
</sst>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&quot;R$&quot;\ #,##0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4">
    <xf numFmtId="0" fontId="0" fillId="0" borderId="0" xfId="0"/>
    <xf numFmtId="14" fontId="0" fillId="0" borderId="0" xfId="0" applyNumberFormat="1"/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3" fontId="0" fillId="0" borderId="1" xfId="0" applyNumberFormat="1" applyBorder="1" applyAlignment="1">
      <alignment horizontal="center"/>
    </xf>
    <xf numFmtId="0" fontId="0" fillId="4" borderId="0" xfId="0" applyFill="1" applyAlignment="1">
      <alignment horizontal="center"/>
    </xf>
    <xf numFmtId="0" fontId="1" fillId="4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165" fontId="1" fillId="3" borderId="1" xfId="1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3" fontId="0" fillId="6" borderId="1" xfId="0" applyNumberFormat="1" applyFill="1" applyBorder="1" applyAlignment="1">
      <alignment horizontal="center"/>
    </xf>
    <xf numFmtId="3" fontId="0" fillId="5" borderId="1" xfId="0" applyNumberFormat="1" applyFill="1" applyBorder="1" applyAlignment="1">
      <alignment horizontal="center"/>
    </xf>
    <xf numFmtId="3" fontId="0" fillId="7" borderId="1" xfId="0" applyNumberFormat="1" applyFill="1" applyBorder="1" applyAlignment="1">
      <alignment horizontal="center"/>
    </xf>
    <xf numFmtId="3" fontId="0" fillId="8" borderId="1" xfId="0" applyNumberFormat="1" applyFill="1" applyBorder="1" applyAlignment="1">
      <alignment horizontal="center"/>
    </xf>
    <xf numFmtId="3" fontId="0" fillId="5" borderId="1" xfId="0" applyNumberFormat="1" applyFill="1" applyBorder="1" applyAlignment="1">
      <alignment horizontal="center" vertical="center"/>
    </xf>
    <xf numFmtId="3" fontId="0" fillId="6" borderId="1" xfId="0" applyNumberFormat="1" applyFill="1" applyBorder="1" applyAlignment="1">
      <alignment horizontal="center" vertical="center"/>
    </xf>
    <xf numFmtId="3" fontId="0" fillId="7" borderId="1" xfId="0" applyNumberFormat="1" applyFill="1" applyBorder="1" applyAlignment="1">
      <alignment horizontal="center" vertical="center"/>
    </xf>
    <xf numFmtId="3" fontId="0" fillId="8" borderId="1" xfId="0" applyNumberForma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4" fontId="0" fillId="9" borderId="0" xfId="0" applyNumberFormat="1" applyFill="1"/>
    <xf numFmtId="165" fontId="1" fillId="9" borderId="1" xfId="1" applyNumberFormat="1" applyFont="1" applyFill="1" applyBorder="1"/>
    <xf numFmtId="0" fontId="0" fillId="10" borderId="1" xfId="0" applyFill="1" applyBorder="1" applyAlignment="1">
      <alignment horizontal="center"/>
    </xf>
    <xf numFmtId="0" fontId="1" fillId="11" borderId="1" xfId="0" applyFont="1" applyFill="1" applyBorder="1" applyAlignment="1">
      <alignment horizontal="left"/>
    </xf>
    <xf numFmtId="0" fontId="0" fillId="11" borderId="1" xfId="0" applyFill="1" applyBorder="1" applyAlignment="1">
      <alignment horizontal="left"/>
    </xf>
    <xf numFmtId="0" fontId="0" fillId="12" borderId="1" xfId="0" applyFill="1" applyBorder="1" applyAlignment="1">
      <alignment horizontal="center" vertical="center"/>
    </xf>
    <xf numFmtId="14" fontId="0" fillId="12" borderId="1" xfId="0" applyNumberFormat="1" applyFill="1" applyBorder="1" applyAlignment="1">
      <alignment horizontal="center" vertical="center"/>
    </xf>
    <xf numFmtId="3" fontId="0" fillId="12" borderId="1" xfId="0" applyNumberForma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63547-D7E7-4AC6-B262-BC90CCAE7898}">
  <dimension ref="A1:I16"/>
  <sheetViews>
    <sheetView showGridLines="0" zoomScale="120" zoomScaleNormal="120" workbookViewId="0">
      <selection activeCell="H7" sqref="H7"/>
    </sheetView>
  </sheetViews>
  <sheetFormatPr defaultRowHeight="15" x14ac:dyDescent="0.25"/>
  <cols>
    <col min="1" max="1" width="19.7109375" customWidth="1"/>
    <col min="2" max="5" width="15.7109375" customWidth="1"/>
    <col min="6" max="6" width="9" customWidth="1"/>
    <col min="8" max="8" width="10.7109375" bestFit="1" customWidth="1"/>
    <col min="9" max="9" width="11.140625" bestFit="1" customWidth="1"/>
  </cols>
  <sheetData>
    <row r="1" spans="1:9" x14ac:dyDescent="0.25">
      <c r="A1" s="10" t="s">
        <v>1</v>
      </c>
      <c r="B1" s="10" t="s">
        <v>2</v>
      </c>
      <c r="C1" s="10" t="s">
        <v>0</v>
      </c>
      <c r="D1" s="10" t="s">
        <v>19</v>
      </c>
      <c r="E1" s="10" t="s">
        <v>23</v>
      </c>
      <c r="H1" s="8" t="s">
        <v>2</v>
      </c>
      <c r="I1" s="8" t="s">
        <v>75</v>
      </c>
    </row>
    <row r="2" spans="1:9" x14ac:dyDescent="0.25">
      <c r="A2" s="11" t="s">
        <v>3</v>
      </c>
      <c r="B2" s="11" t="s">
        <v>15</v>
      </c>
      <c r="C2" s="12">
        <v>41415</v>
      </c>
      <c r="D2" s="11" t="s">
        <v>20</v>
      </c>
      <c r="E2" s="13">
        <v>3000</v>
      </c>
      <c r="H2" s="9" t="s">
        <v>15</v>
      </c>
      <c r="I2" s="14">
        <f>SUMIFS($E:$E,$B:$B,H2)</f>
        <v>17000</v>
      </c>
    </row>
    <row r="3" spans="1:9" x14ac:dyDescent="0.25">
      <c r="A3" s="11" t="s">
        <v>4</v>
      </c>
      <c r="B3" s="11" t="s">
        <v>16</v>
      </c>
      <c r="C3" s="12">
        <v>42096</v>
      </c>
      <c r="D3" s="11" t="s">
        <v>21</v>
      </c>
      <c r="E3" s="13">
        <v>4000</v>
      </c>
      <c r="H3" s="9" t="s">
        <v>16</v>
      </c>
      <c r="I3" s="14">
        <f t="shared" ref="I3:I4" si="0">SUMIFS($E:$E,$B:$B,H3)</f>
        <v>19000</v>
      </c>
    </row>
    <row r="4" spans="1:9" x14ac:dyDescent="0.25">
      <c r="A4" s="11" t="s">
        <v>5</v>
      </c>
      <c r="B4" s="11" t="s">
        <v>16</v>
      </c>
      <c r="C4" s="12">
        <v>43548</v>
      </c>
      <c r="D4" s="11" t="s">
        <v>20</v>
      </c>
      <c r="E4" s="13">
        <v>3000</v>
      </c>
      <c r="H4" s="9" t="s">
        <v>17</v>
      </c>
      <c r="I4" s="14">
        <f t="shared" si="0"/>
        <v>9000</v>
      </c>
    </row>
    <row r="5" spans="1:9" x14ac:dyDescent="0.25">
      <c r="A5" s="11" t="s">
        <v>6</v>
      </c>
      <c r="B5" s="11" t="s">
        <v>15</v>
      </c>
      <c r="C5" s="12">
        <v>42290</v>
      </c>
      <c r="D5" s="11" t="s">
        <v>22</v>
      </c>
      <c r="E5" s="13">
        <v>3000</v>
      </c>
    </row>
    <row r="6" spans="1:9" x14ac:dyDescent="0.25">
      <c r="A6" s="11" t="s">
        <v>7</v>
      </c>
      <c r="B6" s="11" t="s">
        <v>16</v>
      </c>
      <c r="C6" s="12">
        <v>43162</v>
      </c>
      <c r="D6" s="11" t="s">
        <v>20</v>
      </c>
      <c r="E6" s="13">
        <v>6000</v>
      </c>
    </row>
    <row r="7" spans="1:9" x14ac:dyDescent="0.25">
      <c r="A7" s="11" t="s">
        <v>8</v>
      </c>
      <c r="B7" s="11" t="s">
        <v>17</v>
      </c>
      <c r="C7" s="12">
        <v>43565</v>
      </c>
      <c r="D7" s="11" t="s">
        <v>21</v>
      </c>
      <c r="E7" s="13">
        <v>2000</v>
      </c>
    </row>
    <row r="8" spans="1:9" x14ac:dyDescent="0.25">
      <c r="A8" s="11" t="s">
        <v>9</v>
      </c>
      <c r="B8" s="11" t="s">
        <v>15</v>
      </c>
      <c r="C8" s="12">
        <v>43957</v>
      </c>
      <c r="D8" s="11" t="s">
        <v>20</v>
      </c>
      <c r="E8" s="13">
        <v>2000</v>
      </c>
    </row>
    <row r="9" spans="1:9" x14ac:dyDescent="0.25">
      <c r="A9" s="11" t="s">
        <v>10</v>
      </c>
      <c r="B9" s="11" t="s">
        <v>16</v>
      </c>
      <c r="C9" s="12">
        <v>42018</v>
      </c>
      <c r="D9" s="11" t="s">
        <v>20</v>
      </c>
      <c r="E9" s="13">
        <v>1000</v>
      </c>
    </row>
    <row r="10" spans="1:9" x14ac:dyDescent="0.25">
      <c r="A10" s="11" t="s">
        <v>11</v>
      </c>
      <c r="B10" s="11" t="s">
        <v>17</v>
      </c>
      <c r="C10" s="12">
        <v>41473</v>
      </c>
      <c r="D10" s="11" t="s">
        <v>22</v>
      </c>
      <c r="E10" s="13">
        <v>4000</v>
      </c>
    </row>
    <row r="11" spans="1:9" x14ac:dyDescent="0.25">
      <c r="A11" s="11" t="s">
        <v>12</v>
      </c>
      <c r="B11" s="11" t="s">
        <v>15</v>
      </c>
      <c r="C11" s="12">
        <v>41536</v>
      </c>
      <c r="D11" s="11" t="s">
        <v>20</v>
      </c>
      <c r="E11" s="13">
        <v>6000</v>
      </c>
    </row>
    <row r="12" spans="1:9" x14ac:dyDescent="0.25">
      <c r="A12" s="11" t="s">
        <v>13</v>
      </c>
      <c r="B12" s="11" t="s">
        <v>16</v>
      </c>
      <c r="C12" s="12">
        <v>43115</v>
      </c>
      <c r="D12" s="11" t="s">
        <v>21</v>
      </c>
      <c r="E12" s="13">
        <v>5000</v>
      </c>
    </row>
    <row r="13" spans="1:9" x14ac:dyDescent="0.25">
      <c r="A13" s="11" t="s">
        <v>14</v>
      </c>
      <c r="B13" s="11" t="s">
        <v>15</v>
      </c>
      <c r="C13" s="12">
        <v>41782</v>
      </c>
      <c r="D13" s="11" t="s">
        <v>20</v>
      </c>
      <c r="E13" s="13">
        <v>3000</v>
      </c>
    </row>
    <row r="14" spans="1:9" x14ac:dyDescent="0.25">
      <c r="A14" s="11" t="s">
        <v>18</v>
      </c>
      <c r="B14" s="11" t="s">
        <v>17</v>
      </c>
      <c r="C14" s="12">
        <v>42787</v>
      </c>
      <c r="D14" s="11" t="s">
        <v>21</v>
      </c>
      <c r="E14" s="13">
        <v>3000</v>
      </c>
    </row>
    <row r="15" spans="1:9" x14ac:dyDescent="0.25">
      <c r="H15" s="1"/>
    </row>
    <row r="16" spans="1:9" x14ac:dyDescent="0.25">
      <c r="H16" s="1"/>
    </row>
  </sheetData>
  <autoFilter ref="A1:E14" xr:uid="{37263547-D7E7-4AC6-B262-BC90CCAE7898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EF772-DFD0-4036-8B65-DBF82BF00CE4}">
  <dimension ref="A1:P34"/>
  <sheetViews>
    <sheetView showGridLines="0" tabSelected="1" topLeftCell="A6" zoomScale="120" zoomScaleNormal="120" workbookViewId="0">
      <selection activeCell="Q21" sqref="Q21"/>
    </sheetView>
  </sheetViews>
  <sheetFormatPr defaultRowHeight="15" x14ac:dyDescent="0.25"/>
  <cols>
    <col min="1" max="5" width="12.7109375" customWidth="1"/>
    <col min="6" max="6" width="2.7109375" customWidth="1"/>
    <col min="7" max="7" width="4" customWidth="1"/>
    <col min="8" max="8" width="11.28515625" bestFit="1" customWidth="1"/>
    <col min="9" max="9" width="11.140625" bestFit="1" customWidth="1"/>
    <col min="10" max="13" width="9.7109375" customWidth="1"/>
    <col min="14" max="15" width="11.28515625" bestFit="1" customWidth="1"/>
  </cols>
  <sheetData>
    <row r="1" spans="1:16" x14ac:dyDescent="0.25">
      <c r="A1" s="10" t="s">
        <v>24</v>
      </c>
      <c r="B1" s="10" t="s">
        <v>55</v>
      </c>
      <c r="C1" s="10" t="s">
        <v>64</v>
      </c>
      <c r="D1" s="10" t="s">
        <v>56</v>
      </c>
      <c r="E1" s="10" t="s">
        <v>57</v>
      </c>
    </row>
    <row r="2" spans="1:16" x14ac:dyDescent="0.25">
      <c r="A2" s="11" t="s">
        <v>25</v>
      </c>
      <c r="B2" s="11" t="s">
        <v>61</v>
      </c>
      <c r="C2" s="12">
        <v>46707</v>
      </c>
      <c r="D2" s="11" t="s">
        <v>67</v>
      </c>
      <c r="E2" s="21">
        <v>2204</v>
      </c>
      <c r="G2" s="6">
        <v>1</v>
      </c>
      <c r="H2" s="2" t="s">
        <v>70</v>
      </c>
      <c r="I2" s="2"/>
      <c r="J2" s="2"/>
      <c r="K2" s="2"/>
      <c r="L2" s="2"/>
      <c r="M2" s="2"/>
      <c r="N2" s="2"/>
      <c r="O2" s="2"/>
      <c r="P2" s="2"/>
    </row>
    <row r="3" spans="1:16" x14ac:dyDescent="0.25">
      <c r="A3" s="11" t="s">
        <v>26</v>
      </c>
      <c r="B3" s="11" t="s">
        <v>61</v>
      </c>
      <c r="C3" s="12">
        <v>46590</v>
      </c>
      <c r="D3" s="11" t="s">
        <v>63</v>
      </c>
      <c r="E3" s="21">
        <v>1052</v>
      </c>
    </row>
    <row r="4" spans="1:16" x14ac:dyDescent="0.25">
      <c r="A4" s="11" t="s">
        <v>27</v>
      </c>
      <c r="B4" s="11" t="s">
        <v>61</v>
      </c>
      <c r="C4" s="12">
        <v>46985</v>
      </c>
      <c r="D4" s="11" t="s">
        <v>65</v>
      </c>
      <c r="E4" s="21">
        <v>1856</v>
      </c>
      <c r="H4" s="15">
        <f>SUMIFS($E:$E,$B:$B,"*China*")</f>
        <v>9236</v>
      </c>
    </row>
    <row r="5" spans="1:16" x14ac:dyDescent="0.25">
      <c r="A5" s="11" t="s">
        <v>28</v>
      </c>
      <c r="B5" s="11" t="s">
        <v>61</v>
      </c>
      <c r="C5" s="12">
        <v>45721</v>
      </c>
      <c r="D5" s="11" t="s">
        <v>66</v>
      </c>
      <c r="E5" s="21">
        <v>2568</v>
      </c>
      <c r="G5" s="1"/>
    </row>
    <row r="6" spans="1:16" x14ac:dyDescent="0.25">
      <c r="A6" s="11" t="s">
        <v>29</v>
      </c>
      <c r="B6" s="11" t="s">
        <v>61</v>
      </c>
      <c r="C6" s="12">
        <v>47212</v>
      </c>
      <c r="D6" s="11" t="s">
        <v>68</v>
      </c>
      <c r="E6" s="21">
        <v>271</v>
      </c>
      <c r="G6" s="6">
        <v>2</v>
      </c>
      <c r="H6" s="2" t="s">
        <v>71</v>
      </c>
      <c r="I6" s="2"/>
      <c r="J6" s="2"/>
      <c r="K6" s="2"/>
      <c r="L6" s="2"/>
      <c r="M6" s="2"/>
      <c r="N6" s="2"/>
      <c r="O6" s="2"/>
      <c r="P6" s="2"/>
    </row>
    <row r="7" spans="1:16" x14ac:dyDescent="0.25">
      <c r="A7" s="11" t="s">
        <v>30</v>
      </c>
      <c r="B7" s="11" t="s">
        <v>61</v>
      </c>
      <c r="C7" s="12">
        <v>46856</v>
      </c>
      <c r="D7" s="11" t="s">
        <v>69</v>
      </c>
      <c r="E7" s="21">
        <v>949</v>
      </c>
    </row>
    <row r="8" spans="1:16" x14ac:dyDescent="0.25">
      <c r="A8" s="11" t="s">
        <v>31</v>
      </c>
      <c r="B8" s="11" t="s">
        <v>58</v>
      </c>
      <c r="C8" s="12">
        <v>45515</v>
      </c>
      <c r="D8" s="11" t="s">
        <v>67</v>
      </c>
      <c r="E8" s="22">
        <v>2391</v>
      </c>
      <c r="H8" s="16">
        <f>SUMIFS($E:$E,$B:$B,"*Alemanha*",$D:$D,"*Puma*")</f>
        <v>271</v>
      </c>
    </row>
    <row r="9" spans="1:16" x14ac:dyDescent="0.25">
      <c r="A9" s="11" t="s">
        <v>32</v>
      </c>
      <c r="B9" s="11" t="s">
        <v>58</v>
      </c>
      <c r="C9" s="12">
        <v>46579</v>
      </c>
      <c r="D9" s="11" t="s">
        <v>63</v>
      </c>
      <c r="E9" s="22">
        <v>2423</v>
      </c>
    </row>
    <row r="10" spans="1:16" x14ac:dyDescent="0.25">
      <c r="A10" s="11" t="s">
        <v>33</v>
      </c>
      <c r="B10" s="11" t="s">
        <v>58</v>
      </c>
      <c r="C10" s="12">
        <v>45856</v>
      </c>
      <c r="D10" s="11" t="s">
        <v>65</v>
      </c>
      <c r="E10" s="22">
        <v>1285</v>
      </c>
      <c r="G10" s="6">
        <v>3</v>
      </c>
      <c r="H10" s="2" t="s">
        <v>72</v>
      </c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11" t="s">
        <v>34</v>
      </c>
      <c r="B11" s="11" t="s">
        <v>58</v>
      </c>
      <c r="C11" s="12">
        <v>46706</v>
      </c>
      <c r="D11" s="11" t="s">
        <v>66</v>
      </c>
      <c r="E11" s="22">
        <v>802</v>
      </c>
      <c r="N11" s="26">
        <v>46753</v>
      </c>
      <c r="O11" s="26">
        <v>47483</v>
      </c>
    </row>
    <row r="12" spans="1:16" x14ac:dyDescent="0.25">
      <c r="A12" s="11" t="s">
        <v>35</v>
      </c>
      <c r="B12" s="11" t="s">
        <v>58</v>
      </c>
      <c r="C12" s="12">
        <v>46677</v>
      </c>
      <c r="D12" s="11" t="s">
        <v>68</v>
      </c>
      <c r="E12" s="22">
        <v>1945</v>
      </c>
      <c r="F12" s="1"/>
      <c r="H12" s="15">
        <f>SUMIFS($E:$E,$C:$C,"&gt;=01/01/2028",$C:$C, "&lt;=31/12/2029")</f>
        <v>10606</v>
      </c>
      <c r="I12" s="27">
        <f>SUMIFS($E:$E,$C:$C,"&gt;="&amp;N11, $C:$C, "&lt;="&amp;O11)</f>
        <v>10606</v>
      </c>
    </row>
    <row r="13" spans="1:16" x14ac:dyDescent="0.25">
      <c r="A13" s="11" t="s">
        <v>36</v>
      </c>
      <c r="B13" s="11" t="s">
        <v>58</v>
      </c>
      <c r="C13" s="12">
        <v>46932</v>
      </c>
      <c r="D13" s="11" t="s">
        <v>69</v>
      </c>
      <c r="E13" s="22">
        <v>212</v>
      </c>
      <c r="F13" s="1"/>
    </row>
    <row r="14" spans="1:16" x14ac:dyDescent="0.25">
      <c r="A14" s="11" t="s">
        <v>37</v>
      </c>
      <c r="B14" s="11" t="s">
        <v>62</v>
      </c>
      <c r="C14" s="12">
        <v>45851</v>
      </c>
      <c r="D14" s="11" t="s">
        <v>67</v>
      </c>
      <c r="E14" s="23">
        <v>1771</v>
      </c>
      <c r="G14" s="6">
        <v>4</v>
      </c>
      <c r="H14" s="2" t="s">
        <v>73</v>
      </c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11" t="s">
        <v>38</v>
      </c>
      <c r="B15" s="11" t="s">
        <v>62</v>
      </c>
      <c r="C15" s="12">
        <v>46931</v>
      </c>
      <c r="D15" s="11" t="s">
        <v>63</v>
      </c>
      <c r="E15" s="23">
        <v>1423</v>
      </c>
    </row>
    <row r="16" spans="1:16" x14ac:dyDescent="0.25">
      <c r="A16" s="11" t="s">
        <v>39</v>
      </c>
      <c r="B16" s="11" t="s">
        <v>62</v>
      </c>
      <c r="C16" s="12">
        <v>46037</v>
      </c>
      <c r="D16" s="11" t="s">
        <v>65</v>
      </c>
      <c r="E16" s="23">
        <v>1457</v>
      </c>
      <c r="H16" s="7" t="s">
        <v>74</v>
      </c>
      <c r="I16" s="3" t="s">
        <v>67</v>
      </c>
      <c r="J16" s="3" t="s">
        <v>63</v>
      </c>
      <c r="K16" s="3" t="s">
        <v>65</v>
      </c>
      <c r="L16" s="3" t="s">
        <v>66</v>
      </c>
      <c r="M16" s="3" t="s">
        <v>68</v>
      </c>
      <c r="N16" s="3" t="s">
        <v>69</v>
      </c>
    </row>
    <row r="17" spans="1:14" x14ac:dyDescent="0.25">
      <c r="A17" s="11" t="s">
        <v>40</v>
      </c>
      <c r="B17" s="11" t="s">
        <v>62</v>
      </c>
      <c r="C17" s="12">
        <v>47504</v>
      </c>
      <c r="D17" s="11" t="s">
        <v>66</v>
      </c>
      <c r="E17" s="23">
        <v>2528</v>
      </c>
      <c r="H17" s="4" t="s">
        <v>61</v>
      </c>
      <c r="I17" s="18">
        <f>SUMIFS($E:$E, $D:$D, $I$16, $B:$B, H17)</f>
        <v>7204</v>
      </c>
      <c r="J17" s="18">
        <f>SUMIFS($E:$E,$D:$D,$J$16,$B:$B,H17)</f>
        <v>6052</v>
      </c>
      <c r="K17" s="18">
        <f>SUMIFS($E:$E, $B:$B,H17, $D:$D, $K$16)</f>
        <v>6856</v>
      </c>
      <c r="L17" s="18">
        <f>SUMIFS($E:$E, $B:$B, H17, $D:$D, $L$16)</f>
        <v>2568</v>
      </c>
      <c r="M17" s="18">
        <f>SUMIFS($E:$E,$D:$D,$M$16, $B:$B, H17)</f>
        <v>271</v>
      </c>
      <c r="N17" s="18">
        <f>SUMIFS($E:$E,$D:$D,$N$16,$B:$B,H17)</f>
        <v>949</v>
      </c>
    </row>
    <row r="18" spans="1:14" x14ac:dyDescent="0.25">
      <c r="A18" s="11" t="s">
        <v>41</v>
      </c>
      <c r="B18" s="11" t="s">
        <v>62</v>
      </c>
      <c r="C18" s="12">
        <v>46173</v>
      </c>
      <c r="D18" s="11" t="s">
        <v>68</v>
      </c>
      <c r="E18" s="23">
        <v>603</v>
      </c>
      <c r="H18" s="4" t="s">
        <v>58</v>
      </c>
      <c r="I18" s="17">
        <f>SUMIFS($E:$E,$D:$D,$I$16,$B:$B,H18)</f>
        <v>2391</v>
      </c>
      <c r="J18" s="17">
        <f>SUMIFS($E:$E,$D:$D,$J$16,$B:$B,H18)</f>
        <v>2423</v>
      </c>
      <c r="K18" s="17">
        <f>SUMIFS($E:$E, $B:$B,H18, $D:$D, $K$16)</f>
        <v>1285</v>
      </c>
      <c r="L18" s="17">
        <f>SUMIFS($E:$E, $B:$B, H18, $D:$D, $L$16)</f>
        <v>802</v>
      </c>
      <c r="M18" s="17">
        <f>SUMIFS($E:$E,$D:$D,$M$16, $B:$B, H18)</f>
        <v>1945</v>
      </c>
      <c r="N18" s="17">
        <f>SUMIFS($E:$E,$D:$D,$N$16,$B:$B,H18)</f>
        <v>212</v>
      </c>
    </row>
    <row r="19" spans="1:14" x14ac:dyDescent="0.25">
      <c r="A19" s="11" t="s">
        <v>42</v>
      </c>
      <c r="B19" s="11" t="s">
        <v>62</v>
      </c>
      <c r="C19" s="12">
        <v>46405</v>
      </c>
      <c r="D19" s="11" t="s">
        <v>69</v>
      </c>
      <c r="E19" s="23">
        <v>1454</v>
      </c>
      <c r="H19" s="4" t="s">
        <v>62</v>
      </c>
      <c r="I19" s="19">
        <f>SUMIFS($E:$E,$D:$D,$I$16,$B:$B,H19)</f>
        <v>1771</v>
      </c>
      <c r="J19" s="19">
        <f>SUMIFS($E:$E,$D:$D,$J$16,$B:$B,H19)</f>
        <v>1423</v>
      </c>
      <c r="K19" s="19">
        <f>SUMIFS($E:$E, $B:$B,H19, $D:$D, $K$16)</f>
        <v>1457</v>
      </c>
      <c r="L19" s="19">
        <f>SUMIFS($E:$E, $B:$B, H19, $D:$D, $L$16)</f>
        <v>2528</v>
      </c>
      <c r="M19" s="19">
        <f>SUMIFS($E:$E,$D:$D,$M$16, $B:$B, H19)</f>
        <v>603</v>
      </c>
      <c r="N19" s="19">
        <f>SUMIFS($E:$E,$D:$D,$N$16,$B:$B,H19)</f>
        <v>1454</v>
      </c>
    </row>
    <row r="20" spans="1:14" x14ac:dyDescent="0.25">
      <c r="A20" s="11" t="s">
        <v>43</v>
      </c>
      <c r="B20" s="11" t="s">
        <v>59</v>
      </c>
      <c r="C20" s="12">
        <v>46697</v>
      </c>
      <c r="D20" s="11" t="s">
        <v>67</v>
      </c>
      <c r="E20" s="24">
        <v>1760</v>
      </c>
      <c r="H20" s="4" t="s">
        <v>59</v>
      </c>
      <c r="I20" s="20">
        <f>SUMIFS($E:$E,$D:$D,$I$16,$B:$B,H20)</f>
        <v>1760</v>
      </c>
      <c r="J20" s="20">
        <f>SUMIFS($E:$E,$D:$D,$J$16,$B:$B,H20)</f>
        <v>205</v>
      </c>
      <c r="K20" s="20">
        <f>SUMIFS($E:$E, $B:$B,H20, $D:$D, $K$16)</f>
        <v>1703</v>
      </c>
      <c r="L20" s="20">
        <f>SUMIFS($E:$E, $B:$B, H20, $D:$D, $L$16)</f>
        <v>2266</v>
      </c>
      <c r="M20" s="20">
        <f>SUMIFS($E:$E,$D:$D,$M$16, $B:$B, H20)</f>
        <v>733</v>
      </c>
      <c r="N20" s="20">
        <f>SUMIFS($E:$E,$D:$D,$N$16,$B:$B,H20)</f>
        <v>2181</v>
      </c>
    </row>
    <row r="21" spans="1:14" x14ac:dyDescent="0.25">
      <c r="A21" s="11" t="s">
        <v>44</v>
      </c>
      <c r="B21" s="11" t="s">
        <v>59</v>
      </c>
      <c r="C21" s="12">
        <v>45490</v>
      </c>
      <c r="D21" s="11" t="s">
        <v>63</v>
      </c>
      <c r="E21" s="24">
        <v>205</v>
      </c>
      <c r="H21" s="4" t="s">
        <v>60</v>
      </c>
      <c r="I21" s="5">
        <f>SUMIFS($E:$E,$D:$D,$I$16,$B:$B,H21)</f>
        <v>293</v>
      </c>
      <c r="J21" s="5">
        <f>SUMIFS($E:$E,$D:$D,$J$16,$B:$B,H21)</f>
        <v>2397</v>
      </c>
      <c r="K21" s="5">
        <f>SUMIFS($E:$E, $B:$B,H21, $D:$D, $K$16)</f>
        <v>2340</v>
      </c>
      <c r="L21" s="5">
        <f>SUMIFS($E:$E, $B:$B, H21, $D:$D, $L$16)</f>
        <v>865</v>
      </c>
      <c r="M21" s="5">
        <f>SUMIFS($E:$E,$D:$D,$M$16, $B:$B, H21)</f>
        <v>229</v>
      </c>
      <c r="N21" s="5">
        <f>SUMIFS($E:$E,$D:$D,$N$16,$B:$B,H21)</f>
        <v>2811</v>
      </c>
    </row>
    <row r="22" spans="1:14" x14ac:dyDescent="0.25">
      <c r="A22" s="11" t="s">
        <v>45</v>
      </c>
      <c r="B22" s="11" t="s">
        <v>59</v>
      </c>
      <c r="C22" s="12">
        <v>45364</v>
      </c>
      <c r="D22" s="11" t="s">
        <v>65</v>
      </c>
      <c r="E22" s="24">
        <v>1703</v>
      </c>
    </row>
    <row r="23" spans="1:14" x14ac:dyDescent="0.25">
      <c r="A23" s="11" t="s">
        <v>46</v>
      </c>
      <c r="B23" s="11" t="s">
        <v>59</v>
      </c>
      <c r="C23" s="12">
        <v>47750</v>
      </c>
      <c r="D23" s="11" t="s">
        <v>66</v>
      </c>
      <c r="E23" s="24">
        <v>2266</v>
      </c>
      <c r="H23" s="29" t="s">
        <v>74</v>
      </c>
      <c r="I23" s="28" t="s">
        <v>67</v>
      </c>
      <c r="J23" s="28" t="s">
        <v>63</v>
      </c>
      <c r="K23" s="28" t="s">
        <v>65</v>
      </c>
      <c r="L23" s="28" t="s">
        <v>66</v>
      </c>
      <c r="M23" s="28" t="s">
        <v>68</v>
      </c>
      <c r="N23" s="28" t="s">
        <v>69</v>
      </c>
    </row>
    <row r="24" spans="1:14" x14ac:dyDescent="0.25">
      <c r="A24" s="11" t="s">
        <v>47</v>
      </c>
      <c r="B24" s="11" t="s">
        <v>59</v>
      </c>
      <c r="C24" s="12">
        <v>47693</v>
      </c>
      <c r="D24" s="11" t="s">
        <v>68</v>
      </c>
      <c r="E24" s="24">
        <v>733</v>
      </c>
      <c r="H24" s="30" t="s">
        <v>61</v>
      </c>
      <c r="I24" s="25">
        <f>SUMIFS($E:$E, $D:$D, I$23, $B:$B, $H24)</f>
        <v>7204</v>
      </c>
      <c r="J24" s="25">
        <f>SUMIFS($E:$E, $D:$D, J$23, $B:$B, $H24)</f>
        <v>6052</v>
      </c>
      <c r="K24" s="25">
        <f t="shared" ref="K24:N24" si="0">SUMIFS($E:$E, $D:$D, K$23, $B:$B, $H24)</f>
        <v>6856</v>
      </c>
      <c r="L24" s="25">
        <f t="shared" si="0"/>
        <v>2568</v>
      </c>
      <c r="M24" s="25">
        <f t="shared" si="0"/>
        <v>271</v>
      </c>
      <c r="N24" s="25">
        <f t="shared" si="0"/>
        <v>949</v>
      </c>
    </row>
    <row r="25" spans="1:14" x14ac:dyDescent="0.25">
      <c r="A25" s="11" t="s">
        <v>48</v>
      </c>
      <c r="B25" s="11" t="s">
        <v>59</v>
      </c>
      <c r="C25" s="12">
        <v>45702</v>
      </c>
      <c r="D25" s="11" t="s">
        <v>69</v>
      </c>
      <c r="E25" s="24">
        <v>2181</v>
      </c>
      <c r="H25" s="30" t="s">
        <v>58</v>
      </c>
      <c r="I25" s="25">
        <f t="shared" ref="I25:N28" si="1">SUMIFS($E:$E, $D:$D, I$23, $B:$B, $H25)</f>
        <v>2391</v>
      </c>
      <c r="J25" s="25">
        <f t="shared" si="1"/>
        <v>2423</v>
      </c>
      <c r="K25" s="25">
        <f t="shared" si="1"/>
        <v>1285</v>
      </c>
      <c r="L25" s="25">
        <f t="shared" si="1"/>
        <v>802</v>
      </c>
      <c r="M25" s="25">
        <f t="shared" si="1"/>
        <v>1945</v>
      </c>
      <c r="N25" s="25">
        <f t="shared" si="1"/>
        <v>212</v>
      </c>
    </row>
    <row r="26" spans="1:14" x14ac:dyDescent="0.25">
      <c r="A26" s="11" t="s">
        <v>49</v>
      </c>
      <c r="B26" s="11" t="s">
        <v>60</v>
      </c>
      <c r="C26" s="12">
        <v>46768</v>
      </c>
      <c r="D26" s="11" t="s">
        <v>67</v>
      </c>
      <c r="E26" s="25">
        <v>293</v>
      </c>
      <c r="H26" s="30" t="s">
        <v>62</v>
      </c>
      <c r="I26" s="25">
        <f t="shared" si="1"/>
        <v>1771</v>
      </c>
      <c r="J26" s="25">
        <f t="shared" si="1"/>
        <v>1423</v>
      </c>
      <c r="K26" s="25">
        <f t="shared" si="1"/>
        <v>1457</v>
      </c>
      <c r="L26" s="25">
        <f t="shared" si="1"/>
        <v>2528</v>
      </c>
      <c r="M26" s="25">
        <f t="shared" si="1"/>
        <v>603</v>
      </c>
      <c r="N26" s="25">
        <f t="shared" si="1"/>
        <v>1454</v>
      </c>
    </row>
    <row r="27" spans="1:14" x14ac:dyDescent="0.25">
      <c r="A27" s="11" t="s">
        <v>50</v>
      </c>
      <c r="B27" s="11" t="s">
        <v>60</v>
      </c>
      <c r="C27" s="12">
        <v>46813</v>
      </c>
      <c r="D27" s="11" t="s">
        <v>63</v>
      </c>
      <c r="E27" s="25">
        <v>2397</v>
      </c>
      <c r="H27" s="30" t="s">
        <v>59</v>
      </c>
      <c r="I27" s="25">
        <f t="shared" si="1"/>
        <v>1760</v>
      </c>
      <c r="J27" s="25">
        <f t="shared" si="1"/>
        <v>205</v>
      </c>
      <c r="K27" s="25">
        <f t="shared" si="1"/>
        <v>1703</v>
      </c>
      <c r="L27" s="25">
        <f t="shared" si="1"/>
        <v>2266</v>
      </c>
      <c r="M27" s="25">
        <f t="shared" si="1"/>
        <v>733</v>
      </c>
      <c r="N27" s="25">
        <f t="shared" si="1"/>
        <v>2181</v>
      </c>
    </row>
    <row r="28" spans="1:14" x14ac:dyDescent="0.25">
      <c r="A28" s="11" t="s">
        <v>51</v>
      </c>
      <c r="B28" s="11" t="s">
        <v>60</v>
      </c>
      <c r="C28" s="12">
        <v>46769</v>
      </c>
      <c r="D28" s="11" t="s">
        <v>65</v>
      </c>
      <c r="E28" s="25">
        <v>2340</v>
      </c>
      <c r="H28" s="30" t="s">
        <v>60</v>
      </c>
      <c r="I28" s="25">
        <f t="shared" si="1"/>
        <v>293</v>
      </c>
      <c r="J28" s="25">
        <f t="shared" si="1"/>
        <v>2397</v>
      </c>
      <c r="K28" s="25">
        <f t="shared" si="1"/>
        <v>2340</v>
      </c>
      <c r="L28" s="25">
        <f t="shared" si="1"/>
        <v>865</v>
      </c>
      <c r="M28" s="25">
        <f t="shared" si="1"/>
        <v>229</v>
      </c>
      <c r="N28" s="25">
        <f t="shared" si="1"/>
        <v>2811</v>
      </c>
    </row>
    <row r="29" spans="1:14" x14ac:dyDescent="0.25">
      <c r="A29" s="11" t="s">
        <v>52</v>
      </c>
      <c r="B29" s="11" t="s">
        <v>60</v>
      </c>
      <c r="C29" s="12">
        <v>47033</v>
      </c>
      <c r="D29" s="11" t="s">
        <v>66</v>
      </c>
      <c r="E29" s="25">
        <v>865</v>
      </c>
      <c r="I29" s="25">
        <f t="shared" ref="I29:N29" si="2">SUM(I24:I28)</f>
        <v>13419</v>
      </c>
      <c r="J29" s="25">
        <f t="shared" si="2"/>
        <v>12500</v>
      </c>
      <c r="K29" s="25">
        <f t="shared" si="2"/>
        <v>13641</v>
      </c>
      <c r="L29" s="25">
        <f t="shared" si="2"/>
        <v>9029</v>
      </c>
      <c r="M29" s="25">
        <f t="shared" si="2"/>
        <v>3781</v>
      </c>
      <c r="N29" s="25">
        <f t="shared" si="2"/>
        <v>7607</v>
      </c>
    </row>
    <row r="30" spans="1:14" x14ac:dyDescent="0.25">
      <c r="A30" s="11" t="s">
        <v>53</v>
      </c>
      <c r="B30" s="11" t="s">
        <v>60</v>
      </c>
      <c r="C30" s="12">
        <v>45380</v>
      </c>
      <c r="D30" s="11" t="s">
        <v>68</v>
      </c>
      <c r="E30" s="25">
        <v>229</v>
      </c>
    </row>
    <row r="31" spans="1:14" x14ac:dyDescent="0.25">
      <c r="A31" s="11" t="s">
        <v>54</v>
      </c>
      <c r="B31" s="11" t="s">
        <v>60</v>
      </c>
      <c r="C31" s="12">
        <v>45557</v>
      </c>
      <c r="D31" s="11" t="s">
        <v>69</v>
      </c>
      <c r="E31" s="25">
        <v>2811</v>
      </c>
    </row>
    <row r="32" spans="1:14" x14ac:dyDescent="0.25">
      <c r="A32" s="31" t="s">
        <v>76</v>
      </c>
      <c r="B32" s="31" t="s">
        <v>61</v>
      </c>
      <c r="C32" s="32">
        <v>45557</v>
      </c>
      <c r="D32" s="31" t="s">
        <v>67</v>
      </c>
      <c r="E32" s="33">
        <v>5000</v>
      </c>
    </row>
    <row r="33" spans="1:5" x14ac:dyDescent="0.25">
      <c r="A33" s="31" t="s">
        <v>77</v>
      </c>
      <c r="B33" s="31" t="s">
        <v>61</v>
      </c>
      <c r="C33" s="32">
        <v>45557</v>
      </c>
      <c r="D33" s="31" t="s">
        <v>63</v>
      </c>
      <c r="E33" s="33">
        <v>5000</v>
      </c>
    </row>
    <row r="34" spans="1:5" x14ac:dyDescent="0.25">
      <c r="A34" s="31" t="s">
        <v>78</v>
      </c>
      <c r="B34" s="31" t="s">
        <v>61</v>
      </c>
      <c r="C34" s="32">
        <v>45557</v>
      </c>
      <c r="D34" s="31" t="s">
        <v>65</v>
      </c>
      <c r="E34" s="33">
        <v>5000</v>
      </c>
    </row>
  </sheetData>
  <autoFilter ref="A1:E31" xr:uid="{29FEF772-DFD0-4036-8B65-DBF82BF00CE4}"/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SOMASES</vt:lpstr>
      <vt:lpstr>Pratica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Matheus Lopes Lourenço</cp:lastModifiedBy>
  <dcterms:created xsi:type="dcterms:W3CDTF">2020-11-30T18:02:51Z</dcterms:created>
  <dcterms:modified xsi:type="dcterms:W3CDTF">2025-04-24T13:07:26Z</dcterms:modified>
</cp:coreProperties>
</file>