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rioaveadm.sharepoint.com/sites/CLOUDRA/ENGENHARIA/GESTÃO DE OBRAS/04 - Obras/10 - Marie Curie/08 - Apropriação de Mão de Obra/2025/"/>
    </mc:Choice>
  </mc:AlternateContent>
  <xr:revisionPtr revIDLastSave="33" documentId="13_ncr:1_{10A110DB-F26E-4393-89E4-8B98162E35E8}" xr6:coauthVersionLast="47" xr6:coauthVersionMax="47" xr10:uidLastSave="{FAA3B2E0-D510-4774-8447-3FA23373AB02}"/>
  <bookViews>
    <workbookView xWindow="-28920" yWindow="-3255" windowWidth="29040" windowHeight="15720" xr2:uid="{00000000-000D-0000-FFFF-FFFF00000000}"/>
  </bookViews>
  <sheets>
    <sheet name="JULHO" sheetId="5" r:id="rId1"/>
    <sheet name="EAP" sheetId="4" r:id="rId2"/>
    <sheet name="DESPESAS MOD POR SERVIÇO" sheetId="6" r:id="rId3"/>
    <sheet name="AFASTADOS" sheetId="7" r:id="rId4"/>
    <sheet name="Planilha1" sheetId="8" r:id="rId5"/>
  </sheets>
  <definedNames>
    <definedName name="_xlnm._FilterDatabase" localSheetId="2" hidden="1">'DESPESAS MOD POR SERVIÇO'!$B$1:$D$89</definedName>
    <definedName name="_xlnm._FilterDatabase" localSheetId="1" hidden="1">EAP!$A$3:$E$750</definedName>
    <definedName name="_xlnm._FilterDatabase" localSheetId="0" hidden="1">JULHO!$B$10:$AC$117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5" l="1"/>
  <c r="L13" i="5"/>
  <c r="I116" i="5"/>
  <c r="I106" i="5"/>
  <c r="I105" i="5"/>
  <c r="Q51" i="5"/>
  <c r="P51" i="5"/>
  <c r="M51" i="5"/>
  <c r="L51" i="5"/>
  <c r="Q55" i="5"/>
  <c r="P55" i="5"/>
  <c r="M55" i="5"/>
  <c r="L55" i="5"/>
  <c r="L96" i="5"/>
  <c r="M96" i="5"/>
  <c r="I108" i="5"/>
  <c r="I114" i="5"/>
  <c r="I117" i="5"/>
  <c r="I112" i="5"/>
  <c r="I109" i="5"/>
  <c r="I110" i="5"/>
  <c r="I103" i="5"/>
  <c r="I101" i="5"/>
  <c r="I99" i="5"/>
  <c r="I100" i="5"/>
  <c r="I93" i="5"/>
  <c r="I90" i="5"/>
  <c r="I91" i="5"/>
  <c r="I73" i="5"/>
  <c r="I97" i="5"/>
  <c r="I79" i="5"/>
  <c r="I78" i="5"/>
  <c r="I66" i="5"/>
  <c r="I64" i="5"/>
  <c r="I58" i="5"/>
  <c r="I89" i="5"/>
  <c r="I54" i="5"/>
  <c r="I115" i="5"/>
  <c r="I111" i="5"/>
  <c r="I107" i="5"/>
  <c r="I104" i="5"/>
  <c r="I102" i="5"/>
  <c r="I98" i="5"/>
  <c r="I92" i="5"/>
  <c r="I95" i="5"/>
  <c r="I94" i="5"/>
  <c r="I88" i="5"/>
  <c r="AC117" i="5"/>
  <c r="Y117" i="5"/>
  <c r="X117" i="5"/>
  <c r="U117" i="5"/>
  <c r="T117" i="5"/>
  <c r="Q117" i="5"/>
  <c r="P117" i="5"/>
  <c r="M117" i="5"/>
  <c r="L117" i="5"/>
  <c r="H117" i="5"/>
  <c r="AB117" i="5" s="1"/>
  <c r="AC116" i="5"/>
  <c r="Y116" i="5"/>
  <c r="X116" i="5"/>
  <c r="U116" i="5"/>
  <c r="T116" i="5"/>
  <c r="Q116" i="5"/>
  <c r="P116" i="5"/>
  <c r="M116" i="5"/>
  <c r="L116" i="5"/>
  <c r="H116" i="5"/>
  <c r="AB116" i="5" s="1"/>
  <c r="AC115" i="5"/>
  <c r="Y115" i="5"/>
  <c r="X115" i="5"/>
  <c r="U115" i="5"/>
  <c r="T115" i="5"/>
  <c r="Q115" i="5"/>
  <c r="P115" i="5"/>
  <c r="M115" i="5"/>
  <c r="L115" i="5"/>
  <c r="H115" i="5"/>
  <c r="AB115" i="5" s="1"/>
  <c r="AC114" i="5"/>
  <c r="Y114" i="5"/>
  <c r="X114" i="5"/>
  <c r="U114" i="5"/>
  <c r="T114" i="5"/>
  <c r="Q114" i="5"/>
  <c r="P114" i="5"/>
  <c r="M114" i="5"/>
  <c r="L114" i="5"/>
  <c r="H114" i="5"/>
  <c r="AB114" i="5" s="1"/>
  <c r="AC113" i="5"/>
  <c r="Y113" i="5"/>
  <c r="X113" i="5"/>
  <c r="U113" i="5"/>
  <c r="T113" i="5"/>
  <c r="Q113" i="5"/>
  <c r="P113" i="5"/>
  <c r="M113" i="5"/>
  <c r="L113" i="5"/>
  <c r="H113" i="5"/>
  <c r="AB113" i="5" s="1"/>
  <c r="AC112" i="5"/>
  <c r="Y112" i="5"/>
  <c r="X112" i="5"/>
  <c r="U112" i="5"/>
  <c r="T112" i="5"/>
  <c r="Q112" i="5"/>
  <c r="P112" i="5"/>
  <c r="M112" i="5"/>
  <c r="L112" i="5"/>
  <c r="H112" i="5"/>
  <c r="AB112" i="5" s="1"/>
  <c r="AC111" i="5"/>
  <c r="Y111" i="5"/>
  <c r="X111" i="5"/>
  <c r="U111" i="5"/>
  <c r="T111" i="5"/>
  <c r="Q111" i="5"/>
  <c r="P111" i="5"/>
  <c r="M111" i="5"/>
  <c r="L111" i="5"/>
  <c r="H111" i="5"/>
  <c r="AB111" i="5" s="1"/>
  <c r="AC110" i="5"/>
  <c r="Y110" i="5"/>
  <c r="X110" i="5"/>
  <c r="U110" i="5"/>
  <c r="T110" i="5"/>
  <c r="Q110" i="5"/>
  <c r="P110" i="5"/>
  <c r="M110" i="5"/>
  <c r="L110" i="5"/>
  <c r="H110" i="5"/>
  <c r="AB110" i="5" s="1"/>
  <c r="AC109" i="5"/>
  <c r="Y109" i="5"/>
  <c r="X109" i="5"/>
  <c r="U109" i="5"/>
  <c r="T109" i="5"/>
  <c r="Q109" i="5"/>
  <c r="P109" i="5"/>
  <c r="M109" i="5"/>
  <c r="L109" i="5"/>
  <c r="H109" i="5"/>
  <c r="AB109" i="5" s="1"/>
  <c r="AC108" i="5"/>
  <c r="Y108" i="5"/>
  <c r="X108" i="5"/>
  <c r="U108" i="5"/>
  <c r="T108" i="5"/>
  <c r="Q108" i="5"/>
  <c r="P108" i="5"/>
  <c r="M108" i="5"/>
  <c r="L108" i="5"/>
  <c r="H108" i="5"/>
  <c r="AB108" i="5" s="1"/>
  <c r="AC107" i="5"/>
  <c r="Y107" i="5"/>
  <c r="X107" i="5"/>
  <c r="U107" i="5"/>
  <c r="T107" i="5"/>
  <c r="Q107" i="5"/>
  <c r="P107" i="5"/>
  <c r="M107" i="5"/>
  <c r="L107" i="5"/>
  <c r="H107" i="5"/>
  <c r="AB107" i="5" s="1"/>
  <c r="AC106" i="5"/>
  <c r="Y106" i="5"/>
  <c r="X106" i="5"/>
  <c r="U106" i="5"/>
  <c r="T106" i="5"/>
  <c r="Q106" i="5"/>
  <c r="P106" i="5"/>
  <c r="M106" i="5"/>
  <c r="L106" i="5"/>
  <c r="H106" i="5"/>
  <c r="AB106" i="5" s="1"/>
  <c r="AC105" i="5"/>
  <c r="Y105" i="5"/>
  <c r="X105" i="5"/>
  <c r="U105" i="5"/>
  <c r="T105" i="5"/>
  <c r="Q105" i="5"/>
  <c r="P105" i="5"/>
  <c r="M105" i="5"/>
  <c r="L105" i="5"/>
  <c r="H105" i="5"/>
  <c r="AB105" i="5" s="1"/>
  <c r="AC104" i="5"/>
  <c r="Y104" i="5"/>
  <c r="X104" i="5"/>
  <c r="U104" i="5"/>
  <c r="T104" i="5"/>
  <c r="Q104" i="5"/>
  <c r="P104" i="5"/>
  <c r="M104" i="5"/>
  <c r="L104" i="5"/>
  <c r="H104" i="5"/>
  <c r="AB104" i="5" s="1"/>
  <c r="AC103" i="5"/>
  <c r="Y103" i="5"/>
  <c r="X103" i="5"/>
  <c r="U103" i="5"/>
  <c r="T103" i="5"/>
  <c r="Q103" i="5"/>
  <c r="P103" i="5"/>
  <c r="M103" i="5"/>
  <c r="L103" i="5"/>
  <c r="H103" i="5"/>
  <c r="AC102" i="5"/>
  <c r="AC101" i="5"/>
  <c r="AC100" i="5"/>
  <c r="AC99" i="5"/>
  <c r="AC98" i="5"/>
  <c r="AC97" i="5"/>
  <c r="AC96" i="5"/>
  <c r="AC95" i="5"/>
  <c r="AC94" i="5"/>
  <c r="AC93" i="5"/>
  <c r="Y102" i="5"/>
  <c r="X102" i="5"/>
  <c r="Y101" i="5"/>
  <c r="X101" i="5"/>
  <c r="Y100" i="5"/>
  <c r="X100" i="5"/>
  <c r="Y99" i="5"/>
  <c r="X99" i="5"/>
  <c r="Y98" i="5"/>
  <c r="X98" i="5"/>
  <c r="Y97" i="5"/>
  <c r="X97" i="5"/>
  <c r="Y96" i="5"/>
  <c r="X96" i="5"/>
  <c r="Y95" i="5"/>
  <c r="X95" i="5"/>
  <c r="Y94" i="5"/>
  <c r="X94" i="5"/>
  <c r="Y93" i="5"/>
  <c r="X93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Q102" i="5"/>
  <c r="P102" i="5"/>
  <c r="Q101" i="5"/>
  <c r="P101" i="5"/>
  <c r="Q100" i="5"/>
  <c r="P100" i="5"/>
  <c r="Q99" i="5"/>
  <c r="P99" i="5"/>
  <c r="Q98" i="5"/>
  <c r="P98" i="5"/>
  <c r="Q97" i="5"/>
  <c r="P97" i="5"/>
  <c r="Q96" i="5"/>
  <c r="P96" i="5"/>
  <c r="Q95" i="5"/>
  <c r="P95" i="5"/>
  <c r="Q94" i="5"/>
  <c r="P94" i="5"/>
  <c r="Q93" i="5"/>
  <c r="P93" i="5"/>
  <c r="M102" i="5"/>
  <c r="L102" i="5"/>
  <c r="M101" i="5"/>
  <c r="L101" i="5"/>
  <c r="M100" i="5"/>
  <c r="L100" i="5"/>
  <c r="M99" i="5"/>
  <c r="L99" i="5"/>
  <c r="M98" i="5"/>
  <c r="L98" i="5"/>
  <c r="M97" i="5"/>
  <c r="L97" i="5"/>
  <c r="M95" i="5"/>
  <c r="L95" i="5"/>
  <c r="M94" i="5"/>
  <c r="L94" i="5"/>
  <c r="M93" i="5"/>
  <c r="L93" i="5"/>
  <c r="H93" i="5"/>
  <c r="AB93" i="5" s="1"/>
  <c r="H94" i="5"/>
  <c r="AB94" i="5" s="1"/>
  <c r="H95" i="5"/>
  <c r="AB95" i="5" s="1"/>
  <c r="H96" i="5"/>
  <c r="AB96" i="5" s="1"/>
  <c r="H97" i="5"/>
  <c r="AB97" i="5" s="1"/>
  <c r="H98" i="5"/>
  <c r="AB98" i="5" s="1"/>
  <c r="H99" i="5"/>
  <c r="AB99" i="5" s="1"/>
  <c r="H100" i="5"/>
  <c r="AB100" i="5" s="1"/>
  <c r="H101" i="5"/>
  <c r="AB101" i="5" s="1"/>
  <c r="H102" i="5"/>
  <c r="AB102" i="5" s="1"/>
  <c r="AC92" i="5"/>
  <c r="Y92" i="5"/>
  <c r="X92" i="5"/>
  <c r="U92" i="5"/>
  <c r="T92" i="5"/>
  <c r="Q92" i="5"/>
  <c r="P92" i="5"/>
  <c r="M92" i="5"/>
  <c r="L92" i="5"/>
  <c r="AC91" i="5"/>
  <c r="Y91" i="5"/>
  <c r="X91" i="5"/>
  <c r="U91" i="5"/>
  <c r="T91" i="5"/>
  <c r="Q91" i="5"/>
  <c r="P91" i="5"/>
  <c r="M91" i="5"/>
  <c r="L91" i="5"/>
  <c r="AC90" i="5"/>
  <c r="Y90" i="5"/>
  <c r="X90" i="5"/>
  <c r="U90" i="5"/>
  <c r="T90" i="5"/>
  <c r="Q90" i="5"/>
  <c r="P90" i="5"/>
  <c r="M90" i="5"/>
  <c r="L90" i="5"/>
  <c r="AC89" i="5"/>
  <c r="Y89" i="5"/>
  <c r="X89" i="5"/>
  <c r="U89" i="5"/>
  <c r="T89" i="5"/>
  <c r="Q89" i="5"/>
  <c r="P89" i="5"/>
  <c r="M89" i="5"/>
  <c r="L89" i="5"/>
  <c r="AC88" i="5"/>
  <c r="Y88" i="5"/>
  <c r="X88" i="5"/>
  <c r="U88" i="5"/>
  <c r="T88" i="5"/>
  <c r="Q88" i="5"/>
  <c r="P88" i="5"/>
  <c r="M88" i="5"/>
  <c r="L88" i="5"/>
  <c r="H92" i="5"/>
  <c r="AB92" i="5" s="1"/>
  <c r="H91" i="5"/>
  <c r="H90" i="5"/>
  <c r="AB90" i="5" s="1"/>
  <c r="H89" i="5"/>
  <c r="AB89" i="5" s="1"/>
  <c r="H88" i="5"/>
  <c r="AB88" i="5" s="1"/>
  <c r="AC87" i="5"/>
  <c r="Y87" i="5"/>
  <c r="X87" i="5"/>
  <c r="U87" i="5"/>
  <c r="T87" i="5"/>
  <c r="Q87" i="5"/>
  <c r="P87" i="5"/>
  <c r="M87" i="5"/>
  <c r="L87" i="5"/>
  <c r="I87" i="5"/>
  <c r="H87" i="5"/>
  <c r="AB87" i="5" s="1"/>
  <c r="AC86" i="5"/>
  <c r="Y86" i="5"/>
  <c r="X86" i="5"/>
  <c r="U86" i="5"/>
  <c r="T86" i="5"/>
  <c r="Q86" i="5"/>
  <c r="P86" i="5"/>
  <c r="M86" i="5"/>
  <c r="L86" i="5"/>
  <c r="I86" i="5"/>
  <c r="H86" i="5"/>
  <c r="AB86" i="5" s="1"/>
  <c r="E16" i="8"/>
  <c r="G16" i="8" s="1"/>
  <c r="E15" i="8"/>
  <c r="G15" i="8" s="1"/>
  <c r="E14" i="8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E5" i="8"/>
  <c r="G5" i="8" s="1"/>
  <c r="E4" i="8"/>
  <c r="G4" i="8" s="1"/>
  <c r="E3" i="8"/>
  <c r="E2" i="8"/>
  <c r="G2" i="8" s="1"/>
  <c r="I42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I61" i="5"/>
  <c r="I38" i="5"/>
  <c r="M52" i="5"/>
  <c r="I65" i="5"/>
  <c r="I67" i="5"/>
  <c r="I68" i="5"/>
  <c r="I69" i="5"/>
  <c r="I70" i="5"/>
  <c r="I71" i="5"/>
  <c r="I72" i="5"/>
  <c r="I74" i="5"/>
  <c r="I75" i="5"/>
  <c r="I76" i="5"/>
  <c r="I77" i="5"/>
  <c r="I80" i="5"/>
  <c r="I82" i="5"/>
  <c r="I83" i="5"/>
  <c r="I84" i="5"/>
  <c r="I85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M80" i="5"/>
  <c r="M81" i="5"/>
  <c r="M82" i="5"/>
  <c r="M83" i="5"/>
  <c r="M84" i="5"/>
  <c r="M85" i="5"/>
  <c r="M72" i="5"/>
  <c r="M73" i="5"/>
  <c r="M74" i="5"/>
  <c r="M75" i="5"/>
  <c r="M76" i="5"/>
  <c r="M77" i="5"/>
  <c r="M78" i="5"/>
  <c r="M79" i="5"/>
  <c r="I11" i="5"/>
  <c r="I3" i="8" l="1"/>
  <c r="J3" i="8" s="1"/>
  <c r="G3" i="8"/>
  <c r="I6" i="8"/>
  <c r="J6" i="8" s="1"/>
  <c r="I14" i="8"/>
  <c r="J14" i="8" s="1"/>
  <c r="AB103" i="5"/>
  <c r="AB91" i="5"/>
  <c r="G14" i="8"/>
  <c r="G6" i="8"/>
  <c r="I13" i="8"/>
  <c r="J13" i="8" s="1"/>
  <c r="I5" i="8"/>
  <c r="J5" i="8" s="1"/>
  <c r="I12" i="8"/>
  <c r="J12" i="8" s="1"/>
  <c r="I4" i="8"/>
  <c r="J4" i="8" s="1"/>
  <c r="I11" i="8"/>
  <c r="J11" i="8" s="1"/>
  <c r="I10" i="8"/>
  <c r="J10" i="8" s="1"/>
  <c r="J2" i="4"/>
  <c r="I9" i="8"/>
  <c r="J9" i="8" s="1"/>
  <c r="I16" i="8"/>
  <c r="J16" i="8" s="1"/>
  <c r="I8" i="8"/>
  <c r="J8" i="8" s="1"/>
  <c r="I15" i="8"/>
  <c r="J15" i="8" s="1"/>
  <c r="I7" i="8"/>
  <c r="J7" i="8" s="1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746" i="4"/>
  <c r="D742" i="4"/>
  <c r="D740" i="4"/>
  <c r="D733" i="4"/>
  <c r="D728" i="4"/>
  <c r="D726" i="4"/>
  <c r="D725" i="4"/>
  <c r="D721" i="4"/>
  <c r="D717" i="4"/>
  <c r="D714" i="4"/>
  <c r="D709" i="4"/>
  <c r="D708" i="4"/>
  <c r="D707" i="4"/>
  <c r="D705" i="4"/>
  <c r="D699" i="4"/>
  <c r="D687" i="4"/>
  <c r="D685" i="4"/>
  <c r="D684" i="4"/>
  <c r="D676" i="4"/>
  <c r="D675" i="4"/>
  <c r="D673" i="4"/>
  <c r="D670" i="4"/>
  <c r="D665" i="4"/>
  <c r="D662" i="4"/>
  <c r="D657" i="4"/>
  <c r="D654" i="4"/>
  <c r="D638" i="4"/>
  <c r="D608" i="4"/>
  <c r="D598" i="4"/>
  <c r="D590" i="4"/>
  <c r="D581" i="4"/>
  <c r="D575" i="4"/>
  <c r="D573" i="4"/>
  <c r="D570" i="4"/>
  <c r="D567" i="4"/>
  <c r="D566" i="4"/>
  <c r="D563" i="4"/>
  <c r="D560" i="4"/>
  <c r="D556" i="4"/>
  <c r="D553" i="4"/>
  <c r="D545" i="4"/>
  <c r="D543" i="4"/>
  <c r="D540" i="4"/>
  <c r="D539" i="4"/>
  <c r="D535" i="4"/>
  <c r="D527" i="4"/>
  <c r="D525" i="4"/>
  <c r="D515" i="4"/>
  <c r="D513" i="4"/>
  <c r="D509" i="4"/>
  <c r="D506" i="4"/>
  <c r="D500" i="4"/>
  <c r="D498" i="4"/>
  <c r="D480" i="4"/>
  <c r="D478" i="4"/>
  <c r="D477" i="4"/>
  <c r="D476" i="4"/>
  <c r="D475" i="4"/>
  <c r="D471" i="4"/>
  <c r="D470" i="4"/>
  <c r="D469" i="4"/>
  <c r="D468" i="4"/>
  <c r="D463" i="4"/>
  <c r="D461" i="4"/>
  <c r="D460" i="4"/>
  <c r="D459" i="4"/>
  <c r="D458" i="4"/>
  <c r="D449" i="4"/>
  <c r="D448" i="4"/>
  <c r="D446" i="4"/>
  <c r="D443" i="4"/>
  <c r="D442" i="4"/>
  <c r="D437" i="4"/>
  <c r="D436" i="4"/>
  <c r="D427" i="4"/>
  <c r="D422" i="4"/>
  <c r="D418" i="4"/>
  <c r="D417" i="4"/>
  <c r="D416" i="4"/>
  <c r="D411" i="4"/>
  <c r="D398" i="4"/>
  <c r="D395" i="4"/>
  <c r="D392" i="4"/>
  <c r="D389" i="4"/>
  <c r="D384" i="4"/>
  <c r="D379" i="4"/>
  <c r="D377" i="4"/>
  <c r="D374" i="4"/>
  <c r="D371" i="4"/>
  <c r="D368" i="4"/>
  <c r="D367" i="4"/>
  <c r="D359" i="4"/>
  <c r="D358" i="4"/>
  <c r="D355" i="4"/>
  <c r="D352" i="4"/>
  <c r="D333" i="4"/>
  <c r="D324" i="4"/>
  <c r="D319" i="4"/>
  <c r="D290" i="4"/>
  <c r="D286" i="4"/>
  <c r="D282" i="4"/>
  <c r="D275" i="4"/>
  <c r="D274" i="4"/>
  <c r="D273" i="4"/>
  <c r="D272" i="4"/>
  <c r="D267" i="4"/>
  <c r="D262" i="4"/>
  <c r="D256" i="4"/>
  <c r="D248" i="4"/>
  <c r="D245" i="4"/>
  <c r="D242" i="4"/>
  <c r="D234" i="4"/>
  <c r="D220" i="4"/>
  <c r="D217" i="4"/>
  <c r="D214" i="4"/>
  <c r="D209" i="4"/>
  <c r="D173" i="4"/>
  <c r="D167" i="4"/>
  <c r="D166" i="4"/>
  <c r="D162" i="4"/>
  <c r="D125" i="4"/>
  <c r="D120" i="4"/>
  <c r="D114" i="4"/>
  <c r="D103" i="4"/>
  <c r="D100" i="4"/>
  <c r="D54" i="4"/>
  <c r="D43" i="4"/>
  <c r="D30" i="4"/>
  <c r="D6" i="4"/>
  <c r="AC71" i="5"/>
  <c r="AC70" i="5"/>
  <c r="AB70" i="5"/>
  <c r="AC69" i="5"/>
  <c r="AB69" i="5"/>
  <c r="AC68" i="5"/>
  <c r="AB68" i="5"/>
  <c r="AC67" i="5"/>
  <c r="AB67" i="5"/>
  <c r="AC66" i="5"/>
  <c r="AB66" i="5"/>
  <c r="AC65" i="5"/>
  <c r="AB65" i="5"/>
  <c r="AC64" i="5"/>
  <c r="AB64" i="5"/>
  <c r="AC63" i="5"/>
  <c r="AB63" i="5"/>
  <c r="AC62" i="5"/>
  <c r="AB62" i="5"/>
  <c r="AC61" i="5"/>
  <c r="AB61" i="5"/>
  <c r="AC60" i="5"/>
  <c r="AB60" i="5"/>
  <c r="AC59" i="5"/>
  <c r="AB59" i="5"/>
  <c r="AC58" i="5"/>
  <c r="AB58" i="5"/>
  <c r="AC57" i="5"/>
  <c r="AB57" i="5"/>
  <c r="AC56" i="5"/>
  <c r="AB56" i="5"/>
  <c r="AC55" i="5"/>
  <c r="AB55" i="5"/>
  <c r="AC54" i="5"/>
  <c r="AB54" i="5"/>
  <c r="AC53" i="5"/>
  <c r="AB53" i="5"/>
  <c r="AC52" i="5"/>
  <c r="AB52" i="5"/>
  <c r="AC51" i="5"/>
  <c r="AB51" i="5"/>
  <c r="AC50" i="5"/>
  <c r="AB50" i="5"/>
  <c r="AC49" i="5"/>
  <c r="AB49" i="5"/>
  <c r="AC48" i="5"/>
  <c r="AB48" i="5"/>
  <c r="AC47" i="5"/>
  <c r="AB47" i="5"/>
  <c r="AC46" i="5"/>
  <c r="AB46" i="5"/>
  <c r="AC45" i="5"/>
  <c r="AB45" i="5"/>
  <c r="AC44" i="5"/>
  <c r="AB44" i="5"/>
  <c r="AC43" i="5"/>
  <c r="AB43" i="5"/>
  <c r="AC42" i="5"/>
  <c r="AB42" i="5"/>
  <c r="AC41" i="5"/>
  <c r="AB41" i="5"/>
  <c r="AC40" i="5"/>
  <c r="AB40" i="5"/>
  <c r="AC39" i="5"/>
  <c r="AB39" i="5"/>
  <c r="AC38" i="5"/>
  <c r="AB38" i="5"/>
  <c r="AC37" i="5"/>
  <c r="AB37" i="5"/>
  <c r="AC36" i="5"/>
  <c r="AB36" i="5"/>
  <c r="AC35" i="5"/>
  <c r="AB35" i="5"/>
  <c r="AC34" i="5"/>
  <c r="AB34" i="5"/>
  <c r="AC33" i="5"/>
  <c r="AB33" i="5"/>
  <c r="AC32" i="5"/>
  <c r="AB32" i="5"/>
  <c r="AC31" i="5"/>
  <c r="AB31" i="5"/>
  <c r="AC30" i="5"/>
  <c r="AB30" i="5"/>
  <c r="AC29" i="5"/>
  <c r="AB29" i="5"/>
  <c r="AC28" i="5"/>
  <c r="AB28" i="5"/>
  <c r="AC27" i="5"/>
  <c r="AB27" i="5"/>
  <c r="AC26" i="5"/>
  <c r="AB26" i="5"/>
  <c r="AC25" i="5"/>
  <c r="AB25" i="5"/>
  <c r="AC24" i="5"/>
  <c r="AB24" i="5"/>
  <c r="AC23" i="5"/>
  <c r="AB23" i="5"/>
  <c r="AC22" i="5"/>
  <c r="AB22" i="5"/>
  <c r="AC21" i="5"/>
  <c r="AB21" i="5"/>
  <c r="AC20" i="5"/>
  <c r="AB20" i="5"/>
  <c r="AC19" i="5"/>
  <c r="AB19" i="5"/>
  <c r="AC18" i="5"/>
  <c r="AB18" i="5"/>
  <c r="AC17" i="5"/>
  <c r="AB17" i="5"/>
  <c r="AC16" i="5"/>
  <c r="AB16" i="5"/>
  <c r="AC15" i="5"/>
  <c r="AB15" i="5"/>
  <c r="AC14" i="5"/>
  <c r="AB14" i="5"/>
  <c r="AC13" i="5"/>
  <c r="AB13" i="5"/>
  <c r="AC12" i="5"/>
  <c r="AB12" i="5"/>
  <c r="AC11" i="5"/>
  <c r="AB11" i="5"/>
  <c r="H45" i="5"/>
  <c r="I45" i="5"/>
  <c r="L45" i="5"/>
  <c r="M45" i="5"/>
  <c r="P45" i="5"/>
  <c r="Q45" i="5"/>
  <c r="T45" i="5"/>
  <c r="U45" i="5"/>
  <c r="X45" i="5"/>
  <c r="Y45" i="5"/>
  <c r="I46" i="5"/>
  <c r="M46" i="5"/>
  <c r="Q46" i="5"/>
  <c r="T46" i="5"/>
  <c r="U46" i="5"/>
  <c r="X46" i="5"/>
  <c r="Y46" i="5"/>
  <c r="I47" i="5"/>
  <c r="M47" i="5"/>
  <c r="Q47" i="5"/>
  <c r="T47" i="5"/>
  <c r="U47" i="5"/>
  <c r="X47" i="5"/>
  <c r="Y47" i="5"/>
  <c r="I48" i="5"/>
  <c r="M48" i="5"/>
  <c r="Q48" i="5"/>
  <c r="T48" i="5"/>
  <c r="U48" i="5"/>
  <c r="X48" i="5"/>
  <c r="Y48" i="5"/>
  <c r="I49" i="5"/>
  <c r="M49" i="5"/>
  <c r="Q49" i="5"/>
  <c r="T49" i="5"/>
  <c r="U49" i="5"/>
  <c r="X49" i="5"/>
  <c r="Y49" i="5"/>
  <c r="I50" i="5"/>
  <c r="M50" i="5"/>
  <c r="Q50" i="5"/>
  <c r="T50" i="5"/>
  <c r="U50" i="5"/>
  <c r="X50" i="5"/>
  <c r="Y50" i="5"/>
  <c r="I51" i="5"/>
  <c r="T51" i="5"/>
  <c r="U51" i="5"/>
  <c r="X51" i="5"/>
  <c r="Y51" i="5"/>
  <c r="I52" i="5"/>
  <c r="Q52" i="5"/>
  <c r="T52" i="5"/>
  <c r="U52" i="5"/>
  <c r="X52" i="5"/>
  <c r="Y52" i="5"/>
  <c r="I53" i="5"/>
  <c r="M53" i="5"/>
  <c r="Q53" i="5"/>
  <c r="T53" i="5"/>
  <c r="U53" i="5"/>
  <c r="X53" i="5"/>
  <c r="Y53" i="5"/>
  <c r="M54" i="5"/>
  <c r="Q54" i="5"/>
  <c r="T54" i="5"/>
  <c r="U54" i="5"/>
  <c r="X54" i="5"/>
  <c r="Y54" i="5"/>
  <c r="I55" i="5"/>
  <c r="T55" i="5"/>
  <c r="U55" i="5"/>
  <c r="X55" i="5"/>
  <c r="Y55" i="5"/>
  <c r="I56" i="5"/>
  <c r="M56" i="5"/>
  <c r="Q56" i="5"/>
  <c r="T56" i="5"/>
  <c r="U56" i="5"/>
  <c r="X56" i="5"/>
  <c r="Y56" i="5"/>
  <c r="I57" i="5"/>
  <c r="M57" i="5"/>
  <c r="Q57" i="5"/>
  <c r="T57" i="5"/>
  <c r="U57" i="5"/>
  <c r="X57" i="5"/>
  <c r="Y57" i="5"/>
  <c r="M58" i="5"/>
  <c r="Q58" i="5"/>
  <c r="T58" i="5"/>
  <c r="U58" i="5"/>
  <c r="X58" i="5"/>
  <c r="Y58" i="5"/>
  <c r="I59" i="5"/>
  <c r="M59" i="5"/>
  <c r="Q59" i="5"/>
  <c r="T59" i="5"/>
  <c r="U59" i="5"/>
  <c r="X59" i="5"/>
  <c r="Y59" i="5"/>
  <c r="I60" i="5"/>
  <c r="M60" i="5"/>
  <c r="Q60" i="5"/>
  <c r="T60" i="5"/>
  <c r="U60" i="5"/>
  <c r="X60" i="5"/>
  <c r="Y60" i="5"/>
  <c r="M61" i="5"/>
  <c r="Q61" i="5"/>
  <c r="T61" i="5"/>
  <c r="U61" i="5"/>
  <c r="X61" i="5"/>
  <c r="Y61" i="5"/>
  <c r="I62" i="5"/>
  <c r="M62" i="5"/>
  <c r="Q62" i="5"/>
  <c r="T62" i="5"/>
  <c r="U62" i="5"/>
  <c r="X62" i="5"/>
  <c r="Y62" i="5"/>
  <c r="I63" i="5"/>
  <c r="M63" i="5"/>
  <c r="Q63" i="5"/>
  <c r="T63" i="5"/>
  <c r="U63" i="5"/>
  <c r="X63" i="5"/>
  <c r="Y63" i="5"/>
  <c r="M64" i="5"/>
  <c r="Q64" i="5"/>
  <c r="T64" i="5"/>
  <c r="U64" i="5"/>
  <c r="X64" i="5"/>
  <c r="Y64" i="5"/>
  <c r="M65" i="5"/>
  <c r="Q65" i="5"/>
  <c r="T65" i="5"/>
  <c r="U65" i="5"/>
  <c r="X65" i="5"/>
  <c r="Y65" i="5"/>
  <c r="M66" i="5"/>
  <c r="Q66" i="5"/>
  <c r="T66" i="5"/>
  <c r="U66" i="5"/>
  <c r="X66" i="5"/>
  <c r="Y66" i="5"/>
  <c r="M67" i="5"/>
  <c r="Q67" i="5"/>
  <c r="T67" i="5"/>
  <c r="U67" i="5"/>
  <c r="X67" i="5"/>
  <c r="Y67" i="5"/>
  <c r="M68" i="5"/>
  <c r="Q68" i="5"/>
  <c r="T68" i="5"/>
  <c r="U68" i="5"/>
  <c r="X68" i="5"/>
  <c r="Y68" i="5"/>
  <c r="M69" i="5"/>
  <c r="Q69" i="5"/>
  <c r="T69" i="5"/>
  <c r="U69" i="5"/>
  <c r="X69" i="5"/>
  <c r="Y69" i="5"/>
  <c r="M70" i="5"/>
  <c r="Q70" i="5"/>
  <c r="T70" i="5"/>
  <c r="U70" i="5"/>
  <c r="X70" i="5"/>
  <c r="Y70" i="5"/>
  <c r="M71" i="5"/>
  <c r="Q71" i="5"/>
  <c r="T71" i="5"/>
  <c r="U71" i="5"/>
  <c r="X71" i="5"/>
  <c r="Y71" i="5"/>
  <c r="I13" i="5" l="1"/>
  <c r="I40" i="5"/>
  <c r="M40" i="5"/>
  <c r="Q40" i="5"/>
  <c r="T40" i="5"/>
  <c r="U40" i="5"/>
  <c r="X40" i="5"/>
  <c r="Y40" i="5"/>
  <c r="I41" i="5"/>
  <c r="M41" i="5"/>
  <c r="Q41" i="5"/>
  <c r="T41" i="5"/>
  <c r="U41" i="5"/>
  <c r="X41" i="5"/>
  <c r="Y41" i="5"/>
  <c r="M42" i="5"/>
  <c r="Q42" i="5"/>
  <c r="T42" i="5"/>
  <c r="U42" i="5"/>
  <c r="X42" i="5"/>
  <c r="Y42" i="5"/>
  <c r="I43" i="5"/>
  <c r="M43" i="5"/>
  <c r="Q43" i="5"/>
  <c r="T43" i="5"/>
  <c r="U43" i="5"/>
  <c r="X43" i="5"/>
  <c r="Y43" i="5"/>
  <c r="I44" i="5"/>
  <c r="M44" i="5"/>
  <c r="Q44" i="5"/>
  <c r="T44" i="5"/>
  <c r="U44" i="5"/>
  <c r="X44" i="5"/>
  <c r="Y44" i="5"/>
  <c r="M19" i="5" l="1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I31" i="5"/>
  <c r="Q31" i="5"/>
  <c r="T31" i="5"/>
  <c r="U31" i="5"/>
  <c r="X31" i="5"/>
  <c r="Y31" i="5"/>
  <c r="I32" i="5"/>
  <c r="Q32" i="5"/>
  <c r="T32" i="5"/>
  <c r="U32" i="5"/>
  <c r="X32" i="5"/>
  <c r="Y32" i="5"/>
  <c r="I33" i="5"/>
  <c r="Q33" i="5"/>
  <c r="T33" i="5"/>
  <c r="U33" i="5"/>
  <c r="X33" i="5"/>
  <c r="Y33" i="5"/>
  <c r="I34" i="5"/>
  <c r="Q34" i="5"/>
  <c r="T34" i="5"/>
  <c r="U34" i="5"/>
  <c r="X34" i="5"/>
  <c r="Y34" i="5"/>
  <c r="I35" i="5"/>
  <c r="Q35" i="5"/>
  <c r="T35" i="5"/>
  <c r="U35" i="5"/>
  <c r="X35" i="5"/>
  <c r="Y35" i="5"/>
  <c r="I36" i="5"/>
  <c r="Q36" i="5"/>
  <c r="T36" i="5"/>
  <c r="U36" i="5"/>
  <c r="X36" i="5"/>
  <c r="Y36" i="5"/>
  <c r="I37" i="5"/>
  <c r="Q37" i="5"/>
  <c r="T37" i="5"/>
  <c r="U37" i="5"/>
  <c r="X37" i="5"/>
  <c r="Y37" i="5"/>
  <c r="Q38" i="5"/>
  <c r="T38" i="5"/>
  <c r="U38" i="5"/>
  <c r="X38" i="5"/>
  <c r="Y38" i="5"/>
  <c r="I39" i="5"/>
  <c r="Q39" i="5"/>
  <c r="T39" i="5"/>
  <c r="U39" i="5"/>
  <c r="X39" i="5"/>
  <c r="Y39" i="5"/>
  <c r="I19" i="5"/>
  <c r="Q19" i="5"/>
  <c r="T19" i="5"/>
  <c r="U19" i="5"/>
  <c r="X19" i="5"/>
  <c r="Y19" i="5"/>
  <c r="I20" i="5"/>
  <c r="Q20" i="5"/>
  <c r="T20" i="5"/>
  <c r="U20" i="5"/>
  <c r="X20" i="5"/>
  <c r="Y20" i="5"/>
  <c r="I21" i="5"/>
  <c r="Q21" i="5"/>
  <c r="T21" i="5"/>
  <c r="U21" i="5"/>
  <c r="X21" i="5"/>
  <c r="Y21" i="5"/>
  <c r="I22" i="5"/>
  <c r="Q22" i="5"/>
  <c r="T22" i="5"/>
  <c r="U22" i="5"/>
  <c r="X22" i="5"/>
  <c r="Y22" i="5"/>
  <c r="I23" i="5"/>
  <c r="Q23" i="5"/>
  <c r="T23" i="5"/>
  <c r="U23" i="5"/>
  <c r="X23" i="5"/>
  <c r="Y23" i="5"/>
  <c r="I24" i="5"/>
  <c r="Q24" i="5"/>
  <c r="T24" i="5"/>
  <c r="U24" i="5"/>
  <c r="X24" i="5"/>
  <c r="Y24" i="5"/>
  <c r="I25" i="5"/>
  <c r="Q25" i="5"/>
  <c r="T25" i="5"/>
  <c r="U25" i="5"/>
  <c r="X25" i="5"/>
  <c r="Y25" i="5"/>
  <c r="I26" i="5"/>
  <c r="Q26" i="5"/>
  <c r="T26" i="5"/>
  <c r="U26" i="5"/>
  <c r="X26" i="5"/>
  <c r="Y26" i="5"/>
  <c r="I27" i="5"/>
  <c r="Q27" i="5"/>
  <c r="T27" i="5"/>
  <c r="U27" i="5"/>
  <c r="X27" i="5"/>
  <c r="Y27" i="5"/>
  <c r="I28" i="5"/>
  <c r="Q28" i="5"/>
  <c r="T28" i="5"/>
  <c r="U28" i="5"/>
  <c r="X28" i="5"/>
  <c r="Y28" i="5"/>
  <c r="I29" i="5"/>
  <c r="Q29" i="5"/>
  <c r="T29" i="5"/>
  <c r="U29" i="5"/>
  <c r="X29" i="5"/>
  <c r="Y29" i="5"/>
  <c r="I30" i="5"/>
  <c r="Q30" i="5"/>
  <c r="T30" i="5"/>
  <c r="U30" i="5"/>
  <c r="X30" i="5"/>
  <c r="Y30" i="5"/>
  <c r="U18" i="5"/>
  <c r="T18" i="5"/>
  <c r="Y12" i="5"/>
  <c r="Y13" i="5"/>
  <c r="Y14" i="5"/>
  <c r="Y15" i="5"/>
  <c r="Y16" i="5"/>
  <c r="Y17" i="5"/>
  <c r="Y18" i="5"/>
  <c r="Y11" i="5"/>
  <c r="X17" i="5"/>
  <c r="X18" i="5"/>
  <c r="M11" i="5"/>
  <c r="I18" i="5"/>
  <c r="U12" i="5"/>
  <c r="U13" i="5"/>
  <c r="U14" i="5"/>
  <c r="U15" i="5"/>
  <c r="U16" i="5"/>
  <c r="U17" i="5"/>
  <c r="U11" i="5"/>
  <c r="Q12" i="5"/>
  <c r="Q13" i="5"/>
  <c r="Q14" i="5"/>
  <c r="Q15" i="5"/>
  <c r="Q16" i="5"/>
  <c r="Q17" i="5"/>
  <c r="Q18" i="5"/>
  <c r="Q11" i="5"/>
  <c r="M12" i="5"/>
  <c r="T17" i="5"/>
  <c r="I17" i="5"/>
  <c r="I15" i="5"/>
  <c r="I14" i="5"/>
  <c r="I12" i="5"/>
  <c r="D201" i="4" l="1"/>
  <c r="D74" i="4"/>
  <c r="D293" i="4"/>
  <c r="D400" i="4"/>
  <c r="D107" i="4"/>
  <c r="P11" i="5"/>
  <c r="X11" i="5"/>
  <c r="T11" i="5"/>
  <c r="L11" i="5"/>
  <c r="H11" i="5"/>
  <c r="P12" i="5"/>
  <c r="T12" i="5"/>
  <c r="X12" i="5"/>
  <c r="H12" i="5"/>
  <c r="L12" i="5"/>
  <c r="X13" i="5"/>
  <c r="T13" i="5"/>
  <c r="P13" i="5"/>
  <c r="H13" i="5"/>
  <c r="P14" i="5"/>
  <c r="T14" i="5"/>
  <c r="X14" i="5"/>
  <c r="H14" i="5"/>
  <c r="L14" i="5"/>
  <c r="L15" i="5"/>
  <c r="X15" i="5"/>
  <c r="T15" i="5"/>
  <c r="P15" i="5"/>
  <c r="H15" i="5"/>
  <c r="L16" i="5"/>
  <c r="P16" i="5"/>
  <c r="T16" i="5"/>
  <c r="H16" i="5"/>
  <c r="X16" i="5"/>
  <c r="P17" i="5"/>
  <c r="L17" i="5"/>
  <c r="H17" i="5"/>
  <c r="L18" i="5"/>
  <c r="H18" i="5"/>
  <c r="P18" i="5"/>
  <c r="L19" i="5"/>
  <c r="H19" i="5"/>
  <c r="P19" i="5"/>
  <c r="P20" i="5"/>
  <c r="H20" i="5"/>
  <c r="L20" i="5"/>
  <c r="L21" i="5"/>
  <c r="H21" i="5"/>
  <c r="P21" i="5"/>
  <c r="D252" i="4"/>
  <c r="P22" i="5"/>
  <c r="H22" i="5"/>
  <c r="L22" i="5"/>
  <c r="L23" i="5"/>
  <c r="P23" i="5"/>
  <c r="H23" i="5"/>
  <c r="L24" i="5"/>
  <c r="H24" i="5"/>
  <c r="P24" i="5"/>
  <c r="L25" i="5"/>
  <c r="P25" i="5"/>
  <c r="H25" i="5"/>
  <c r="L26" i="5"/>
  <c r="H26" i="5"/>
  <c r="P26" i="5"/>
  <c r="L27" i="5"/>
  <c r="H27" i="5"/>
  <c r="P27" i="5"/>
  <c r="P28" i="5"/>
  <c r="L28" i="5"/>
  <c r="H28" i="5"/>
  <c r="L29" i="5"/>
  <c r="H29" i="5"/>
  <c r="P29" i="5"/>
  <c r="P30" i="5"/>
  <c r="H30" i="5"/>
  <c r="L30" i="5"/>
  <c r="P31" i="5"/>
  <c r="L31" i="5"/>
  <c r="H31" i="5"/>
  <c r="L32" i="5"/>
  <c r="H32" i="5"/>
  <c r="P32" i="5"/>
  <c r="L33" i="5"/>
  <c r="H33" i="5"/>
  <c r="P33" i="5"/>
  <c r="P34" i="5"/>
  <c r="H34" i="5"/>
  <c r="L34" i="5"/>
  <c r="L35" i="5"/>
  <c r="P35" i="5"/>
  <c r="H35" i="5"/>
  <c r="L36" i="5"/>
  <c r="H36" i="5"/>
  <c r="P36" i="5"/>
  <c r="L37" i="5"/>
  <c r="H37" i="5"/>
  <c r="P37" i="5"/>
  <c r="P38" i="5"/>
  <c r="H38" i="5"/>
  <c r="L38" i="5"/>
  <c r="P39" i="5"/>
  <c r="L39" i="5"/>
  <c r="H39" i="5"/>
  <c r="P40" i="5"/>
  <c r="L40" i="5"/>
  <c r="H40" i="5"/>
  <c r="L41" i="5"/>
  <c r="P41" i="5"/>
  <c r="H41" i="5"/>
  <c r="P42" i="5"/>
  <c r="L42" i="5"/>
  <c r="H42" i="5"/>
  <c r="L43" i="5"/>
  <c r="P43" i="5"/>
  <c r="H43" i="5"/>
  <c r="L44" i="5"/>
  <c r="H44" i="5"/>
  <c r="P44" i="5"/>
  <c r="P46" i="5"/>
  <c r="D734" i="4"/>
  <c r="L46" i="5"/>
  <c r="H46" i="5"/>
  <c r="L47" i="5"/>
  <c r="P47" i="5"/>
  <c r="H47" i="5"/>
  <c r="P48" i="5"/>
  <c r="L48" i="5"/>
  <c r="H48" i="5"/>
  <c r="L49" i="5"/>
  <c r="H49" i="5"/>
  <c r="P49" i="5"/>
  <c r="L50" i="5"/>
  <c r="P50" i="5"/>
  <c r="H50" i="5"/>
  <c r="H51" i="5"/>
  <c r="L52" i="5"/>
  <c r="P52" i="5"/>
  <c r="H52" i="5"/>
  <c r="L53" i="5"/>
  <c r="P53" i="5"/>
  <c r="H53" i="5"/>
  <c r="L54" i="5"/>
  <c r="P54" i="5"/>
  <c r="H54" i="5"/>
  <c r="H55" i="5"/>
  <c r="L56" i="5"/>
  <c r="P56" i="5"/>
  <c r="H56" i="5"/>
  <c r="L57" i="5"/>
  <c r="P57" i="5"/>
  <c r="H57" i="5"/>
  <c r="L58" i="5"/>
  <c r="D404" i="4" s="1"/>
  <c r="P58" i="5"/>
  <c r="H58" i="5"/>
  <c r="P59" i="5"/>
  <c r="H59" i="5"/>
  <c r="L59" i="5"/>
  <c r="P60" i="5"/>
  <c r="D429" i="4" s="1"/>
  <c r="L60" i="5"/>
  <c r="H60" i="5"/>
  <c r="L61" i="5"/>
  <c r="P61" i="5"/>
  <c r="H61" i="5"/>
  <c r="P62" i="5"/>
  <c r="L62" i="5"/>
  <c r="H62" i="5"/>
  <c r="L63" i="5"/>
  <c r="H63" i="5"/>
  <c r="P63" i="5"/>
  <c r="L64" i="5"/>
  <c r="P64" i="5"/>
  <c r="H64" i="5"/>
  <c r="L65" i="5"/>
  <c r="H65" i="5"/>
  <c r="P65" i="5"/>
  <c r="P66" i="5"/>
  <c r="L66" i="5"/>
  <c r="H66" i="5"/>
  <c r="L67" i="5"/>
  <c r="P67" i="5"/>
  <c r="H67" i="5"/>
  <c r="L68" i="5"/>
  <c r="P68" i="5"/>
  <c r="H68" i="5"/>
  <c r="L69" i="5"/>
  <c r="H69" i="5"/>
  <c r="P69" i="5"/>
  <c r="L70" i="5"/>
  <c r="P70" i="5"/>
  <c r="H70" i="5"/>
  <c r="P71" i="5"/>
  <c r="L71" i="5"/>
  <c r="H71" i="5"/>
  <c r="AB71" i="5" s="1"/>
  <c r="D618" i="4" l="1"/>
  <c r="D472" i="4"/>
  <c r="D484" i="4"/>
  <c r="D238" i="4"/>
  <c r="L72" i="5"/>
  <c r="H72" i="5"/>
  <c r="P72" i="5"/>
  <c r="P73" i="5"/>
  <c r="L73" i="5"/>
  <c r="H73" i="5"/>
  <c r="AB73" i="5" s="1"/>
  <c r="P74" i="5"/>
  <c r="H74" i="5"/>
  <c r="AB74" i="5" s="1"/>
  <c r="L74" i="5"/>
  <c r="D143" i="4"/>
  <c r="L75" i="5"/>
  <c r="P75" i="5"/>
  <c r="H75" i="5"/>
  <c r="AB75" i="5" s="1"/>
  <c r="L76" i="5"/>
  <c r="H76" i="5"/>
  <c r="AB76" i="5" s="1"/>
  <c r="P76" i="5"/>
  <c r="L77" i="5"/>
  <c r="P77" i="5"/>
  <c r="H77" i="5"/>
  <c r="AB77" i="5" s="1"/>
  <c r="L78" i="5"/>
  <c r="P78" i="5"/>
  <c r="H78" i="5"/>
  <c r="AB78" i="5" s="1"/>
  <c r="L79" i="5"/>
  <c r="H79" i="5"/>
  <c r="AB79" i="5" s="1"/>
  <c r="P79" i="5"/>
  <c r="L80" i="5"/>
  <c r="P80" i="5"/>
  <c r="H80" i="5"/>
  <c r="AB80" i="5" s="1"/>
  <c r="P81" i="5"/>
  <c r="H81" i="5"/>
  <c r="AB81" i="5" s="1"/>
  <c r="L81" i="5"/>
  <c r="L82" i="5"/>
  <c r="P82" i="5"/>
  <c r="H82" i="5"/>
  <c r="AB82" i="5" s="1"/>
  <c r="P83" i="5"/>
  <c r="H83" i="5"/>
  <c r="AB83" i="5" s="1"/>
  <c r="L83" i="5"/>
  <c r="P84" i="5"/>
  <c r="L84" i="5"/>
  <c r="D178" i="4"/>
  <c r="H84" i="5"/>
  <c r="AB84" i="5" s="1"/>
  <c r="L85" i="5"/>
  <c r="H85" i="5"/>
  <c r="AB85" i="5" s="1"/>
  <c r="P85" i="5"/>
  <c r="D277" i="4"/>
  <c r="D348" i="4" l="1"/>
  <c r="D88" i="4"/>
  <c r="D310" i="4"/>
  <c r="D344" i="4"/>
  <c r="AB72" i="5"/>
  <c r="H9" i="5"/>
  <c r="E1" i="4" s="1"/>
  <c r="D337" i="4"/>
  <c r="D361" i="4"/>
  <c r="E88" i="4" l="1"/>
  <c r="H88" i="4" s="1"/>
  <c r="E361" i="4"/>
  <c r="H361" i="4" s="1"/>
  <c r="E178" i="4"/>
  <c r="E337" i="4"/>
  <c r="H337" i="4" s="1"/>
  <c r="E143" i="4"/>
  <c r="H143" i="4" s="1"/>
  <c r="E662" i="4"/>
  <c r="E319" i="4"/>
  <c r="E290" i="4"/>
  <c r="E274" i="4"/>
  <c r="E515" i="4"/>
  <c r="E245" i="4"/>
  <c r="E581" i="4"/>
  <c r="E125" i="4"/>
  <c r="E657" i="4"/>
  <c r="E654" i="4"/>
  <c r="E598" i="4"/>
  <c r="E217" i="4"/>
  <c r="E498" i="4"/>
  <c r="E162" i="4"/>
  <c r="E459" i="4"/>
  <c r="E411" i="4"/>
  <c r="E404" i="4"/>
  <c r="H404" i="4" s="1"/>
  <c r="E734" i="4"/>
  <c r="E717" i="4"/>
  <c r="E714" i="4"/>
  <c r="E573" i="4"/>
  <c r="E563" i="4"/>
  <c r="E262" i="4"/>
  <c r="E535" i="4"/>
  <c r="E740" i="4"/>
  <c r="E463" i="4"/>
  <c r="E214" i="4"/>
  <c r="E286" i="4"/>
  <c r="E371" i="4"/>
  <c r="E684" i="4"/>
  <c r="E242" i="4"/>
  <c r="E417" i="4"/>
  <c r="E471" i="4"/>
  <c r="E458" i="4"/>
  <c r="E705" i="4"/>
  <c r="E248" i="4"/>
  <c r="E418" i="4"/>
  <c r="E54" i="4"/>
  <c r="E742" i="4"/>
  <c r="E446" i="4"/>
  <c r="E201" i="4"/>
  <c r="E107" i="4"/>
  <c r="E256" i="4"/>
  <c r="E553" i="4"/>
  <c r="E539" i="4"/>
  <c r="E166" i="4"/>
  <c r="E500" i="4"/>
  <c r="E470" i="4"/>
  <c r="E267" i="4"/>
  <c r="E543" i="4"/>
  <c r="E525" i="4"/>
  <c r="E352" i="4"/>
  <c r="E478" i="4"/>
  <c r="E472" i="4"/>
  <c r="E468" i="4"/>
  <c r="E728" i="4"/>
  <c r="E570" i="4"/>
  <c r="E673" i="4"/>
  <c r="E74" i="4"/>
  <c r="E310" i="4"/>
  <c r="H310" i="4" s="1"/>
  <c r="E477" i="4"/>
  <c r="E509" i="4"/>
  <c r="E30" i="4"/>
  <c r="E333" i="4"/>
  <c r="E513" i="4"/>
  <c r="E273" i="4"/>
  <c r="E556" i="4"/>
  <c r="E43" i="4"/>
  <c r="E355" i="4"/>
  <c r="E476" i="4"/>
  <c r="E665" i="4"/>
  <c r="E676" i="4"/>
  <c r="E527" i="4"/>
  <c r="E545" i="4"/>
  <c r="E173" i="4"/>
  <c r="E367" i="4"/>
  <c r="E429" i="4"/>
  <c r="H429" i="4" s="1"/>
  <c r="E238" i="4"/>
  <c r="H238" i="4" s="1"/>
  <c r="E675" i="4"/>
  <c r="E374" i="4"/>
  <c r="E461" i="4"/>
  <c r="E590" i="4"/>
  <c r="E709" i="4"/>
  <c r="E560" i="4"/>
  <c r="E389" i="4"/>
  <c r="E358" i="4"/>
  <c r="E670" i="4"/>
  <c r="E209" i="4"/>
  <c r="E395" i="4"/>
  <c r="E416" i="4"/>
  <c r="E272" i="4"/>
  <c r="E638" i="4"/>
  <c r="H638" i="4" s="1"/>
  <c r="E484" i="4"/>
  <c r="H484" i="4" s="1"/>
  <c r="E443" i="4"/>
  <c r="E725" i="4"/>
  <c r="E293" i="4"/>
  <c r="G293" i="4" s="1"/>
  <c r="E726" i="4"/>
  <c r="E575" i="4"/>
  <c r="E120" i="4"/>
  <c r="E368" i="4"/>
  <c r="E442" i="4"/>
  <c r="E324" i="4"/>
  <c r="E384" i="4"/>
  <c r="E707" i="4"/>
  <c r="E398" i="4"/>
  <c r="E540" i="4"/>
  <c r="E721" i="4"/>
  <c r="E733" i="4"/>
  <c r="E687" i="4"/>
  <c r="E379" i="4"/>
  <c r="E234" i="4"/>
  <c r="E282" i="4"/>
  <c r="E449" i="4"/>
  <c r="E400" i="4"/>
  <c r="G400" i="4" s="1"/>
  <c r="E103" i="4"/>
  <c r="E480" i="4"/>
  <c r="E506" i="4"/>
  <c r="E746" i="4"/>
  <c r="E6" i="4"/>
  <c r="E359" i="4"/>
  <c r="E567" i="4"/>
  <c r="E167" i="4"/>
  <c r="E699" i="4"/>
  <c r="E275" i="4"/>
  <c r="E448" i="4"/>
  <c r="E460" i="4"/>
  <c r="E422" i="4"/>
  <c r="E708" i="4"/>
  <c r="E392" i="4"/>
  <c r="E618" i="4"/>
  <c r="H618" i="4" s="1"/>
  <c r="E100" i="4"/>
  <c r="E252" i="4"/>
  <c r="G252" i="4" s="1"/>
  <c r="H252" i="4" s="1"/>
  <c r="E685" i="4"/>
  <c r="E220" i="4"/>
  <c r="E469" i="4"/>
  <c r="E475" i="4"/>
  <c r="E436" i="4"/>
  <c r="E608" i="4"/>
  <c r="E427" i="4"/>
  <c r="E566" i="4"/>
  <c r="E114" i="4"/>
  <c r="E437" i="4"/>
  <c r="E377" i="4"/>
  <c r="E348" i="4"/>
  <c r="H348" i="4" s="1"/>
  <c r="E277" i="4"/>
  <c r="G277" i="4" s="1"/>
  <c r="E344" i="4"/>
  <c r="H344" i="4" s="1"/>
</calcChain>
</file>

<file path=xl/sharedStrings.xml><?xml version="1.0" encoding="utf-8"?>
<sst xmlns="http://schemas.openxmlformats.org/spreadsheetml/2006/main" count="1295" uniqueCount="777">
  <si>
    <t>APROPRIAÇÃO DE MÃO DE OBRA</t>
  </si>
  <si>
    <t>Nome da Empresa</t>
  </si>
  <si>
    <t>Nome do Funcionário</t>
  </si>
  <si>
    <t>Admissão</t>
  </si>
  <si>
    <t>Função</t>
  </si>
  <si>
    <t>Salario Base</t>
  </si>
  <si>
    <t>PRODUÇÃO+HE+DSR</t>
  </si>
  <si>
    <t>Salário + Produção</t>
  </si>
  <si>
    <t>Total = 100%</t>
  </si>
  <si>
    <t>Centro de custos 1</t>
  </si>
  <si>
    <t>%</t>
  </si>
  <si>
    <t>custo 1</t>
  </si>
  <si>
    <t>Serviço</t>
  </si>
  <si>
    <t>Centro de custos 2</t>
  </si>
  <si>
    <t>custo 2</t>
  </si>
  <si>
    <t>Centro de custos 3</t>
  </si>
  <si>
    <t>custo 3</t>
  </si>
  <si>
    <t>Centro de custos 4</t>
  </si>
  <si>
    <t>custo 4</t>
  </si>
  <si>
    <t>Centro de custos 5</t>
  </si>
  <si>
    <t>custo 5</t>
  </si>
  <si>
    <t>MARIE CURIE</t>
  </si>
  <si>
    <t>ABRAAO SOUZA DA SILVA</t>
  </si>
  <si>
    <t>Armador de Estrutura de Concreto</t>
  </si>
  <si>
    <t>ADRIANO CARLOS DIAS</t>
  </si>
  <si>
    <t>Servente de Obras</t>
  </si>
  <si>
    <t xml:space="preserve">ADRIANO CAVALCANTI MEDEIROS DE FRANÇA </t>
  </si>
  <si>
    <t>ALAN LEANDRO GOMES</t>
  </si>
  <si>
    <t>Encanador</t>
  </si>
  <si>
    <t>ALEX FAUSTINO DA SILVA</t>
  </si>
  <si>
    <t>ALEXANDRE BIBIANO ALVES</t>
  </si>
  <si>
    <t>Operador de betoneira</t>
  </si>
  <si>
    <t>ALEXANDRE JOSE DO ESPIRITO SANTO</t>
  </si>
  <si>
    <t>ALUIZIO TRINDADE DA SILVA FILHO</t>
  </si>
  <si>
    <t>ANDRE CARLOS DA SILVA</t>
  </si>
  <si>
    <t xml:space="preserve">ANDRECIO ANTONIO DE LIMA </t>
  </si>
  <si>
    <t>ANTONIO JOSE DO NASCIMENTO</t>
  </si>
  <si>
    <t>BRUNO ALVES DE LIMA</t>
  </si>
  <si>
    <t>BRUNO JOSE DA SILVA</t>
  </si>
  <si>
    <t>Carpinteiro de Obras</t>
  </si>
  <si>
    <t xml:space="preserve">CLAUDECI DE SALES </t>
  </si>
  <si>
    <t>DAMIAO SALUSTIANO DA SILVA</t>
  </si>
  <si>
    <t xml:space="preserve">DEMERVAL GONZAGA DE SOUZA </t>
  </si>
  <si>
    <t>Pedreiro</t>
  </si>
  <si>
    <t>DIEGO FELIX DA COSTA</t>
  </si>
  <si>
    <t xml:space="preserve">EDILSON GOMES DA SILVA </t>
  </si>
  <si>
    <t>EDINALDO CARLOS DE LIMA</t>
  </si>
  <si>
    <t xml:space="preserve">EDINALDO LOURENÇO DA SILVA </t>
  </si>
  <si>
    <t>EDIVAN ALVES DA SILVA</t>
  </si>
  <si>
    <t>EDNALDO CANDIDO BARBOSA FILHO</t>
  </si>
  <si>
    <t xml:space="preserve">EDNALDO JOSÉ DE SANTANA </t>
  </si>
  <si>
    <t>EDSON SEBASTIAO DA SILVA</t>
  </si>
  <si>
    <t xml:space="preserve">EDUARD PINHEIRO NEVES </t>
  </si>
  <si>
    <t xml:space="preserve">EDUARDO GOMES DE LIMA </t>
  </si>
  <si>
    <t>EDUARDO JOSE DA SILVA</t>
  </si>
  <si>
    <t>EMANUEL DE ANDRADE MASCARENHAS FILHO</t>
  </si>
  <si>
    <t xml:space="preserve">EMERSON LUCAS DA SILVA BARBOSA </t>
  </si>
  <si>
    <t>ERICLEITON JOSE DO NASCIMENTO</t>
  </si>
  <si>
    <t xml:space="preserve">FABIO JUNIOR NUNES DA SILVA </t>
  </si>
  <si>
    <t>GABRIEL JOSE DE SANTANA</t>
  </si>
  <si>
    <t xml:space="preserve">GEILSON COSTA DA SILVA </t>
  </si>
  <si>
    <t xml:space="preserve">GEISIEL JOAO DOS SANTOS </t>
  </si>
  <si>
    <t>GENILSON CABRAL DE ALBUQUERQUE</t>
  </si>
  <si>
    <t xml:space="preserve">GENIVAL SALUSTIANO BARBOSA DA SILVA </t>
  </si>
  <si>
    <t>GENTIL SEBASTIAO DE SOUZA</t>
  </si>
  <si>
    <t>GILSON JOSE DA SILVA</t>
  </si>
  <si>
    <t>Operador de Grua</t>
  </si>
  <si>
    <t>GIVALDO JULIO DO NASCIMENTO</t>
  </si>
  <si>
    <t>GIVANILDO SEVERINO DA SILVA</t>
  </si>
  <si>
    <t>Operador de Elevador Cremalheira</t>
  </si>
  <si>
    <t xml:space="preserve">GLEIBSON KELBE SOBRINHO RODRIGUES </t>
  </si>
  <si>
    <t>Auxiliar de Encanador</t>
  </si>
  <si>
    <t>HELENO COSTA DE LIMA</t>
  </si>
  <si>
    <t>ISRAEL FERREIRA DOS ANJOS</t>
  </si>
  <si>
    <t>IVAN HENRIQUE DE SOUSA</t>
  </si>
  <si>
    <t>Sinaleiro</t>
  </si>
  <si>
    <t>IVANILDO LUIZ DA SILVA SANTOS FILHO</t>
  </si>
  <si>
    <t>AUXILIAR DE ELETRICISTA</t>
  </si>
  <si>
    <t>JACLEBSON FERREIRA DOS SANTOS</t>
  </si>
  <si>
    <t>JOAO HENRIQUE PEREIRA DA SILVA</t>
  </si>
  <si>
    <t>JOAO SANTANA DA SILVA</t>
  </si>
  <si>
    <t>JOSE ADEILTON DE SANTANA</t>
  </si>
  <si>
    <t>JOSE ADELINO DOS SANTOS JUNIOR</t>
  </si>
  <si>
    <t>JOSE AMARO DA SILVA FILHO</t>
  </si>
  <si>
    <t>JOSE CARLOS DE DEUS</t>
  </si>
  <si>
    <t>JOSE EVERALDO TEIXEIRA DE FRANCA</t>
  </si>
  <si>
    <t xml:space="preserve">JOSE IVANILDO DOS SANTOS </t>
  </si>
  <si>
    <t xml:space="preserve">JOSE LUIZ DA SILVA JUNIOR </t>
  </si>
  <si>
    <t>Eletricista</t>
  </si>
  <si>
    <t>JOSE MATIAS GONCALVES PEREIRA</t>
  </si>
  <si>
    <t>JOSE MILTON GOMES</t>
  </si>
  <si>
    <t>JOSE ROBERTO DA SILVA</t>
  </si>
  <si>
    <t>JOSE ROBERTO DOS SANTOS</t>
  </si>
  <si>
    <t>JOSE SEVERINO DA SILVA FILHO</t>
  </si>
  <si>
    <t xml:space="preserve">JOSE VINICIO DINIZ DA SILVA </t>
  </si>
  <si>
    <t>JOSENILDO AMARO DOS SANTOS</t>
  </si>
  <si>
    <t>JOSIMAR CAETANO DA SILVA</t>
  </si>
  <si>
    <t>JOSINALDO JOSE DA SILVA</t>
  </si>
  <si>
    <t>JOSUE GOMES DA SILVA</t>
  </si>
  <si>
    <t xml:space="preserve">JOSÉ ANTONIO DE LIMA </t>
  </si>
  <si>
    <t xml:space="preserve">JOSÉ HENRIQUE DA SILVA </t>
  </si>
  <si>
    <t>JOSÉ ROZENDO DA SILVA FILHO</t>
  </si>
  <si>
    <t>JURANDIR SEVERINO DA COSTA</t>
  </si>
  <si>
    <t>LEANDRO JOSE DE FRANCA</t>
  </si>
  <si>
    <t>LENIVALDO DA SILVA SANTOS</t>
  </si>
  <si>
    <t>LEONARDO JOSE DE FRANCA</t>
  </si>
  <si>
    <t>LUCAS ALVES DE LIRA SILVA</t>
  </si>
  <si>
    <t xml:space="preserve">LUCAS DA SILVA </t>
  </si>
  <si>
    <t>MACIEL SERAFIM TRAJANO</t>
  </si>
  <si>
    <t>MANOEL GRACIANO DA SILVA</t>
  </si>
  <si>
    <t>MARCELO OLIVEIRA SOARES DA SILVA</t>
  </si>
  <si>
    <t>MARCOS BERNARDO DA SILVA</t>
  </si>
  <si>
    <t>MARIO ESTEVAM DE OLIVEIRA FILHO</t>
  </si>
  <si>
    <t>MATEUS HENRIQUE MESSIAS VIEIRA</t>
  </si>
  <si>
    <t>MOISES RODRIGUES DA SILVA</t>
  </si>
  <si>
    <t xml:space="preserve">PAULO DINIZ DA SILVA </t>
  </si>
  <si>
    <t>PAULO RICARDO DA SILVA SALES</t>
  </si>
  <si>
    <t>RENAN JOÃO NERIS DE MELO</t>
  </si>
  <si>
    <t>RICARDO JOSE DA SILVA</t>
  </si>
  <si>
    <t xml:space="preserve">RILDO JOSÉ BARBOSA </t>
  </si>
  <si>
    <t xml:space="preserve">ROBENILTON CORREIA DOS SANTOS </t>
  </si>
  <si>
    <t>ROBERTO BRAGA DA SILVA</t>
  </si>
  <si>
    <t xml:space="preserve">ROBERTO PAULA DE ALBUQUERQUE JUNIOR </t>
  </si>
  <si>
    <t>RODRIGO JOSE DA SILVA</t>
  </si>
  <si>
    <t xml:space="preserve">RODRIGO JUSTINO DE SOUZA </t>
  </si>
  <si>
    <t>ROMEU EUFRASINO MUNIZ</t>
  </si>
  <si>
    <t xml:space="preserve">RONISSON DENIO DE OLIVEIRA </t>
  </si>
  <si>
    <t>ROSIVALDO RIBEIRO DE MOURA</t>
  </si>
  <si>
    <t>SERGIO CARLOS MAGALHAES</t>
  </si>
  <si>
    <t xml:space="preserve">SERGIO NAELSON DA SILVA </t>
  </si>
  <si>
    <t xml:space="preserve">SEVERINO MENDES DA SILVA MELO </t>
  </si>
  <si>
    <t xml:space="preserve">SEVERINO WELLINGTON DA SILVA BARBOSA </t>
  </si>
  <si>
    <t>SILVANIO DA SILVA PROFIRO</t>
  </si>
  <si>
    <t xml:space="preserve">SUILISSE JOSE DE ARAUJO </t>
  </si>
  <si>
    <t>TIAGO FERNANDES DA SILVA</t>
  </si>
  <si>
    <t xml:space="preserve">VALDECI COSME FERREIRA JUNIOR </t>
  </si>
  <si>
    <t xml:space="preserve">VALDEMIR MEDEIROS CAVALCANTI </t>
  </si>
  <si>
    <t xml:space="preserve">WASHIGTON MACHADO DE MOURA </t>
  </si>
  <si>
    <t>WASHINGTON GILBERTO BEZERRA DA SILVA</t>
  </si>
  <si>
    <t>WILLIAMS RONALDO DE ALBUQUERQUE</t>
  </si>
  <si>
    <t>ELETRICISTA</t>
  </si>
  <si>
    <t>WLADIMIR ALVES DE LIMA</t>
  </si>
  <si>
    <t>Nível</t>
  </si>
  <si>
    <t>Referência</t>
  </si>
  <si>
    <t>Descrição</t>
  </si>
  <si>
    <t>CUSTOS INDIRETOS</t>
  </si>
  <si>
    <t>SERVIÇOS TÉCNICOS</t>
  </si>
  <si>
    <t>PROJETOS</t>
  </si>
  <si>
    <t>Projeto de arquitetura</t>
  </si>
  <si>
    <t>Projeto estrutural</t>
  </si>
  <si>
    <t>Projeto de fundação e contenções</t>
  </si>
  <si>
    <t>Projeto de instalações</t>
  </si>
  <si>
    <t>Projeto de linha de vida, bandeja de proteção e equipamento coletivo</t>
  </si>
  <si>
    <t>Projeto de irrigação</t>
  </si>
  <si>
    <t>Projeto de instalações de combate a incêndio e SPDA</t>
  </si>
  <si>
    <t>Projeto de climatização</t>
  </si>
  <si>
    <t>Projeto de automação predial</t>
  </si>
  <si>
    <t>Projeto de detecção e alarme</t>
  </si>
  <si>
    <t>Projeto de segurança patrimonial e CFTV (Circuito Fechado de Televisão)</t>
  </si>
  <si>
    <t>Projeto de iluminação ou luminotécnica</t>
  </si>
  <si>
    <t>Projeto de paisagismo</t>
  </si>
  <si>
    <t>Projeto de decoração</t>
  </si>
  <si>
    <t>Projeto de compatibilização</t>
  </si>
  <si>
    <t>Projetos complementares para aprovação (Plano de Gerenciamento de Resíduos (PGRCC), Memorial Descritivo Ambiental, Arborização+PGRS+RITUR+EIV, PGRS Demolição e Obra)</t>
  </si>
  <si>
    <t>Projeto de topografia</t>
  </si>
  <si>
    <t>Projeto de fachada</t>
  </si>
  <si>
    <t>Projeto de alvenaria</t>
  </si>
  <si>
    <t>Projeto de esquadrias</t>
  </si>
  <si>
    <t>Projeto de subestação provisória</t>
  </si>
  <si>
    <t>Projeto de pressurização de escadas</t>
  </si>
  <si>
    <t>REAJUSTE INCC</t>
  </si>
  <si>
    <t>ENSAIOS</t>
  </si>
  <si>
    <t>Sondagem SPT</t>
  </si>
  <si>
    <t>Sondagem rotativa</t>
  </si>
  <si>
    <t>Levantamento topográfico (terreno)</t>
  </si>
  <si>
    <t>Locação de obra com topógrafo</t>
  </si>
  <si>
    <t>Rompimento de corpo de prova</t>
  </si>
  <si>
    <t>Transferência de eixo com auxílio de topógrafo</t>
  </si>
  <si>
    <t>Acompanhamento de verticalidade com auxílio de topógrafo</t>
  </si>
  <si>
    <t>Ensaio de desempenho térmico e lumínico</t>
  </si>
  <si>
    <t>Ensaio de desempenho acústico</t>
  </si>
  <si>
    <t>Estudo de impacto na vizinhança (EIV)</t>
  </si>
  <si>
    <t>Medição de recalque</t>
  </si>
  <si>
    <t>CONSULTORIAS</t>
  </si>
  <si>
    <t>Orçamento de obra</t>
  </si>
  <si>
    <t>Planejamento da obra</t>
  </si>
  <si>
    <t>Monitoramento e controle de prazo e custo</t>
  </si>
  <si>
    <t>Consultoria de engenharia</t>
  </si>
  <si>
    <t>Consultoria de engenheiro mecânico</t>
  </si>
  <si>
    <t>Plataforma de planejamento web</t>
  </si>
  <si>
    <t>Quadro da ABNT</t>
  </si>
  <si>
    <t>Memorial de incorporação</t>
  </si>
  <si>
    <t>Modelagem compatibilizada em BIM</t>
  </si>
  <si>
    <t>LICENÇAS E TAXAS</t>
  </si>
  <si>
    <t>Alvará de construção</t>
  </si>
  <si>
    <t>Ambiental - Licença prévia - LP</t>
  </si>
  <si>
    <t>Ambiental - Licença de instalação - LI</t>
  </si>
  <si>
    <t>Ambiental - Licença de operação - LO</t>
  </si>
  <si>
    <t>Habite-se</t>
  </si>
  <si>
    <t>Custos com ART's</t>
  </si>
  <si>
    <t>Seguro de obra</t>
  </si>
  <si>
    <t>Relatório de impacto sobre o tráfego urbano (Ritur)</t>
  </si>
  <si>
    <t>Aprovação no corpo de bombeiros</t>
  </si>
  <si>
    <t>Vistoria do corpo de bombeiros</t>
  </si>
  <si>
    <t>Alvará de demolição</t>
  </si>
  <si>
    <t>Despesas jurídicas</t>
  </si>
  <si>
    <t>ITBI</t>
  </si>
  <si>
    <t>Escrituras</t>
  </si>
  <si>
    <t>SPU Laudêmio</t>
  </si>
  <si>
    <t>IPTU do terreno</t>
  </si>
  <si>
    <t>Renovações de licenças</t>
  </si>
  <si>
    <t>SUPERVISÃO DE OBRA</t>
  </si>
  <si>
    <t>MÃO DE OBRA INDIRETA (GESTÃO)</t>
  </si>
  <si>
    <t>Engenheiro residente</t>
  </si>
  <si>
    <t>Mestre de obras</t>
  </si>
  <si>
    <t>Encarregado de obra</t>
  </si>
  <si>
    <t>Auxiliar de Engenharia</t>
  </si>
  <si>
    <t>Técnico de segurança</t>
  </si>
  <si>
    <t>Assistente administrativo</t>
  </si>
  <si>
    <t>Estagiário</t>
  </si>
  <si>
    <t>Auxiliar de instalações do canteiro</t>
  </si>
  <si>
    <t>Gerente de estrutura</t>
  </si>
  <si>
    <t>Arquiteto</t>
  </si>
  <si>
    <t>Encarregado de instalação</t>
  </si>
  <si>
    <t>Supervisor de estrutura</t>
  </si>
  <si>
    <t>MÃO DE OBRA INDIRETA (APOIO, LOGISTICA, SMS)</t>
  </si>
  <si>
    <t>Ascensorista (Servente)</t>
  </si>
  <si>
    <t>Almoxarife e Auxiliar de almoxarife</t>
  </si>
  <si>
    <t>Betoneiro e Auxiliar de betoneiro</t>
  </si>
  <si>
    <t>Operador de minigrua</t>
  </si>
  <si>
    <t>Operador de guincho</t>
  </si>
  <si>
    <t>Servente de limpeza</t>
  </si>
  <si>
    <t>Servente de logística</t>
  </si>
  <si>
    <t>Operador de grua</t>
  </si>
  <si>
    <t>Sinaleiro de grua</t>
  </si>
  <si>
    <t xml:space="preserve">DESPESAS INDIRETAS - MOD </t>
  </si>
  <si>
    <t>DESPESAS INDIRETAS - ALIMENTAÇÃO</t>
  </si>
  <si>
    <t>Alimentação no canteiro (café e almoço)</t>
  </si>
  <si>
    <t>DESPESAS INDIRETAS  - TRANSPORTE</t>
  </si>
  <si>
    <t>Vale transporte</t>
  </si>
  <si>
    <t>EQUIPAMENTOS</t>
  </si>
  <si>
    <t>GRUA</t>
  </si>
  <si>
    <t>Locação de minigrua</t>
  </si>
  <si>
    <t>Locação de grua ascencional</t>
  </si>
  <si>
    <t>Montagem e desmontagem de grua ascencional</t>
  </si>
  <si>
    <t>Telescopagem de grua ascencional</t>
  </si>
  <si>
    <t>Manutenção de grua ascencional</t>
  </si>
  <si>
    <t>GUINCHO CREMALHEIRA</t>
  </si>
  <si>
    <t>Locação de guincho cremalheira duplo</t>
  </si>
  <si>
    <t>Montagem e desmontagem de guincho cremalheira</t>
  </si>
  <si>
    <t>Extensão de torre de guincho cremalheira</t>
  </si>
  <si>
    <t>Manutenção de guincho cremalheira</t>
  </si>
  <si>
    <t>ANDAIMES / BALANCIM DE FACHADA / PLATAFORMA AÉREA</t>
  </si>
  <si>
    <t>Locação de andaime (módulos de 1,2x2,0x2,0 m)</t>
  </si>
  <si>
    <t>Locação de balança</t>
  </si>
  <si>
    <t>Montagem e desmontagem de balancim (Jaú) para fachada, 5m</t>
  </si>
  <si>
    <t>OUTROS EQUIPAMENTOS</t>
  </si>
  <si>
    <t>Aquisição de betoneira, 600 litros</t>
  </si>
  <si>
    <t>Aquisição de serra de bancada</t>
  </si>
  <si>
    <t>Aquisição de motor vibrador</t>
  </si>
  <si>
    <t>Aquisição de mangote</t>
  </si>
  <si>
    <t>Aquisição de ferramentas</t>
  </si>
  <si>
    <t>Aquisição de nível a laser</t>
  </si>
  <si>
    <t>Locação de motor vibrador e mangote</t>
  </si>
  <si>
    <t>Locação de equipamentos de pequeno porte</t>
  </si>
  <si>
    <t>Locação de compactador manual</t>
  </si>
  <si>
    <t>Locação de martelo demolidor</t>
  </si>
  <si>
    <t>Locação de Munk</t>
  </si>
  <si>
    <t>Montagem e desmontagem de betoneira</t>
  </si>
  <si>
    <t>Montagem e desmontagem de serra de bancada</t>
  </si>
  <si>
    <t>Manutenção de máquinas e equipamentos</t>
  </si>
  <si>
    <t>Manutenção de elevador definitivo ao longo da obra</t>
  </si>
  <si>
    <t>SEGURANÇA, SAÚDE E MEIO AMBIENTE</t>
  </si>
  <si>
    <t>EQUIPAMENTOS DE PROTEÇÃO COLETIVA</t>
  </si>
  <si>
    <t>Guarda corpo provisório em tela, h=1,2 m - Fabricação</t>
  </si>
  <si>
    <t>Guarda corpo provisório em tela, h=1,2 m - Montagem / Desmontagem</t>
  </si>
  <si>
    <t>Bandeja fixa em chapa zincada, L=3,3 m - Fabricação</t>
  </si>
  <si>
    <t>Bandeja fixa em chapa zincada, L=3,3 m - Montagem / Desmontagem</t>
  </si>
  <si>
    <t>Bandeja secundária em chapa zincada, L=2,2 m - Fabricação</t>
  </si>
  <si>
    <t>Bandeja secundária em chapa zincada, L=2,2 m - Montagem / Desmontagem</t>
  </si>
  <si>
    <t>Assoalho para aberturas no piso em chapa de zinco - Fabricação</t>
  </si>
  <si>
    <t>Assoalho para aberturas no piso em chapa de zinco - Montagem / Desmontagem</t>
  </si>
  <si>
    <t>Cancela de proteção para guinchos</t>
  </si>
  <si>
    <t>Tela de nylon para proteção de fachada - Fabricação</t>
  </si>
  <si>
    <t>Tela de nylon para proteção de fachada - Montagem / Desmontagem</t>
  </si>
  <si>
    <t>Tela de nylon para proteção entre bandejas - Fabricação</t>
  </si>
  <si>
    <t>Tela de nylon para proteção entre bandejas - Montagem / Desmontagem</t>
  </si>
  <si>
    <t>Linha de vida - Fabricação</t>
  </si>
  <si>
    <t>Linha de vida - Montagem / Desmontagem</t>
  </si>
  <si>
    <t>Sinalização de segurança</t>
  </si>
  <si>
    <t>Fechamento de lateral poço de elevador</t>
  </si>
  <si>
    <t>EQUIPAMENTOS DE PROTEÇÃO INDIVIDUAL</t>
  </si>
  <si>
    <t>Equipamentos de proteção individual (EPI)</t>
  </si>
  <si>
    <t>Fardamento completo</t>
  </si>
  <si>
    <t xml:space="preserve">PROGRAMAS E CAMPANHAS DE SEGURANÇA </t>
  </si>
  <si>
    <t>SAÚDE OCUPACIONAL</t>
  </si>
  <si>
    <t>Atestado de saúde ocupacional (ASO)</t>
  </si>
  <si>
    <t>Atestado de saúde ocupacional (ASO) para trabalho em altura (NR35)</t>
  </si>
  <si>
    <t>Elaboração / renovação de PCMAT</t>
  </si>
  <si>
    <t>Elaboração / renovação de PCMSO</t>
  </si>
  <si>
    <t>GESTÃO DE RESÍDUOS</t>
  </si>
  <si>
    <t>Caçamba estacionária de entulho, 3 m³, inclusive transporte</t>
  </si>
  <si>
    <t>Disposição final de resíduos</t>
  </si>
  <si>
    <t>CANTEIRO</t>
  </si>
  <si>
    <t>IMPLANTAÇÃO DO CANTEIRO</t>
  </si>
  <si>
    <t>Tapume em telha branca - Fabricação</t>
  </si>
  <si>
    <t>Placa de identificação da obra</t>
  </si>
  <si>
    <t>Portão da obra em chapa metálica</t>
  </si>
  <si>
    <t>Base de guincho em concreto armado</t>
  </si>
  <si>
    <t>Mobilização de obra</t>
  </si>
  <si>
    <t>Desmobilização de obra</t>
  </si>
  <si>
    <t>Canteiro - Guarita</t>
  </si>
  <si>
    <t>Canteiro - Escritório</t>
  </si>
  <si>
    <t>Canteiro - Banheiro e vestiário</t>
  </si>
  <si>
    <t>Canteiro - Almoxarifado</t>
  </si>
  <si>
    <t>Canteiro - Refeitório</t>
  </si>
  <si>
    <t>Canteiro - Central de corte e dobra</t>
  </si>
  <si>
    <t>Canteiro - Depósitos cobertos</t>
  </si>
  <si>
    <t>Canteiro - Cozinha</t>
  </si>
  <si>
    <t>Mobiliário e equipamentos do canteiro</t>
  </si>
  <si>
    <t>Armário roupeiro para funcionários, módulo com 8 boxes</t>
  </si>
  <si>
    <t>Bebedouro com 4 torneiras</t>
  </si>
  <si>
    <t>Computador</t>
  </si>
  <si>
    <t>Impressora</t>
  </si>
  <si>
    <t>Rádio comunicador</t>
  </si>
  <si>
    <t>Ar condicionado de escritório</t>
  </si>
  <si>
    <t>INSTALAÇÕES PROVISÓRIAS</t>
  </si>
  <si>
    <t>Subestação provisória 75 kva</t>
  </si>
  <si>
    <t>Ligação provisória de energia</t>
  </si>
  <si>
    <t>Ligação provisória de água</t>
  </si>
  <si>
    <t>Ligação provisória de esgoto</t>
  </si>
  <si>
    <t>Ponto de água e energia na frente de trabalho</t>
  </si>
  <si>
    <t>OPERAÇÃO DO CANTEIRO</t>
  </si>
  <si>
    <t>SEGURANÇA PATRIMONIAL</t>
  </si>
  <si>
    <t>Vigilância terceirizada</t>
  </si>
  <si>
    <t>Instalação de sistema de segurança</t>
  </si>
  <si>
    <t>Mensalidade de sistema de segurança</t>
  </si>
  <si>
    <t>CONSUMO DE ÁGUA</t>
  </si>
  <si>
    <t>Consumo de água da concessionária</t>
  </si>
  <si>
    <t>CONSUMO DE ENERGIA ELÉTRICA</t>
  </si>
  <si>
    <t>Consumo de energia da concessionária</t>
  </si>
  <si>
    <t xml:space="preserve">CONSUMO GERAL </t>
  </si>
  <si>
    <t>Consumo de telefone móvel</t>
  </si>
  <si>
    <t>Consumo de internet</t>
  </si>
  <si>
    <t>Consumo de água potável</t>
  </si>
  <si>
    <t>Consumo de material de escritório</t>
  </si>
  <si>
    <t>Consumo de material de limpeza</t>
  </si>
  <si>
    <t>Material de consumo (Café, bolacha)</t>
  </si>
  <si>
    <t>Fretes eventuais</t>
  </si>
  <si>
    <t>Conserto de imóveis vizinhos /limpeza de carros</t>
  </si>
  <si>
    <t>Combustíveis e lubrificantes de equipamentos de pequeno porte</t>
  </si>
  <si>
    <t>Controle de pragas e dedetização</t>
  </si>
  <si>
    <t>Cópias e plotagens</t>
  </si>
  <si>
    <t>Cestas de natal e fim de ano</t>
  </si>
  <si>
    <t>FUNDO FIXO DA OBRA</t>
  </si>
  <si>
    <t>Fundo fixo para despesas eventuais</t>
  </si>
  <si>
    <t>NOVAS TECNOLOGIAS</t>
  </si>
  <si>
    <t>CUSTOS DIRETOS - INFRAESTRUTURA</t>
  </si>
  <si>
    <t>SERVIÇOS PRELIMINARES</t>
  </si>
  <si>
    <t xml:space="preserve">LOCAÇÃO DE OBRA / GABARITO </t>
  </si>
  <si>
    <t>Bancada de locação de obra em madeira - Fabricação</t>
  </si>
  <si>
    <t>LIMPEZA DE TERRENO E SUPRESSÃO VEGETAL</t>
  </si>
  <si>
    <t>Limpeza superficial de terreno com remoção de camada de 40 cm</t>
  </si>
  <si>
    <t>DEMOLIÇÕES</t>
  </si>
  <si>
    <t>Demolição de imóvel</t>
  </si>
  <si>
    <t>INFRAESTRUTURA</t>
  </si>
  <si>
    <t>SISTEMA DE DRENAGEM</t>
  </si>
  <si>
    <t>Drenagem - Caixas de inspeção</t>
  </si>
  <si>
    <t>Drenagem - Ligação definitiva com a rede</t>
  </si>
  <si>
    <t>SISTEMA DE ABASTECIMENTO DE ÁGUA</t>
  </si>
  <si>
    <t>Água fria - Ligação definitiva</t>
  </si>
  <si>
    <t>Água fria - Bombas de recalque</t>
  </si>
  <si>
    <t>Água fria - Coluna de recalque</t>
  </si>
  <si>
    <t>Infraestrutura de travessia de ligação de tanque de água gelada do edificio Charles Darwin para Ilha 7</t>
  </si>
  <si>
    <t>SISTEMA DE ESGOTAMENTO</t>
  </si>
  <si>
    <t>Esgoto - Caixas de inspeção</t>
  </si>
  <si>
    <t>Esgoto - Caixas de gordura</t>
  </si>
  <si>
    <t>Esgoto - Ligação definitiva com a rede</t>
  </si>
  <si>
    <t>REDE ELÉTRICA</t>
  </si>
  <si>
    <t>Elétrica - Ligação definitiva com a rede</t>
  </si>
  <si>
    <t>Sistema Busway: barramentos, 04 transformadores, painéis, 02 subestações, 04 QGBT, quadros de medição</t>
  </si>
  <si>
    <t>Elétrica - Gerador 800 kva - Equipamentos e instalação</t>
  </si>
  <si>
    <t>REDE DE TELEMÁTICA</t>
  </si>
  <si>
    <t>REDE DE ILUMINAÇÃO</t>
  </si>
  <si>
    <t xml:space="preserve">REDE DE GÁS </t>
  </si>
  <si>
    <t>SISTEMA DE IRRIGAÇÃO</t>
  </si>
  <si>
    <t>MOVIMENTO DE TERRA</t>
  </si>
  <si>
    <t>ESCAVAÇÃO E CARGA</t>
  </si>
  <si>
    <t>Locação de retroescavadeira</t>
  </si>
  <si>
    <t>Escavação mecanizada de vala</t>
  </si>
  <si>
    <t>Escavação manual de vala</t>
  </si>
  <si>
    <t>ATERRO E COMPACTAÇÃO</t>
  </si>
  <si>
    <t>Reaterro mecanizado de vala</t>
  </si>
  <si>
    <t>Reaterro apioado de vala</t>
  </si>
  <si>
    <t>REMOÇÃO DE MATERIAL EXCEDENTE</t>
  </si>
  <si>
    <t>Remoção mecanizada de solo com transporte mecanizado</t>
  </si>
  <si>
    <t>FUNDAÇÕES E CONTENÇÕES</t>
  </si>
  <si>
    <t>REBAIXAMENTO DE LENÇOL FREÁTICO</t>
  </si>
  <si>
    <t>Rebaixamento de lençol freático</t>
  </si>
  <si>
    <t>ESTACAS</t>
  </si>
  <si>
    <t>Mobilização/Desmobilização de bate estaca</t>
  </si>
  <si>
    <t>Estaca em perfil metálico HP310x110</t>
  </si>
  <si>
    <t>Estaca em perfil metálico HP310x125</t>
  </si>
  <si>
    <t>Serviço de cravação de estacas HP310</t>
  </si>
  <si>
    <t>Emenda de estaca metálica HP310</t>
  </si>
  <si>
    <t>Corte da tala e arrasamento estaca metálica HP310</t>
  </si>
  <si>
    <t>Estaca pré-moldada Ø400mm/HEX450</t>
  </si>
  <si>
    <t>Estaca pré-moldada Ø500mm/HEX600</t>
  </si>
  <si>
    <t>Cravação de estaca pré-moldada Ø400mm</t>
  </si>
  <si>
    <t>Cravação de estaca pré-moldada Ø500mm</t>
  </si>
  <si>
    <t>Emenda da estaca pré-moldada Ø400mm e Ø500mm</t>
  </si>
  <si>
    <t>Prova de carga dinâmica até 5 unidades</t>
  </si>
  <si>
    <t>Prova de carga estática</t>
  </si>
  <si>
    <t>Arrasamento de estacas com o auxílio de martelete</t>
  </si>
  <si>
    <t>Serviço de acompanhamento de estaqueamento</t>
  </si>
  <si>
    <t>BLOCO, BALDRAMES, SAPATAS</t>
  </si>
  <si>
    <t>Concreto magro rodado em obra - Material e lançamento</t>
  </si>
  <si>
    <t>Concreto usinado com sílica, Fck 40 Mpa - Material e lançamento</t>
  </si>
  <si>
    <t>Concreto usinado com gelo e sílica, Fck 40 Mpa  - Material e lançamento</t>
  </si>
  <si>
    <t>Armadura CA 50/60 - Material e aplicação</t>
  </si>
  <si>
    <t>Fabricação de forma para estrutura em madeira plastificada, 18 mm</t>
  </si>
  <si>
    <t>Aplicação e remoção de forma em madeira plastificada, 18 mm</t>
  </si>
  <si>
    <t>Locação de escoramento de valas</t>
  </si>
  <si>
    <t>CONTENÇÃO</t>
  </si>
  <si>
    <t>Contenção com estaqueamento tipo "Pirulito" 300mm</t>
  </si>
  <si>
    <t>Mobilização/Desmobilização de Perfuratriz ("Pirulito")</t>
  </si>
  <si>
    <t>Escoramento - Escavação Blocos (pranchas)</t>
  </si>
  <si>
    <t>RESERVATÓRIOS INFERIORES</t>
  </si>
  <si>
    <t>Concreto usinado, Fck 40 Mpa - Material e lançamento</t>
  </si>
  <si>
    <t>Forma metálica - material e aplicação - 2 usos</t>
  </si>
  <si>
    <t>OUTRAS FUNDAÇÕES ESPECIAIS</t>
  </si>
  <si>
    <t>CUSTOS DIRETOS - TORRE</t>
  </si>
  <si>
    <t>ESTRUTURAS / REFORÇO ESTRUTURAL</t>
  </si>
  <si>
    <t>FORMA</t>
  </si>
  <si>
    <t>Aplicação e remoção de forma em madeira plastificada, 18 mm em pilares</t>
  </si>
  <si>
    <t>Aplicação e remoção de forma em madeira plastificada, 18 mm em vigas</t>
  </si>
  <si>
    <t>Aplicação e remoção de forma em madeira plastificada, 18 mm em lajes maciças</t>
  </si>
  <si>
    <t>Locação de formas cabaças (65x65 cm)</t>
  </si>
  <si>
    <t>ARMAÇÃO</t>
  </si>
  <si>
    <t>Armadura CA 50/60 para estrutura, aço cortado e dobrado - Material e aplicação.</t>
  </si>
  <si>
    <t>Protensão</t>
  </si>
  <si>
    <t>CONCRETO</t>
  </si>
  <si>
    <t>Concreto estrutural usinado, Fck= 45 MPa - Material e lançamento</t>
  </si>
  <si>
    <t>Tunel técnico</t>
  </si>
  <si>
    <t>FUROS EM CONCRETO</t>
  </si>
  <si>
    <t>Furos em concreto para passagem de tubulação</t>
  </si>
  <si>
    <t>ESCORAMENTO</t>
  </si>
  <si>
    <t>Locação de escoramento metálico (h≥ 4,0 m)</t>
  </si>
  <si>
    <t>ESTRUTURAS PRÉ-MOLDADAS</t>
  </si>
  <si>
    <t>ESTRUTURAS METÁLICAS</t>
  </si>
  <si>
    <t>VEDAÇÕES</t>
  </si>
  <si>
    <t>BLOCO CERÂMICO</t>
  </si>
  <si>
    <t>Marcação de alvenaria de vedação em blocos cerâmicos convencionais com argamassa estabilizada, 14x19x19 cm - Material e aplicação</t>
  </si>
  <si>
    <t>Alvenaria de vedação em blocos cerâmicos convencionais,  14 x19x39cm com argamassa estabilizada - Material e aplicação</t>
  </si>
  <si>
    <t>Aperto de alvenaria de vedação com argamassa expansiva - Material e aplicação</t>
  </si>
  <si>
    <t>Cintas e pilaretes de concreto armado</t>
  </si>
  <si>
    <t>BLOCO DE GESSO</t>
  </si>
  <si>
    <t>BLOCO DE CONCRETO</t>
  </si>
  <si>
    <t>Alvenaria de bloco concreto estrutural 14x19x39, grouteada</t>
  </si>
  <si>
    <t>PAREDES EM DRYWALL</t>
  </si>
  <si>
    <t>Divisória em placa gesso acartonado (2st+2st+lã)</t>
  </si>
  <si>
    <t>FECHAMENTO DE SHAFT</t>
  </si>
  <si>
    <t>Fechamento de shaft em placa de drywall</t>
  </si>
  <si>
    <t>OUTROS</t>
  </si>
  <si>
    <t>IMPERMEABILIZAÇÃO E TRATAMENTOS</t>
  </si>
  <si>
    <t>ARGAMASSA POLIMÉRICA</t>
  </si>
  <si>
    <t>Impermeabilização de áreas molhadas com argamassa polimérica e reforço com tela</t>
  </si>
  <si>
    <t>Impermeabilização de poço do elevador</t>
  </si>
  <si>
    <t>Impermeabilização de reservatório inferior com argamassa polimérica</t>
  </si>
  <si>
    <t>MANTA ASFÁLTICA</t>
  </si>
  <si>
    <t>Impermeabilização de laje de coberta com manta dupla e proteção térmica</t>
  </si>
  <si>
    <t>Impermeabilização de jardineira e teto verde com manta antiraiz</t>
  </si>
  <si>
    <t>Impermeabilização de reservatório superior com manta</t>
  </si>
  <si>
    <t>PROTEÇÃO MECÂNICA</t>
  </si>
  <si>
    <t>Proteção mecânica de impermeabilização</t>
  </si>
  <si>
    <t xml:space="preserve">REGULARIZAÇÃO E ACABAMENTOS </t>
  </si>
  <si>
    <t>Regularização de piso</t>
  </si>
  <si>
    <t>ISOLAMENTO TÉRMICO</t>
  </si>
  <si>
    <t>Tratamento acústico - Sala grupo gerador</t>
  </si>
  <si>
    <t>REVESTIMENTO DE PISO</t>
  </si>
  <si>
    <t>CONCRETO POLIDO SOBRE SOLO</t>
  </si>
  <si>
    <t>Concreto polido sobre solo</t>
  </si>
  <si>
    <t>Serviço de polimento de Concreto sobre laje</t>
  </si>
  <si>
    <t>CONTRAPISO</t>
  </si>
  <si>
    <t>Piso em concreto sobre solo, antes do contrapiso</t>
  </si>
  <si>
    <t>Mestramento de contrapiso</t>
  </si>
  <si>
    <t>Contrapiso com argamassa estabilizada, espessura de 5 cm</t>
  </si>
  <si>
    <t>Contrapiso de escada com argamassa estabilizada - escada</t>
  </si>
  <si>
    <t>Piso em cimentado liso com argamassa estabilizada</t>
  </si>
  <si>
    <t>PISO EM PORCELANATO OU CERÂMICA</t>
  </si>
  <si>
    <t>Piso em cerâmica - Material e aplicação</t>
  </si>
  <si>
    <t>Piso em cerâmica - Rejunte e limpeza</t>
  </si>
  <si>
    <t xml:space="preserve">Piso em porcelanato 120x120cm - Rejunte, limpeza, material e aplicação </t>
  </si>
  <si>
    <t>PISO EM PEDRAS NATURAIS</t>
  </si>
  <si>
    <t>PISO VINÍLICO</t>
  </si>
  <si>
    <t>PISO ELEVADO</t>
  </si>
  <si>
    <t>Piso elevado em ardósia</t>
  </si>
  <si>
    <t>Fechamento entre pavimentos com firestop - Abertura da Pele de vidro</t>
  </si>
  <si>
    <t>RODAPÉ</t>
  </si>
  <si>
    <t>Rodapé em cerâmica - Material e aplicação</t>
  </si>
  <si>
    <t>Rodapé em cerâmica - Rejunte e limpeza</t>
  </si>
  <si>
    <t>Rodapé santa luzia - Material e aplicação</t>
  </si>
  <si>
    <t>REVESTIMENTO DE PAREDE</t>
  </si>
  <si>
    <t>REVESTIMENTO DE ARGAMASSA</t>
  </si>
  <si>
    <t>Capeaço de emboço interno</t>
  </si>
  <si>
    <t>Chapisco interno com argamassa pronta - Material e aplicação</t>
  </si>
  <si>
    <t>Mestramento de emboço interno</t>
  </si>
  <si>
    <t>Reboco projetado com argamassa cinza ensacada em paredes verticais interiores com o máximo de 20mm de espessura</t>
  </si>
  <si>
    <t>Tratamento de poço de elevador com argamassa - Material e aplicação</t>
  </si>
  <si>
    <t>REVESTIMENTO DE GESSO EM PASTA</t>
  </si>
  <si>
    <t>REVESTIMENTO EM PORCELANATO OU CERÂMICA</t>
  </si>
  <si>
    <t>Capeaço de cerâmica interna</t>
  </si>
  <si>
    <t>Revestimento de parede em cerâmica - Material e aplicação</t>
  </si>
  <si>
    <t>Revestimento de parede em cerâmica - Rejunte e limpeza</t>
  </si>
  <si>
    <t>REVESTIMENTO EM PEDRAS NATURAIS</t>
  </si>
  <si>
    <t>REVESTIMENTO EM MADEIRA</t>
  </si>
  <si>
    <t>Revestimentos/ambientação Recepção</t>
  </si>
  <si>
    <t>FORROS</t>
  </si>
  <si>
    <t>FORRO EM GESSO EM PLACAS</t>
  </si>
  <si>
    <t>FORRO EM GESSO ACARTONADO</t>
  </si>
  <si>
    <t>Forro em placa gesso acartonado</t>
  </si>
  <si>
    <t>Emboço interno com argamassa estabilizada - Material e aplicação</t>
  </si>
  <si>
    <t>Tratamento de laje para forro (Remoção de pregos e arames)</t>
  </si>
  <si>
    <t>Cerâmica Eliane teto, Linha Linear, Linear White AC, 30x30cm</t>
  </si>
  <si>
    <t>Revestimento de teto em cerâmica - Rejunte e limpeza</t>
  </si>
  <si>
    <t>FORRO EM MADEIRA</t>
  </si>
  <si>
    <t>FORRO EM PVC</t>
  </si>
  <si>
    <t>FORRO METÁLICO</t>
  </si>
  <si>
    <t>REVESTIMENTO FACHADA</t>
  </si>
  <si>
    <t>LIXAMENTO ATÉ CHAPISCO</t>
  </si>
  <si>
    <t>Alça de fixação para equipamento de manutenção de fachada</t>
  </si>
  <si>
    <t>Limpeza e tratamento preliminar de fachada</t>
  </si>
  <si>
    <t>Junta de dilatação de fachada, com corte, cordão de apoio e selante</t>
  </si>
  <si>
    <t>REBOCO</t>
  </si>
  <si>
    <t>REVESTIMENTO EM PASTILHA</t>
  </si>
  <si>
    <t>FACHADA VENTILADA</t>
  </si>
  <si>
    <t>FACHADA EM ACM</t>
  </si>
  <si>
    <t>Revestimento de parede em alumínio composto (ACM) - Material e aplicação</t>
  </si>
  <si>
    <t>FACHADA EM CONCRETO APARENTE</t>
  </si>
  <si>
    <t>FACHADA ESPECIAL COM BRISE</t>
  </si>
  <si>
    <t>PINTURA EXTERNA</t>
  </si>
  <si>
    <t>ESQUADRIAS DE ALUMÍNIO</t>
  </si>
  <si>
    <t>CONTRAMARCO</t>
  </si>
  <si>
    <t>Contramarco em alumínio - Aquisição</t>
  </si>
  <si>
    <t>Contramarco em alumínio - Aplicação</t>
  </si>
  <si>
    <t xml:space="preserve">ESQUADRIA DE ALUMINIO </t>
  </si>
  <si>
    <t>Janela fixa alumínio e vidro - (1,35x2,10)</t>
  </si>
  <si>
    <t>Janela fixa alumínio e vidro - (1,20x2,10)</t>
  </si>
  <si>
    <t>Janela fixa alumínio e vidro - (1,05x2,10)</t>
  </si>
  <si>
    <t>Janela, Correr, veneziana de alumínio (1,00x1,00m)</t>
  </si>
  <si>
    <t>Janela fixa alumínio e vidro - (0,80x2,10)</t>
  </si>
  <si>
    <t>Porta de correr em alumínio - (1,40x2,10)</t>
  </si>
  <si>
    <t>Porta de giro em alumínio (1,30x2,10)</t>
  </si>
  <si>
    <t>Porta de giro em alumínio (1,00x2,10)</t>
  </si>
  <si>
    <t>Gradil fixo em veneziana de alumínio anodizado</t>
  </si>
  <si>
    <t>Portão de correr em alumínio anodizado tipo gradinese</t>
  </si>
  <si>
    <t>Gradil fixo em alumínio anodizado tipo gradinese</t>
  </si>
  <si>
    <t>Quadro fixo em pele de vidro</t>
  </si>
  <si>
    <t>GUARDA-CORPO</t>
  </si>
  <si>
    <t>ESQUADRIAS METÁLICAS / SERRALHARIA</t>
  </si>
  <si>
    <t>CORRIMÃO EM AÇO GALVANIZADO</t>
  </si>
  <si>
    <t>Corrimão em ferro galvanizado, assentado na parede</t>
  </si>
  <si>
    <t>Escada em chapa metálica</t>
  </si>
  <si>
    <t>Escada de marinheiro</t>
  </si>
  <si>
    <t>Tampa de inspeção em ferro, 60x60 cm</t>
  </si>
  <si>
    <t>CORRIMÃO EM AÇO INOX</t>
  </si>
  <si>
    <t>Corrimão em aço inox, assentado no piso</t>
  </si>
  <si>
    <t>PORTA CORTA FOGO</t>
  </si>
  <si>
    <t>PCF - Porta corta fogo em madeira laminada - (0,90x2,10)</t>
  </si>
  <si>
    <t>Batente de porta corta fogo - Material e aplicação</t>
  </si>
  <si>
    <t>VIDROS</t>
  </si>
  <si>
    <t>VIDRO TEMPERADO</t>
  </si>
  <si>
    <t>Porta de giro em vidro temperado 8 mm - (0,90x2,10)</t>
  </si>
  <si>
    <t>Porta de giro em vidro temperado 8 mm - (1,10x2,10)</t>
  </si>
  <si>
    <t>Porta de giro em vidro temperado 8 mm - (1,20x2,10)</t>
  </si>
  <si>
    <t>Porta de giro em vidro temperado 8 mm - (1,95x2,10)</t>
  </si>
  <si>
    <t>Porta de giro em vidro temperado 8 mm - (0,75x2,10)</t>
  </si>
  <si>
    <t>Peitoril em vidro da varanda</t>
  </si>
  <si>
    <t>Quadro fixo em vidro temperado</t>
  </si>
  <si>
    <t>Porta de giro em painel telado</t>
  </si>
  <si>
    <t>ESPELHOS</t>
  </si>
  <si>
    <t>ESQUADRIAS DE MADEIRA</t>
  </si>
  <si>
    <t>PORTAS DE MADEIRA</t>
  </si>
  <si>
    <t>Aplicação de porta pronta - Material e aplicação</t>
  </si>
  <si>
    <t>Porta, Giro, madeira (1,00x2,10)</t>
  </si>
  <si>
    <t>Porta, Giro, madeira (0,60x2,10m)</t>
  </si>
  <si>
    <t>Porta, Giro, madeira (0,70x2,10m)</t>
  </si>
  <si>
    <t>Porta, Giro, madeira (0,80x2,10m)</t>
  </si>
  <si>
    <t>Porta, Giro, madeira (0,90x2,10m)</t>
  </si>
  <si>
    <t>FERRAGENS</t>
  </si>
  <si>
    <t>Fechadura externa - Material e aplicação</t>
  </si>
  <si>
    <t>Fechadura de wc - Material e aplicação</t>
  </si>
  <si>
    <t>FECHADURA ELETRÔNICA</t>
  </si>
  <si>
    <t>FECHAMENTO DE SHAFT EM MDF</t>
  </si>
  <si>
    <t>Porta de shaft</t>
  </si>
  <si>
    <t>OUTRAS</t>
  </si>
  <si>
    <t>PINTURAS</t>
  </si>
  <si>
    <t>PINTURA INTERNA</t>
  </si>
  <si>
    <t>Selador sobre paredes internas, 1 demão</t>
  </si>
  <si>
    <t>Emassamento sobre paredes internas, 2 demãos</t>
  </si>
  <si>
    <t>Pintura acrílica premium sobre paredes internas, 2 demãos</t>
  </si>
  <si>
    <t>Selador sobre tetos internos, 1 demão</t>
  </si>
  <si>
    <t>Emassamento sobre tetos internos, 2 demãos</t>
  </si>
  <si>
    <t>Pintura acrílica sobre tetos internos, 2 demãos</t>
  </si>
  <si>
    <t>PINTURA DE PORTA CORTA FOGO</t>
  </si>
  <si>
    <t>Pintura de porta corta-fogo</t>
  </si>
  <si>
    <t>PINTURA DE CORRIMÃO</t>
  </si>
  <si>
    <t>Pintura de zarcão sobre corrimão</t>
  </si>
  <si>
    <t>Pintura esmalte sobre corrimão</t>
  </si>
  <si>
    <t>PINTURA DE TUBULAÇÃO</t>
  </si>
  <si>
    <t>Pintura de tubulação aparente</t>
  </si>
  <si>
    <t>PINTURA DE PISOS</t>
  </si>
  <si>
    <t>Pintura em piso de escada com tinta novacor</t>
  </si>
  <si>
    <t>PINTURA DE DEMARCAÇÃO</t>
  </si>
  <si>
    <t>PINTURA EM EPÓXI</t>
  </si>
  <si>
    <t>Pintura de identificação de vagas de garagem em tinta epóxi</t>
  </si>
  <si>
    <t>TEXTURA</t>
  </si>
  <si>
    <t>Pintura com textura acrílica sobre paredes internas, 2 demãos</t>
  </si>
  <si>
    <t>MÁRMORES E GRANITOS</t>
  </si>
  <si>
    <t>BALCÕES E BANCADAS</t>
  </si>
  <si>
    <t>Balcão de banheiro em granito preto são marcos, com respaldo e testeira - (2,10x0,55m)</t>
  </si>
  <si>
    <t>Balcão de cozinha em granito preto são marcos, com respaldo e testeira - (1,88x0,55 m)</t>
  </si>
  <si>
    <t>Balcão de banheiro em granito preto são marcos, com respaldo e testeira - (1,45x0,55m)</t>
  </si>
  <si>
    <t>Balcão de cozinha em granito preto são marcos, com respaldo e testeira - (2,30x0,55 m)</t>
  </si>
  <si>
    <t xml:space="preserve">SOLEIRAS, CHAPINS, PORTAIS </t>
  </si>
  <si>
    <t>Moldura para elevador</t>
  </si>
  <si>
    <t>Soleira em granito preto são marcos, l=0,15 m</t>
  </si>
  <si>
    <t>Divibox em granito preto são marcos</t>
  </si>
  <si>
    <t>Chapim em granito preto são marcos, l=0,24 m</t>
  </si>
  <si>
    <t>Divisória em granito preto são marcos</t>
  </si>
  <si>
    <t>Piso em granito no elevador social - Material e aplicação</t>
  </si>
  <si>
    <t xml:space="preserve">EQUIPAMENTOS DEFINITIVOS </t>
  </si>
  <si>
    <t>ELEVADOR</t>
  </si>
  <si>
    <t>Elevador cabine inox definitivo instalado - Garagem</t>
  </si>
  <si>
    <t>Elevador cabine inox definitivo instalado - Social e serviço</t>
  </si>
  <si>
    <t>Elevador definitivo instalado - com capacidade de transporte de macas</t>
  </si>
  <si>
    <t>Sistema de chamada antecipada</t>
  </si>
  <si>
    <t>Instalação de portas de elevador no pavimento</t>
  </si>
  <si>
    <t>LOUÇAS E METAIS</t>
  </si>
  <si>
    <t>LOUÇAS E ACESSÓRIOS</t>
  </si>
  <si>
    <t>Bacia com caixa acoplada Deca Ravena Branco</t>
  </si>
  <si>
    <t>Bacia sanitária acessível com caixa acoplada</t>
  </si>
  <si>
    <t>Cuba de embutir oval em louça branca</t>
  </si>
  <si>
    <t>Lavatório suspenso em louça branca</t>
  </si>
  <si>
    <t>Lavatório suspenso de canto com mesa, branco, Deca (L.76.17)</t>
  </si>
  <si>
    <t>Cuba Essenza Polido Franke 55x34 cm com Válvula e Ladrão</t>
  </si>
  <si>
    <t>Tanque de encaixe 27 L Tramontina  ref.: 94400</t>
  </si>
  <si>
    <t>Mictório com sifão integrado, branco, Deca (M.713.17)</t>
  </si>
  <si>
    <t>METAIS E ACESSÓRIOS</t>
  </si>
  <si>
    <t>Chuveiro com tubo de parede tipo acqua plus-CR</t>
  </si>
  <si>
    <t>Torneira de bica baixa para lavatório Deca Linha Spot ref.: 1198.C43</t>
  </si>
  <si>
    <t>Barra de apoio para portadores de necessidade especiais (PNE), l=80 cm</t>
  </si>
  <si>
    <t>Acabamento para registro de gaveta e pressão até 1", Deca, linha targa</t>
  </si>
  <si>
    <t>Grelha redonda inox Tigre ref.: 27471340</t>
  </si>
  <si>
    <t>Torneira de mesa para Cozinha Deca Targa ref.: 1167</t>
  </si>
  <si>
    <t>Torneira de parede para tanque</t>
  </si>
  <si>
    <t>INSTALAÇÕES HIDROSSANITÁRIAS E DRENAGEM</t>
  </si>
  <si>
    <t>Grelha para drenagem, l=10cm</t>
  </si>
  <si>
    <t>Água fria - Instalação de reservatório</t>
  </si>
  <si>
    <t>Água fria - Instalação de reservatório superior</t>
  </si>
  <si>
    <t>Água fria - Coluna de distribuição, inclusive registros</t>
  </si>
  <si>
    <t>Água fria - Válvula redutora de pressão (VRP)</t>
  </si>
  <si>
    <t>Água fria - Hidrômetros</t>
  </si>
  <si>
    <t>Água fria - Barrilete de sala</t>
  </si>
  <si>
    <t>Água fria - Ponto de água fria</t>
  </si>
  <si>
    <t>Água fria - Dreno de split</t>
  </si>
  <si>
    <t>Esgoto - Ponto de esgoto</t>
  </si>
  <si>
    <t>Esgoto - Ramais de sala</t>
  </si>
  <si>
    <t>Esgoto - Coluna de esgoto</t>
  </si>
  <si>
    <t>Esgoto - Coletores de esgoto do térreo</t>
  </si>
  <si>
    <t>Drenagem - Ponto de ralo</t>
  </si>
  <si>
    <t>Drenagem - Ramais de sala</t>
  </si>
  <si>
    <t>Drenagem - Coluna de água pluvial</t>
  </si>
  <si>
    <t>Drenagem - Coletores de água pluvial do térreo</t>
  </si>
  <si>
    <t>INSTALAÇÕES ELÉTRICAS E ILUMINAÇÃO</t>
  </si>
  <si>
    <t>INSTALAÇÕES ELÉTRICAS</t>
  </si>
  <si>
    <t>Elétrica - Fundo de quadro de disjuntores dos salas</t>
  </si>
  <si>
    <t>Elétrica - Quadro de disjuntores dos salas</t>
  </si>
  <si>
    <t>Elétrica - Fundo de quadro de disjuntores da área comum</t>
  </si>
  <si>
    <t>Elétrica - Quadro de disjuntores da área comum</t>
  </si>
  <si>
    <t>Elétrica - Eletrodutos da área comum</t>
  </si>
  <si>
    <t>Elétrica - Eletrocalha da área comum</t>
  </si>
  <si>
    <t>Elétrica - Fiação da área comum</t>
  </si>
  <si>
    <t>Elétrica - Caixinhas da área comum</t>
  </si>
  <si>
    <t>Elétrica - Acabamentos de caixinhas da área comum</t>
  </si>
  <si>
    <t>Elétrica - Luminárias de teto</t>
  </si>
  <si>
    <t>Elétrica - Iluminação de emergência</t>
  </si>
  <si>
    <t>Elétrica - Sensor de presença 360º</t>
  </si>
  <si>
    <t>Elétrica - Tomada para carros elétricos (Exceto carregador)</t>
  </si>
  <si>
    <t>INSTALAÇÕES COMPLEMENTARES</t>
  </si>
  <si>
    <t>INSTALAÇÕES DE AUTOMAÇÃO</t>
  </si>
  <si>
    <t>Sistema de automação (Portas, iluminação ...)</t>
  </si>
  <si>
    <t>INSTALAÇÕES DE IRRIGAÇÃO</t>
  </si>
  <si>
    <t>Irrigação - Ponto de aspersor</t>
  </si>
  <si>
    <t>Irrigação - Ramais de irrigação</t>
  </si>
  <si>
    <t>Irrigação - Central controladora</t>
  </si>
  <si>
    <t>INSTALAÇÕES DE CFTV</t>
  </si>
  <si>
    <t>Sistema de CFTV com câmeras</t>
  </si>
  <si>
    <t>INSTALAÇÕES DE CONTROLE DE ACESSO</t>
  </si>
  <si>
    <t>Catraca de controle de acesso pedestres</t>
  </si>
  <si>
    <t>Cancela eletrônica de controle de acesso com leitura e impressão de ticket</t>
  </si>
  <si>
    <t>Cancela eletrônica de controle de acesso com leitura de ticket</t>
  </si>
  <si>
    <t>INSTALAÇÕES DE ALARME PERIMETRAL</t>
  </si>
  <si>
    <t>Incêndio - Central de Alarme</t>
  </si>
  <si>
    <t>INSTALAÇÕES DE SONORIZAÇÃO</t>
  </si>
  <si>
    <t>INSTALAÇÕES DE TELEMÁTICA (DADOS, VOZ, TV E ANTENA)</t>
  </si>
  <si>
    <t>INSTALAÇÕES DE DADOS</t>
  </si>
  <si>
    <t>INSTALAÇÕES DE VOZ</t>
  </si>
  <si>
    <t>Telefone - Ligação definitiva</t>
  </si>
  <si>
    <t>Telefone - Caixa de passagem premoldada</t>
  </si>
  <si>
    <t>Telefone - Prumada até salas</t>
  </si>
  <si>
    <t>Telefone - Quadro de conectividade da sala</t>
  </si>
  <si>
    <t>Interfone - Central de interfone instalada</t>
  </si>
  <si>
    <t>Interfone - Prumada até salas</t>
  </si>
  <si>
    <t>INSTALAÇÕES DE TV</t>
  </si>
  <si>
    <t>INSTALAÇÕES DE ANTENA</t>
  </si>
  <si>
    <t>INSTALAÇÕES DE INCÊNDIO, SPDA E GÁS</t>
  </si>
  <si>
    <t>INSTALAÇÕES DE INCÊNDIO</t>
  </si>
  <si>
    <t>Incêndio - Bomba de pressurização</t>
  </si>
  <si>
    <t>Incêndio - Coluna de distribuição</t>
  </si>
  <si>
    <t>Incêndio - Caixa com mangueira e acessórios</t>
  </si>
  <si>
    <t>Incêndio - Hidrante de calçada</t>
  </si>
  <si>
    <t>Incêndio - Extintor pó químico 6kg</t>
  </si>
  <si>
    <t>Incêndio - Extintor água pressurizada 10l</t>
  </si>
  <si>
    <t>Incêndio - Acionador manual de alarme</t>
  </si>
  <si>
    <t>Incêndio - Placa de sinalização de emergência</t>
  </si>
  <si>
    <t>Incêndio - Ponto de sprinkler</t>
  </si>
  <si>
    <t>Incêndio - Sensores de fumaça</t>
  </si>
  <si>
    <t>INSTALAÇÕES DE SPDA</t>
  </si>
  <si>
    <t>SPDA - Captor tipo franklin</t>
  </si>
  <si>
    <t>SPDA - Elementos de condução</t>
  </si>
  <si>
    <t>SPDA - Elementos de aterramento</t>
  </si>
  <si>
    <t>SPDA - Sinalização luminosa</t>
  </si>
  <si>
    <t>INSTALAÇÕES DE GÁS</t>
  </si>
  <si>
    <t>INSTALAÇÕES DE CLIMATIZAÇÃO E EXAUSTÃO</t>
  </si>
  <si>
    <t>INSTALAÇÕES DE ARCONDICIONADO</t>
  </si>
  <si>
    <t>EQUIPAMENTOS DE ARCONDICIONADO</t>
  </si>
  <si>
    <t>INSTALAÇÕES DE EXAUSTÃO MECANICA</t>
  </si>
  <si>
    <t>Exaustão - Ponto de exaustor, inclusive ventokit, grelhas e dutos</t>
  </si>
  <si>
    <t>Sistema de pressurização de escada</t>
  </si>
  <si>
    <t>LIMPEZA</t>
  </si>
  <si>
    <t>LIMPEZA DE FACHADA</t>
  </si>
  <si>
    <t>Limpeza de fachada com jato de água</t>
  </si>
  <si>
    <t>LIMPEZA FINAL DA OBRA</t>
  </si>
  <si>
    <t>Limpeza final da obra</t>
  </si>
  <si>
    <t>Salva piso</t>
  </si>
  <si>
    <t>LIMPEZA DE RESERVATÓRIOS</t>
  </si>
  <si>
    <t>CUSTOS DIRETOS - ÁREA COMUM</t>
  </si>
  <si>
    <t>EDIFICAÇÕES</t>
  </si>
  <si>
    <t>QUADRA</t>
  </si>
  <si>
    <t>PISCINA</t>
  </si>
  <si>
    <t>ÁREAS EXTERNAS E COMUNS</t>
  </si>
  <si>
    <t>PAISAGISMO</t>
  </si>
  <si>
    <t>Plantio de grama verde esmeralda, inclusive preparo do solo</t>
  </si>
  <si>
    <t>Jardim Vertical</t>
  </si>
  <si>
    <t>Plantio de arbustos</t>
  </si>
  <si>
    <t>FECHAMENTO PERIMETRAL</t>
  </si>
  <si>
    <t>PAVIMENTAÇÃO</t>
  </si>
  <si>
    <t xml:space="preserve">Piso intertravado </t>
  </si>
  <si>
    <t>Piso tátil de alerta</t>
  </si>
  <si>
    <t>Piso tátil direcional</t>
  </si>
  <si>
    <t>Assentamento de meio fio</t>
  </si>
  <si>
    <t>PERGOLADOS E GAZEBOS</t>
  </si>
  <si>
    <t>FF&amp;E E AMBIENTAÇÃO</t>
  </si>
  <si>
    <t>AMBIENTAÇÃO GERAL DO EMPREENDIMENTO</t>
  </si>
  <si>
    <t>Verba para decoração e ambientação</t>
  </si>
  <si>
    <t>Obra de arte</t>
  </si>
  <si>
    <t>COMUNICAÇÃO VISUAL</t>
  </si>
  <si>
    <t>Placa de identificação de sala</t>
  </si>
  <si>
    <t>Placa de identificação da área comum</t>
  </si>
  <si>
    <t>Placa de identificação do empreendimento</t>
  </si>
  <si>
    <t>Qtd. Pessoas</t>
  </si>
  <si>
    <t>Armador de estrutura de concreto</t>
  </si>
  <si>
    <t>Servente de obras</t>
  </si>
  <si>
    <t>Carpinteiro de obras</t>
  </si>
  <si>
    <t>Auxiliar de Almoxarife</t>
  </si>
  <si>
    <t>TÚNEL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</si>
</sst>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</numFmts>
  <fonts count="22" x14ac:knownFonts="1">
    <font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Segoe UI"/>
      <family val="2"/>
    </font>
    <font>
      <b/>
      <sz val="11"/>
      <color theme="1"/>
      <name val="DM Sans"/>
    </font>
    <font>
      <sz val="11"/>
      <color rgb="FF000000"/>
      <name val="Calibri Light"/>
      <family val="2"/>
      <scheme val="major"/>
    </font>
    <font>
      <sz val="11"/>
      <name val="DM Sans"/>
    </font>
    <font>
      <sz val="10"/>
      <color rgb="FF010000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28"/>
      <color theme="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8"/>
      </patternFill>
    </fill>
    <fill>
      <patternFill patternType="solid">
        <fgColor rgb="FFF2F6FB"/>
        <bgColor indexed="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2" borderId="0" applyNumberFormat="0" applyFont="0" applyFill="0" applyBorder="0" applyAlignment="0" applyProtection="0">
      <alignment horizontal="left" vertical="top" wrapText="1"/>
    </xf>
    <xf numFmtId="0" fontId="6" fillId="0" borderId="0"/>
    <xf numFmtId="0" fontId="4" fillId="2" borderId="0" applyNumberFormat="0" applyFont="0" applyFill="0" applyBorder="0" applyAlignment="0" applyProtection="0">
      <alignment horizontal="left" vertical="top" wrapText="1"/>
    </xf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9" fontId="4" fillId="0" borderId="0" applyFont="0" applyFill="0" applyBorder="0" applyAlignment="0" applyProtection="0"/>
  </cellStyleXfs>
  <cellXfs count="110">
    <xf numFmtId="0" fontId="5" fillId="2" borderId="0" xfId="0" applyNumberFormat="1" applyFont="1" applyFill="1" applyBorder="1" applyAlignment="1" applyProtection="1">
      <alignment horizontal="left" vertical="top" wrapText="1"/>
    </xf>
    <xf numFmtId="0" fontId="3" fillId="0" borderId="0" xfId="5"/>
    <xf numFmtId="0" fontId="3" fillId="5" borderId="0" xfId="5" applyFill="1"/>
    <xf numFmtId="0" fontId="3" fillId="3" borderId="0" xfId="5" applyFill="1"/>
    <xf numFmtId="0" fontId="5" fillId="0" borderId="0" xfId="0" applyNumberFormat="1" applyFont="1" applyFill="1" applyBorder="1" applyAlignment="1" applyProtection="1">
      <alignment horizontal="left" vertical="top" wrapText="1"/>
    </xf>
    <xf numFmtId="0" fontId="3" fillId="0" borderId="0" xfId="5" applyAlignment="1">
      <alignment wrapText="1"/>
    </xf>
    <xf numFmtId="0" fontId="3" fillId="0" borderId="3" xfId="5" applyBorder="1"/>
    <xf numFmtId="0" fontId="3" fillId="0" borderId="3" xfId="5" applyBorder="1" applyAlignment="1">
      <alignment wrapText="1"/>
    </xf>
    <xf numFmtId="0" fontId="7" fillId="4" borderId="3" xfId="5" applyFont="1" applyFill="1" applyBorder="1"/>
    <xf numFmtId="0" fontId="7" fillId="4" borderId="3" xfId="5" applyFont="1" applyFill="1" applyBorder="1" applyAlignment="1">
      <alignment wrapText="1"/>
    </xf>
    <xf numFmtId="0" fontId="3" fillId="8" borderId="3" xfId="5" applyFill="1" applyBorder="1"/>
    <xf numFmtId="0" fontId="3" fillId="8" borderId="3" xfId="5" applyFill="1" applyBorder="1" applyAlignment="1">
      <alignment wrapText="1"/>
    </xf>
    <xf numFmtId="0" fontId="8" fillId="8" borderId="3" xfId="5" applyFont="1" applyFill="1" applyBorder="1"/>
    <xf numFmtId="0" fontId="8" fillId="8" borderId="3" xfId="5" applyFont="1" applyFill="1" applyBorder="1" applyAlignment="1">
      <alignment wrapText="1"/>
    </xf>
    <xf numFmtId="0" fontId="3" fillId="9" borderId="3" xfId="5" applyFill="1" applyBorder="1" applyAlignment="1">
      <alignment wrapText="1"/>
    </xf>
    <xf numFmtId="0" fontId="5" fillId="6" borderId="1" xfId="0" applyNumberFormat="1" applyFont="1" applyFill="1" applyBorder="1" applyAlignment="1" applyProtection="1">
      <alignment horizontal="left" vertical="top" wrapText="1"/>
    </xf>
    <xf numFmtId="0" fontId="5" fillId="0" borderId="1" xfId="0" applyNumberFormat="1" applyFont="1" applyFill="1" applyBorder="1" applyAlignment="1" applyProtection="1">
      <alignment horizontal="left" vertical="top" wrapText="1"/>
    </xf>
    <xf numFmtId="44" fontId="3" fillId="0" borderId="0" xfId="5" applyNumberFormat="1"/>
    <xf numFmtId="0" fontId="7" fillId="0" borderId="0" xfId="5" applyFont="1"/>
    <xf numFmtId="0" fontId="7" fillId="0" borderId="0" xfId="5" applyFont="1" applyAlignment="1">
      <alignment wrapText="1"/>
    </xf>
    <xf numFmtId="0" fontId="3" fillId="9" borderId="5" xfId="5" applyFill="1" applyBorder="1" applyAlignment="1">
      <alignment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10" fillId="10" borderId="0" xfId="5" applyFont="1" applyFill="1"/>
    <xf numFmtId="0" fontId="3" fillId="0" borderId="6" xfId="5" applyBorder="1"/>
    <xf numFmtId="0" fontId="3" fillId="0" borderId="6" xfId="5" applyBorder="1" applyAlignment="1">
      <alignment wrapText="1"/>
    </xf>
    <xf numFmtId="0" fontId="3" fillId="8" borderId="6" xfId="5" applyFill="1" applyBorder="1"/>
    <xf numFmtId="0" fontId="3" fillId="8" borderId="6" xfId="5" applyFill="1" applyBorder="1" applyAlignment="1">
      <alignment wrapText="1"/>
    </xf>
    <xf numFmtId="0" fontId="3" fillId="0" borderId="5" xfId="5" applyBorder="1"/>
    <xf numFmtId="0" fontId="3" fillId="0" borderId="5" xfId="5" applyBorder="1" applyAlignment="1">
      <alignment wrapText="1"/>
    </xf>
    <xf numFmtId="0" fontId="7" fillId="4" borderId="5" xfId="5" applyFont="1" applyFill="1" applyBorder="1"/>
    <xf numFmtId="0" fontId="7" fillId="4" borderId="5" xfId="5" applyFont="1" applyFill="1" applyBorder="1" applyAlignment="1">
      <alignment wrapText="1"/>
    </xf>
    <xf numFmtId="0" fontId="10" fillId="10" borderId="0" xfId="5" applyFont="1" applyFill="1" applyAlignment="1">
      <alignment wrapText="1"/>
    </xf>
    <xf numFmtId="0" fontId="11" fillId="0" borderId="0" xfId="0" applyNumberFormat="1" applyFont="1" applyFill="1" applyBorder="1" applyAlignment="1" applyProtection="1">
      <alignment horizontal="left" vertical="top" wrapText="1"/>
    </xf>
    <xf numFmtId="0" fontId="8" fillId="11" borderId="3" xfId="5" applyFont="1" applyFill="1" applyBorder="1" applyAlignment="1">
      <alignment horizontal="left"/>
    </xf>
    <xf numFmtId="0" fontId="8" fillId="11" borderId="3" xfId="5" applyFont="1" applyFill="1" applyBorder="1" applyAlignment="1">
      <alignment horizontal="left" wrapText="1"/>
    </xf>
    <xf numFmtId="0" fontId="8" fillId="11" borderId="0" xfId="5" applyFont="1" applyFill="1" applyAlignment="1">
      <alignment horizontal="left"/>
    </xf>
    <xf numFmtId="0" fontId="12" fillId="11" borderId="0" xfId="5" applyFont="1" applyFill="1" applyAlignment="1">
      <alignment horizontal="left" wrapText="1"/>
    </xf>
    <xf numFmtId="0" fontId="8" fillId="11" borderId="5" xfId="5" applyFont="1" applyFill="1" applyBorder="1" applyAlignment="1">
      <alignment horizontal="left"/>
    </xf>
    <xf numFmtId="0" fontId="8" fillId="11" borderId="5" xfId="5" applyFont="1" applyFill="1" applyBorder="1" applyAlignment="1">
      <alignment horizontal="left" wrapText="1"/>
    </xf>
    <xf numFmtId="0" fontId="8" fillId="0" borderId="3" xfId="5" applyFont="1" applyBorder="1" applyAlignment="1">
      <alignment horizontal="left"/>
    </xf>
    <xf numFmtId="0" fontId="3" fillId="0" borderId="3" xfId="5" applyBorder="1" applyAlignment="1">
      <alignment horizontal="left"/>
    </xf>
    <xf numFmtId="0" fontId="3" fillId="0" borderId="6" xfId="5" applyBorder="1" applyAlignment="1">
      <alignment horizontal="left"/>
    </xf>
    <xf numFmtId="0" fontId="3" fillId="0" borderId="5" xfId="5" applyBorder="1" applyAlignment="1">
      <alignment horizontal="left"/>
    </xf>
    <xf numFmtId="4" fontId="3" fillId="0" borderId="0" xfId="5" applyNumberFormat="1"/>
    <xf numFmtId="44" fontId="5" fillId="0" borderId="0" xfId="4" applyFont="1" applyFill="1" applyBorder="1" applyAlignment="1" applyProtection="1">
      <alignment horizontal="left" vertical="top" wrapText="1"/>
    </xf>
    <xf numFmtId="44" fontId="5" fillId="0" borderId="0" xfId="0" applyNumberFormat="1" applyFont="1" applyFill="1" applyBorder="1" applyAlignment="1" applyProtection="1">
      <alignment horizontal="left" vertical="top" wrapText="1"/>
    </xf>
    <xf numFmtId="10" fontId="1" fillId="0" borderId="0" xfId="12" applyNumberFormat="1" applyFont="1"/>
    <xf numFmtId="10" fontId="5" fillId="2" borderId="0" xfId="0" applyNumberFormat="1" applyFont="1" applyFill="1" applyBorder="1" applyAlignment="1" applyProtection="1">
      <alignment horizontal="left" vertical="top" wrapText="1"/>
    </xf>
    <xf numFmtId="4" fontId="5" fillId="2" borderId="0" xfId="0" applyNumberFormat="1" applyFont="1" applyFill="1" applyBorder="1" applyAlignment="1" applyProtection="1">
      <alignment horizontal="left" vertical="top" wrapText="1"/>
    </xf>
    <xf numFmtId="4" fontId="5" fillId="2" borderId="0" xfId="0" applyNumberFormat="1" applyFont="1" applyFill="1" applyBorder="1" applyAlignment="1" applyProtection="1">
      <alignment horizontal="right" vertical="top" wrapText="1"/>
    </xf>
    <xf numFmtId="10" fontId="3" fillId="0" borderId="0" xfId="5" applyNumberFormat="1"/>
    <xf numFmtId="0" fontId="5" fillId="2" borderId="0" xfId="0" applyNumberFormat="1" applyFont="1" applyFill="1" applyBorder="1" applyAlignment="1" applyProtection="1">
      <alignment horizontal="right" vertical="top" wrapText="1"/>
    </xf>
    <xf numFmtId="0" fontId="15" fillId="0" borderId="0" xfId="0" applyNumberFormat="1" applyFont="1" applyFill="1" applyBorder="1" applyAlignment="1" applyProtection="1">
      <alignment horizontal="left" vertical="top" wrapText="1"/>
    </xf>
    <xf numFmtId="0" fontId="16" fillId="0" borderId="0" xfId="0" applyNumberFormat="1" applyFont="1" applyFill="1" applyBorder="1" applyAlignment="1" applyProtection="1">
      <alignment vertical="center" wrapText="1"/>
    </xf>
    <xf numFmtId="10" fontId="15" fillId="0" borderId="0" xfId="0" applyNumberFormat="1" applyFont="1" applyFill="1" applyBorder="1" applyAlignment="1" applyProtection="1">
      <alignment horizontal="left" vertical="top" wrapText="1"/>
    </xf>
    <xf numFmtId="44" fontId="16" fillId="0" borderId="0" xfId="0" applyNumberFormat="1" applyFont="1" applyFill="1" applyBorder="1" applyAlignment="1" applyProtection="1">
      <alignment horizontal="center" vertical="center" wrapText="1"/>
    </xf>
    <xf numFmtId="0" fontId="16" fillId="0" borderId="2" xfId="0" applyNumberFormat="1" applyFont="1" applyFill="1" applyBorder="1" applyAlignment="1" applyProtection="1">
      <alignment vertical="center" wrapText="1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10" fontId="16" fillId="0" borderId="0" xfId="0" applyNumberFormat="1" applyFont="1" applyFill="1" applyBorder="1" applyAlignment="1" applyProtection="1">
      <alignment horizontal="center" vertical="center" wrapText="1"/>
    </xf>
    <xf numFmtId="44" fontId="17" fillId="0" borderId="0" xfId="4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 applyProtection="1">
      <alignment horizontal="left" vertical="top" wrapText="1"/>
    </xf>
    <xf numFmtId="44" fontId="18" fillId="0" borderId="0" xfId="9" applyFont="1" applyFill="1" applyBorder="1" applyAlignment="1" applyProtection="1">
      <alignment horizontal="left" vertical="center" wrapText="1"/>
    </xf>
    <xf numFmtId="0" fontId="18" fillId="0" borderId="0" xfId="0" applyNumberFormat="1" applyFont="1" applyFill="1" applyBorder="1" applyAlignment="1" applyProtection="1"/>
    <xf numFmtId="10" fontId="18" fillId="0" borderId="0" xfId="0" applyNumberFormat="1" applyFont="1" applyFill="1" applyBorder="1" applyAlignment="1" applyProtection="1">
      <alignment horizontal="center" vertical="center" wrapText="1"/>
    </xf>
    <xf numFmtId="44" fontId="18" fillId="0" borderId="0" xfId="4" applyFont="1" applyFill="1" applyBorder="1" applyAlignment="1" applyProtection="1">
      <alignment horizontal="center" vertical="center" wrapText="1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164" fontId="16" fillId="0" borderId="0" xfId="0" applyNumberFormat="1" applyFont="1" applyFill="1" applyBorder="1" applyAlignment="1" applyProtection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14" fontId="14" fillId="10" borderId="9" xfId="0" applyNumberFormat="1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14" fontId="14" fillId="10" borderId="0" xfId="0" applyNumberFormat="1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14" fontId="14" fillId="10" borderId="14" xfId="0" applyNumberFormat="1" applyFont="1" applyFill="1" applyBorder="1" applyAlignment="1">
      <alignment horizontal="center" vertical="center"/>
    </xf>
    <xf numFmtId="0" fontId="19" fillId="12" borderId="8" xfId="0" applyFont="1" applyFill="1" applyBorder="1" applyAlignment="1">
      <alignment horizontal="center" vertical="center" wrapText="1"/>
    </xf>
    <xf numFmtId="0" fontId="19" fillId="12" borderId="16" xfId="0" applyFont="1" applyFill="1" applyBorder="1" applyAlignment="1">
      <alignment horizontal="center" vertical="center" wrapText="1"/>
    </xf>
    <xf numFmtId="0" fontId="19" fillId="12" borderId="17" xfId="0" applyFont="1" applyFill="1" applyBorder="1" applyAlignment="1">
      <alignment horizontal="center" vertical="center" wrapText="1"/>
    </xf>
    <xf numFmtId="44" fontId="18" fillId="0" borderId="11" xfId="9" applyFont="1" applyFill="1" applyBorder="1" applyAlignment="1" applyProtection="1">
      <alignment horizontal="left" vertical="center" wrapText="1"/>
    </xf>
    <xf numFmtId="44" fontId="18" fillId="0" borderId="13" xfId="9" applyFont="1" applyFill="1" applyBorder="1" applyAlignment="1" applyProtection="1">
      <alignment horizontal="left" vertical="center" wrapText="1"/>
    </xf>
    <xf numFmtId="44" fontId="17" fillId="0" borderId="14" xfId="4" applyFont="1" applyFill="1" applyBorder="1" applyAlignment="1">
      <alignment horizontal="center" vertical="center"/>
    </xf>
    <xf numFmtId="44" fontId="18" fillId="0" borderId="14" xfId="9" applyFont="1" applyFill="1" applyBorder="1" applyAlignment="1" applyProtection="1">
      <alignment horizontal="left" vertical="center" wrapText="1"/>
    </xf>
    <xf numFmtId="0" fontId="19" fillId="12" borderId="6" xfId="0" applyFont="1" applyFill="1" applyBorder="1" applyAlignment="1">
      <alignment horizontal="center" vertical="center" wrapText="1"/>
    </xf>
    <xf numFmtId="9" fontId="18" fillId="0" borderId="18" xfId="3" applyNumberFormat="1" applyFont="1" applyFill="1" applyBorder="1" applyAlignment="1" applyProtection="1">
      <alignment horizontal="center" vertical="center" wrapText="1"/>
    </xf>
    <xf numFmtId="0" fontId="18" fillId="0" borderId="11" xfId="0" applyNumberFormat="1" applyFont="1" applyFill="1" applyBorder="1" applyAlignment="1" applyProtection="1"/>
    <xf numFmtId="0" fontId="18" fillId="0" borderId="12" xfId="0" applyNumberFormat="1" applyFont="1" applyFill="1" applyBorder="1" applyAlignment="1" applyProtection="1">
      <alignment horizontal="center" vertical="center" wrapText="1"/>
    </xf>
    <xf numFmtId="0" fontId="18" fillId="0" borderId="13" xfId="0" applyNumberFormat="1" applyFont="1" applyFill="1" applyBorder="1" applyAlignment="1" applyProtection="1"/>
    <xf numFmtId="10" fontId="18" fillId="0" borderId="14" xfId="0" applyNumberFormat="1" applyFont="1" applyFill="1" applyBorder="1" applyAlignment="1" applyProtection="1">
      <alignment horizontal="center" vertical="center" wrapText="1"/>
    </xf>
    <xf numFmtId="44" fontId="18" fillId="0" borderId="14" xfId="4" applyFont="1" applyFill="1" applyBorder="1" applyAlignment="1" applyProtection="1">
      <alignment horizontal="center" vertical="center" wrapText="1"/>
    </xf>
    <xf numFmtId="0" fontId="18" fillId="0" borderId="15" xfId="0" applyNumberFormat="1" applyFont="1" applyFill="1" applyBorder="1" applyAlignment="1" applyProtection="1">
      <alignment horizontal="center" vertical="center" wrapText="1"/>
    </xf>
    <xf numFmtId="0" fontId="18" fillId="0" borderId="11" xfId="0" applyNumberFormat="1" applyFont="1" applyFill="1" applyBorder="1" applyAlignment="1" applyProtection="1">
      <alignment horizontal="left" vertical="top" wrapText="1"/>
    </xf>
    <xf numFmtId="0" fontId="18" fillId="0" borderId="11" xfId="0" applyNumberFormat="1" applyFont="1" applyFill="1" applyBorder="1" applyAlignment="1" applyProtection="1">
      <alignment horizontal="left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3" fontId="18" fillId="0" borderId="11" xfId="0" applyNumberFormat="1" applyFont="1" applyFill="1" applyBorder="1" applyAlignment="1" applyProtection="1"/>
    <xf numFmtId="0" fontId="5" fillId="7" borderId="1" xfId="0" applyNumberFormat="1" applyFont="1" applyFill="1" applyBorder="1" applyAlignment="1" applyProtection="1">
      <alignment horizontal="left" vertical="top" wrapText="1"/>
    </xf>
    <xf numFmtId="3" fontId="18" fillId="13" borderId="0" xfId="0" applyNumberFormat="1" applyFont="1" applyFill="1" applyBorder="1" applyAlignment="1" applyProtection="1">
      <alignment horizontal="right" wrapText="1"/>
    </xf>
    <xf numFmtId="3" fontId="21" fillId="13" borderId="0" xfId="0" applyNumberFormat="1" applyFont="1" applyFill="1" applyBorder="1" applyAlignment="1" applyProtection="1">
      <alignment horizontal="right" wrapText="1"/>
    </xf>
    <xf numFmtId="0" fontId="18" fillId="2" borderId="11" xfId="0" applyFont="1" applyBorder="1" applyAlignment="1"/>
    <xf numFmtId="0" fontId="21" fillId="0" borderId="11" xfId="0" applyNumberFormat="1" applyFont="1" applyFill="1" applyBorder="1" applyAlignment="1" applyProtection="1"/>
    <xf numFmtId="9" fontId="21" fillId="0" borderId="18" xfId="3" applyNumberFormat="1" applyFont="1" applyFill="1" applyBorder="1" applyAlignment="1" applyProtection="1">
      <alignment horizontal="center" vertical="center" wrapText="1"/>
    </xf>
    <xf numFmtId="3" fontId="21" fillId="0" borderId="11" xfId="0" applyNumberFormat="1" applyFont="1" applyFill="1" applyBorder="1" applyAlignment="1" applyProtection="1"/>
    <xf numFmtId="44" fontId="3" fillId="0" borderId="0" xfId="4" applyFont="1"/>
    <xf numFmtId="4" fontId="13" fillId="0" borderId="0" xfId="10" applyNumberFormat="1" applyFont="1" applyAlignment="1">
      <alignment horizontal="right" vertical="top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</cellXfs>
  <cellStyles count="15">
    <cellStyle name="Moeda" xfId="4" builtinId="4"/>
    <cellStyle name="Moeda 2" xfId="9" xr:uid="{5CEEEB07-CD9C-4D18-BE75-5EB2E1EA4328}"/>
    <cellStyle name="Normal" xfId="0" builtinId="0"/>
    <cellStyle name="Normal 2" xfId="1" xr:uid="{00000000-0005-0000-0000-000001000000}"/>
    <cellStyle name="Normal 2 2" xfId="6" xr:uid="{FB6A6F6E-DB52-417C-9F53-6DC9640C6C2F}"/>
    <cellStyle name="Normal 2 2 2" xfId="11" xr:uid="{50072A70-E291-4A41-AE36-364063CFAA7E}"/>
    <cellStyle name="Normal 2 3" xfId="7" xr:uid="{2B05E5F1-FDF0-4166-9DFF-910888BDE467}"/>
    <cellStyle name="Normal 3" xfId="5" xr:uid="{418AF45F-10E9-47DB-9B6C-92165B039748}"/>
    <cellStyle name="Normal 3 2" xfId="10" xr:uid="{35DED67F-15C0-4834-80ED-52ACD3A8C845}"/>
    <cellStyle name="Normal 5" xfId="2" xr:uid="{00000000-0005-0000-0000-000002000000}"/>
    <cellStyle name="Porcentagem" xfId="12" builtinId="5"/>
    <cellStyle name="Separador de milhares [0]" xfId="3" builtinId="6"/>
    <cellStyle name="Separador de milhares [0] 2" xfId="8" xr:uid="{57DD741F-E95F-4A18-9E61-2F5188DD3335}"/>
    <cellStyle name="Vírgula" xfId="3" builtinId="3"/>
    <cellStyle name="Vírgula 2" xfId="8" xr:uid="{2761BDA3-381B-4BBA-AA32-EE2271E8204F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642937</xdr:colOff>
      <xdr:row>1</xdr:row>
      <xdr:rowOff>85721</xdr:rowOff>
    </xdr:from>
    <xdr:to>
      <xdr:col>28</xdr:col>
      <xdr:colOff>637817</xdr:colOff>
      <xdr:row>6</xdr:row>
      <xdr:rowOff>102033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1E18BA-BBB5-4FCC-845D-7D74450CF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38" t="11462" r="8975" b="15874"/>
        <a:stretch/>
      </xdr:blipFill>
      <xdr:spPr>
        <a:xfrm>
          <a:off x="28479750" y="311940"/>
          <a:ext cx="1542693" cy="79021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</xdr:row>
      <xdr:rowOff>107156</xdr:rowOff>
    </xdr:from>
    <xdr:to>
      <xdr:col>2</xdr:col>
      <xdr:colOff>322829</xdr:colOff>
      <xdr:row>6</xdr:row>
      <xdr:rowOff>92034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5A13AE-C843-4291-841A-ED38E8DC1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281" y="333375"/>
          <a:ext cx="1477736" cy="758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3F6C-F3F3-47C8-BCF9-920AC87A54A6}">
  <sheetPr filterMode="1"/>
  <dimension ref="B1:AC120"/>
  <sheetViews>
    <sheetView showGridLines="0" tabSelected="1" zoomScale="70" zoomScaleNormal="70" workbookViewId="0">
      <pane xSplit="5" ySplit="10" topLeftCell="F13" activePane="bottomRight" state="frozen"/>
      <selection pane="topRight" activeCell="E1" sqref="E1"/>
      <selection pane="bottomLeft" activeCell="A6" sqref="A6"/>
      <selection pane="bottomRight" activeCell="C13" sqref="C13"/>
    </sheetView>
  </sheetViews>
  <sheetFormatPr defaultRowHeight="12" x14ac:dyDescent="0.15"/>
  <cols>
    <col min="1" max="1" width="3.5" style="53" customWidth="1"/>
    <col min="2" max="2" width="22.6640625" style="53" customWidth="1"/>
    <col min="3" max="3" width="53.1640625" style="53" bestFit="1" customWidth="1"/>
    <col min="4" max="4" width="17.83203125" style="53" customWidth="1"/>
    <col min="5" max="5" width="32.33203125" style="53" bestFit="1" customWidth="1"/>
    <col min="6" max="6" width="23.33203125" style="53" customWidth="1"/>
    <col min="7" max="7" width="29.1640625" style="53" customWidth="1"/>
    <col min="8" max="8" width="29.83203125" style="53" bestFit="1" customWidth="1"/>
    <col min="9" max="9" width="20" style="53" bestFit="1" customWidth="1"/>
    <col min="10" max="10" width="17.83203125" style="53" bestFit="1" customWidth="1"/>
    <col min="11" max="11" width="14.5" style="53" customWidth="1"/>
    <col min="12" max="12" width="15.1640625" style="53" bestFit="1" customWidth="1"/>
    <col min="13" max="13" width="20.1640625" style="53" customWidth="1"/>
    <col min="14" max="14" width="17.83203125" style="53" bestFit="1" customWidth="1"/>
    <col min="15" max="15" width="10.33203125" style="53" bestFit="1" customWidth="1"/>
    <col min="16" max="17" width="15.6640625" style="53" bestFit="1" customWidth="1"/>
    <col min="18" max="18" width="17.83203125" style="53" bestFit="1" customWidth="1"/>
    <col min="19" max="19" width="10.33203125" style="55" bestFit="1" customWidth="1"/>
    <col min="20" max="21" width="15.6640625" style="53" bestFit="1" customWidth="1"/>
    <col min="22" max="22" width="17.83203125" style="53" bestFit="1" customWidth="1"/>
    <col min="23" max="23" width="10.33203125" style="55" bestFit="1" customWidth="1"/>
    <col min="24" max="25" width="15.6640625" style="53" bestFit="1" customWidth="1"/>
    <col min="26" max="26" width="16.1640625" style="53" customWidth="1"/>
    <col min="27" max="27" width="11.5" style="53" customWidth="1"/>
    <col min="28" max="28" width="15.6640625" style="53" bestFit="1" customWidth="1"/>
    <col min="29" max="29" width="12.33203125" style="53" customWidth="1"/>
    <col min="30" max="16384" width="9.33203125" style="53"/>
  </cols>
  <sheetData>
    <row r="1" spans="2:29" ht="18" x14ac:dyDescent="0.15">
      <c r="F1" s="54"/>
    </row>
    <row r="2" spans="2:29" ht="12" customHeight="1" x14ac:dyDescent="0.15">
      <c r="B2" s="108" t="s">
        <v>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</row>
    <row r="3" spans="2:29" ht="12" customHeight="1" x14ac:dyDescent="0.15"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</row>
    <row r="4" spans="2:29" ht="12" customHeight="1" x14ac:dyDescent="0.15"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</row>
    <row r="5" spans="2:29" ht="12" customHeight="1" x14ac:dyDescent="0.15">
      <c r="B5" s="108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</row>
    <row r="6" spans="2:29" ht="12" customHeight="1" x14ac:dyDescent="0.15">
      <c r="B6" s="108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</row>
    <row r="7" spans="2:29" ht="12.75" customHeight="1" x14ac:dyDescent="0.15"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</row>
    <row r="8" spans="2:29" ht="12.75" x14ac:dyDescent="0.15">
      <c r="F8" s="80"/>
    </row>
    <row r="9" spans="2:29" ht="18" x14ac:dyDescent="0.15">
      <c r="C9" s="107"/>
      <c r="D9" s="107"/>
      <c r="E9" s="107"/>
      <c r="F9" s="80"/>
      <c r="G9" s="56"/>
      <c r="H9" s="67">
        <f>SUM(H11:H117)</f>
        <v>216185.91370000015</v>
      </c>
      <c r="I9" s="54"/>
      <c r="J9" s="57"/>
      <c r="K9" s="57"/>
      <c r="L9" s="58"/>
      <c r="M9" s="58"/>
      <c r="N9" s="58"/>
      <c r="O9" s="58"/>
      <c r="P9" s="58"/>
      <c r="Q9" s="58"/>
      <c r="R9" s="58"/>
      <c r="S9" s="59"/>
      <c r="T9" s="58"/>
      <c r="U9" s="58"/>
      <c r="V9" s="58"/>
      <c r="W9" s="59"/>
      <c r="X9" s="58"/>
      <c r="Y9" s="58"/>
    </row>
    <row r="10" spans="2:29" s="61" customFormat="1" ht="36.75" customHeight="1" x14ac:dyDescent="0.15">
      <c r="B10" s="77" t="s">
        <v>1</v>
      </c>
      <c r="C10" s="78" t="s">
        <v>2</v>
      </c>
      <c r="D10" s="78" t="s">
        <v>3</v>
      </c>
      <c r="E10" s="79" t="s">
        <v>4</v>
      </c>
      <c r="F10" s="77" t="s">
        <v>5</v>
      </c>
      <c r="G10" s="78" t="s">
        <v>6</v>
      </c>
      <c r="H10" s="78" t="s">
        <v>7</v>
      </c>
      <c r="I10" s="84" t="s">
        <v>8</v>
      </c>
      <c r="J10" s="84" t="s">
        <v>9</v>
      </c>
      <c r="K10" s="79" t="s">
        <v>10</v>
      </c>
      <c r="L10" s="79" t="s">
        <v>11</v>
      </c>
      <c r="M10" s="79" t="s">
        <v>12</v>
      </c>
      <c r="N10" s="84" t="s">
        <v>13</v>
      </c>
      <c r="O10" s="79" t="s">
        <v>10</v>
      </c>
      <c r="P10" s="79" t="s">
        <v>14</v>
      </c>
      <c r="Q10" s="79" t="s">
        <v>12</v>
      </c>
      <c r="R10" s="84" t="s">
        <v>15</v>
      </c>
      <c r="S10" s="79" t="s">
        <v>10</v>
      </c>
      <c r="T10" s="79" t="s">
        <v>16</v>
      </c>
      <c r="U10" s="79" t="s">
        <v>12</v>
      </c>
      <c r="V10" s="84" t="s">
        <v>17</v>
      </c>
      <c r="W10" s="79" t="s">
        <v>10</v>
      </c>
      <c r="X10" s="79" t="s">
        <v>18</v>
      </c>
      <c r="Y10" s="79" t="s">
        <v>12</v>
      </c>
      <c r="Z10" s="84" t="s">
        <v>19</v>
      </c>
      <c r="AA10" s="79" t="s">
        <v>10</v>
      </c>
      <c r="AB10" s="79" t="s">
        <v>20</v>
      </c>
      <c r="AC10" s="79" t="s">
        <v>12</v>
      </c>
    </row>
    <row r="11" spans="2:29" s="61" customFormat="1" ht="30" hidden="1" customHeight="1" x14ac:dyDescent="0.2">
      <c r="B11" s="68" t="s">
        <v>21</v>
      </c>
      <c r="C11" s="69" t="s">
        <v>22</v>
      </c>
      <c r="D11" s="70">
        <v>45362</v>
      </c>
      <c r="E11" s="94" t="s">
        <v>23</v>
      </c>
      <c r="F11" s="80">
        <v>2308.5785000000005</v>
      </c>
      <c r="G11" s="60"/>
      <c r="H11" s="62">
        <f>F11+G11</f>
        <v>2308.5785000000005</v>
      </c>
      <c r="I11" s="85">
        <f t="shared" ref="I11:I74" si="0">IF(AND($K11="",$O11="",$S11="",$W11=""),"",$K11+$O11+$S11+$W11)</f>
        <v>1</v>
      </c>
      <c r="J11" s="97">
        <v>3001002</v>
      </c>
      <c r="K11" s="64">
        <v>1</v>
      </c>
      <c r="L11" s="65">
        <f>(F11+G11)*K11</f>
        <v>2308.5785000000005</v>
      </c>
      <c r="M11" s="87" t="str">
        <f>VLOOKUP(J11,EAP!$B:$C,2,0)</f>
        <v>ARMAÇÃO</v>
      </c>
      <c r="N11" s="86"/>
      <c r="O11" s="64"/>
      <c r="P11" s="65">
        <f>(F11+G11)*O11</f>
        <v>0</v>
      </c>
      <c r="Q11" s="87" t="e">
        <f>VLOOKUP(N11,EAP!$B:$C,2,0)</f>
        <v>#N/A</v>
      </c>
      <c r="R11" s="86"/>
      <c r="S11" s="64"/>
      <c r="T11" s="65">
        <f>(F11+G11)*S11</f>
        <v>0</v>
      </c>
      <c r="U11" s="87" t="e">
        <f>VLOOKUP(R11,EAP!$B:$C,2,0)</f>
        <v>#N/A</v>
      </c>
      <c r="V11" s="93"/>
      <c r="W11" s="64"/>
      <c r="X11" s="65">
        <f>(F11+G11)*W11</f>
        <v>0</v>
      </c>
      <c r="Y11" s="87" t="e">
        <f>VLOOKUP(V11,EAP!$B:$C,2,0)</f>
        <v>#N/A</v>
      </c>
      <c r="Z11" s="93"/>
      <c r="AA11" s="66"/>
      <c r="AB11" s="65">
        <f>(J11+K11)*AA11</f>
        <v>0</v>
      </c>
      <c r="AC11" s="87" t="e">
        <f>VLOOKUP(Z11,EAP!$B:$C,2,0)</f>
        <v>#N/A</v>
      </c>
    </row>
    <row r="12" spans="2:29" s="61" customFormat="1" ht="30" hidden="1" customHeight="1" x14ac:dyDescent="0.2">
      <c r="B12" s="71" t="s">
        <v>21</v>
      </c>
      <c r="C12" s="72" t="s">
        <v>24</v>
      </c>
      <c r="D12" s="73">
        <v>45579</v>
      </c>
      <c r="E12" s="95" t="s">
        <v>25</v>
      </c>
      <c r="F12" s="80">
        <v>1737.6158000000003</v>
      </c>
      <c r="G12" s="60"/>
      <c r="H12" s="62">
        <f t="shared" ref="H12:H18" si="1">F12+G12</f>
        <v>1737.6158000000003</v>
      </c>
      <c r="I12" s="85">
        <f t="shared" si="0"/>
        <v>1</v>
      </c>
      <c r="J12" s="97">
        <v>1002002</v>
      </c>
      <c r="K12" s="64">
        <v>1</v>
      </c>
      <c r="L12" s="65">
        <f t="shared" ref="L12:L18" si="2">(F12+G12)*K12</f>
        <v>1737.6158000000003</v>
      </c>
      <c r="M12" s="87" t="str">
        <f>VLOOKUP(J12,EAP!B:C,2,0)</f>
        <v>MÃO DE OBRA INDIRETA (APOIO, LOGISTICA, SMS)</v>
      </c>
      <c r="N12" s="86"/>
      <c r="O12" s="64"/>
      <c r="P12" s="65">
        <f t="shared" ref="P12:P18" si="3">(F12+G12)*O12</f>
        <v>0</v>
      </c>
      <c r="Q12" s="87" t="e">
        <f>VLOOKUP(N12,EAP!$B:$C,2,0)</f>
        <v>#N/A</v>
      </c>
      <c r="R12" s="93"/>
      <c r="S12" s="64"/>
      <c r="T12" s="65">
        <f t="shared" ref="T12:T16" si="4">(F12+G12)*S12</f>
        <v>0</v>
      </c>
      <c r="U12" s="87" t="e">
        <f>VLOOKUP(R12,EAP!$B:$C,2,0)</f>
        <v>#N/A</v>
      </c>
      <c r="V12" s="93"/>
      <c r="W12" s="64"/>
      <c r="X12" s="65">
        <f t="shared" ref="X12:X16" si="5">(F12+G12)*W12</f>
        <v>0</v>
      </c>
      <c r="Y12" s="87" t="e">
        <f>VLOOKUP(V12,EAP!$B:$C,2,0)</f>
        <v>#N/A</v>
      </c>
      <c r="Z12" s="93"/>
      <c r="AA12" s="66"/>
      <c r="AB12" s="65">
        <f t="shared" ref="AB12:AB16" si="6">(J12+K12)*AA12</f>
        <v>0</v>
      </c>
      <c r="AC12" s="87" t="e">
        <f>VLOOKUP(Z12,EAP!$B:$C,2,0)</f>
        <v>#N/A</v>
      </c>
    </row>
    <row r="13" spans="2:29" s="61" customFormat="1" ht="30" customHeight="1" x14ac:dyDescent="0.2">
      <c r="B13" s="71" t="s">
        <v>21</v>
      </c>
      <c r="C13" s="72" t="s">
        <v>26</v>
      </c>
      <c r="D13" s="73">
        <v>45726</v>
      </c>
      <c r="E13" s="95" t="s">
        <v>25</v>
      </c>
      <c r="F13" s="80">
        <v>1737.6158000000003</v>
      </c>
      <c r="G13" s="60"/>
      <c r="H13" s="62">
        <f t="shared" si="1"/>
        <v>1737.6158000000003</v>
      </c>
      <c r="I13" s="85">
        <f t="shared" si="0"/>
        <v>1</v>
      </c>
      <c r="J13" s="86">
        <v>3001001</v>
      </c>
      <c r="K13" s="64">
        <v>1</v>
      </c>
      <c r="L13" s="65">
        <f t="shared" si="2"/>
        <v>1737.6158000000003</v>
      </c>
      <c r="M13" s="87" t="str">
        <f>VLOOKUP(J13,EAP!B:C,2,0)</f>
        <v>FORMA</v>
      </c>
      <c r="N13" s="86"/>
      <c r="O13" s="64"/>
      <c r="P13" s="65">
        <f t="shared" si="3"/>
        <v>0</v>
      </c>
      <c r="Q13" s="87" t="e">
        <f>VLOOKUP(N13,EAP!$B:$C,2,0)</f>
        <v>#N/A</v>
      </c>
      <c r="R13" s="86"/>
      <c r="S13" s="64"/>
      <c r="T13" s="65">
        <f t="shared" si="4"/>
        <v>0</v>
      </c>
      <c r="U13" s="87" t="e">
        <f>VLOOKUP(R13,EAP!$B:$C,2,0)</f>
        <v>#N/A</v>
      </c>
      <c r="V13" s="93"/>
      <c r="W13" s="64"/>
      <c r="X13" s="65">
        <f t="shared" si="5"/>
        <v>0</v>
      </c>
      <c r="Y13" s="87" t="e">
        <f>VLOOKUP(V13,EAP!$B:$C,2,0)</f>
        <v>#N/A</v>
      </c>
      <c r="Z13" s="93"/>
      <c r="AA13" s="66"/>
      <c r="AB13" s="65">
        <f t="shared" si="6"/>
        <v>0</v>
      </c>
      <c r="AC13" s="87" t="e">
        <f>VLOOKUP(Z13,EAP!$B:$C,2,0)</f>
        <v>#N/A</v>
      </c>
    </row>
    <row r="14" spans="2:29" s="61" customFormat="1" ht="30" hidden="1" customHeight="1" x14ac:dyDescent="0.2">
      <c r="B14" s="71" t="s">
        <v>21</v>
      </c>
      <c r="C14" s="72" t="s">
        <v>27</v>
      </c>
      <c r="D14" s="73">
        <v>45691</v>
      </c>
      <c r="E14" s="95" t="s">
        <v>28</v>
      </c>
      <c r="F14" s="80">
        <v>2308.5785000000005</v>
      </c>
      <c r="G14" s="60"/>
      <c r="H14" s="62">
        <f t="shared" si="1"/>
        <v>2308.5785000000005</v>
      </c>
      <c r="I14" s="85">
        <f t="shared" si="0"/>
        <v>1</v>
      </c>
      <c r="J14" s="86">
        <v>1008001</v>
      </c>
      <c r="K14" s="64">
        <v>1</v>
      </c>
      <c r="L14" s="65">
        <f t="shared" si="2"/>
        <v>2308.5785000000005</v>
      </c>
      <c r="M14" s="87" t="str">
        <f>VLOOKUP(J14,EAP!B:C,2,0)</f>
        <v>NOVAS TECNOLOGIAS</v>
      </c>
      <c r="N14" s="86"/>
      <c r="O14" s="64"/>
      <c r="P14" s="65">
        <f t="shared" si="3"/>
        <v>0</v>
      </c>
      <c r="Q14" s="87" t="e">
        <f>VLOOKUP(N14,EAP!$B:$C,2,0)</f>
        <v>#N/A</v>
      </c>
      <c r="R14" s="93"/>
      <c r="S14" s="64"/>
      <c r="T14" s="65">
        <f t="shared" si="4"/>
        <v>0</v>
      </c>
      <c r="U14" s="87" t="e">
        <f>VLOOKUP(R14,EAP!$B:$C,2,0)</f>
        <v>#N/A</v>
      </c>
      <c r="V14" s="93"/>
      <c r="W14" s="64"/>
      <c r="X14" s="65">
        <f t="shared" si="5"/>
        <v>0</v>
      </c>
      <c r="Y14" s="87" t="e">
        <f>VLOOKUP(V14,EAP!$B:$C,2,0)</f>
        <v>#N/A</v>
      </c>
      <c r="Z14" s="93"/>
      <c r="AA14" s="66"/>
      <c r="AB14" s="65">
        <f t="shared" si="6"/>
        <v>0</v>
      </c>
      <c r="AC14" s="87" t="e">
        <f>VLOOKUP(Z14,EAP!$B:$C,2,0)</f>
        <v>#N/A</v>
      </c>
    </row>
    <row r="15" spans="2:29" s="61" customFormat="1" ht="30" hidden="1" customHeight="1" x14ac:dyDescent="0.2">
      <c r="B15" s="71" t="s">
        <v>21</v>
      </c>
      <c r="C15" s="72" t="s">
        <v>29</v>
      </c>
      <c r="D15" s="73">
        <v>45579</v>
      </c>
      <c r="E15" s="95" t="s">
        <v>25</v>
      </c>
      <c r="F15" s="80">
        <v>1737.6158000000003</v>
      </c>
      <c r="G15" s="60"/>
      <c r="H15" s="62">
        <f t="shared" si="1"/>
        <v>1737.6158000000003</v>
      </c>
      <c r="I15" s="85">
        <f t="shared" si="0"/>
        <v>1</v>
      </c>
      <c r="J15" s="86">
        <v>1005001</v>
      </c>
      <c r="K15" s="64">
        <v>1</v>
      </c>
      <c r="L15" s="65">
        <f t="shared" si="2"/>
        <v>1737.6158000000003</v>
      </c>
      <c r="M15" s="87" t="str">
        <f>VLOOKUP(J15,EAP!B:C,2,0)</f>
        <v>EQUIPAMENTOS DE PROTEÇÃO COLETIVA</v>
      </c>
      <c r="N15" s="86"/>
      <c r="O15" s="64"/>
      <c r="P15" s="65">
        <f t="shared" si="3"/>
        <v>0</v>
      </c>
      <c r="Q15" s="87" t="e">
        <f>VLOOKUP(N15,EAP!$B:$C,2,0)</f>
        <v>#N/A</v>
      </c>
      <c r="R15" s="86"/>
      <c r="S15" s="64"/>
      <c r="T15" s="65">
        <f t="shared" si="4"/>
        <v>0</v>
      </c>
      <c r="U15" s="87" t="e">
        <f>VLOOKUP(R15,EAP!$B:$C,2,0)</f>
        <v>#N/A</v>
      </c>
      <c r="V15" s="93"/>
      <c r="W15" s="64"/>
      <c r="X15" s="65">
        <f t="shared" si="5"/>
        <v>0</v>
      </c>
      <c r="Y15" s="87" t="e">
        <f>VLOOKUP(V15,EAP!$B:$C,2,0)</f>
        <v>#N/A</v>
      </c>
      <c r="Z15" s="93"/>
      <c r="AA15" s="66"/>
      <c r="AB15" s="65">
        <f t="shared" si="6"/>
        <v>0</v>
      </c>
      <c r="AC15" s="87" t="e">
        <f>VLOOKUP(Z15,EAP!$B:$C,2,0)</f>
        <v>#N/A</v>
      </c>
    </row>
    <row r="16" spans="2:29" s="61" customFormat="1" ht="30" hidden="1" customHeight="1" x14ac:dyDescent="0.2">
      <c r="B16" s="71" t="s">
        <v>21</v>
      </c>
      <c r="C16" s="72" t="s">
        <v>30</v>
      </c>
      <c r="D16" s="73">
        <v>45446</v>
      </c>
      <c r="E16" s="95" t="s">
        <v>31</v>
      </c>
      <c r="F16" s="80">
        <v>2308.5785000000005</v>
      </c>
      <c r="G16" s="60"/>
      <c r="H16" s="62">
        <f t="shared" si="1"/>
        <v>2308.5785000000005</v>
      </c>
      <c r="I16" s="85">
        <v>1</v>
      </c>
      <c r="J16" s="86">
        <v>1002002</v>
      </c>
      <c r="K16" s="64">
        <v>1</v>
      </c>
      <c r="L16" s="65">
        <f t="shared" si="2"/>
        <v>2308.5785000000005</v>
      </c>
      <c r="M16" s="87" t="str">
        <f>VLOOKUP(J16,EAP!B:C,2,0)</f>
        <v>MÃO DE OBRA INDIRETA (APOIO, LOGISTICA, SMS)</v>
      </c>
      <c r="N16" s="86"/>
      <c r="O16" s="64"/>
      <c r="P16" s="65">
        <f t="shared" si="3"/>
        <v>0</v>
      </c>
      <c r="Q16" s="87" t="e">
        <f>VLOOKUP(N16,EAP!$B:$C,2,0)</f>
        <v>#N/A</v>
      </c>
      <c r="R16" s="86"/>
      <c r="S16" s="64"/>
      <c r="T16" s="65">
        <f t="shared" si="4"/>
        <v>0</v>
      </c>
      <c r="U16" s="87" t="e">
        <f>VLOOKUP(R16,EAP!$B:$C,2,0)</f>
        <v>#N/A</v>
      </c>
      <c r="V16" s="93"/>
      <c r="W16" s="64"/>
      <c r="X16" s="65">
        <f t="shared" si="5"/>
        <v>0</v>
      </c>
      <c r="Y16" s="87" t="e">
        <f>VLOOKUP(V16,EAP!$B:$C,2,0)</f>
        <v>#N/A</v>
      </c>
      <c r="Z16" s="93"/>
      <c r="AA16" s="66"/>
      <c r="AB16" s="65">
        <f t="shared" si="6"/>
        <v>0</v>
      </c>
      <c r="AC16" s="87" t="e">
        <f>VLOOKUP(Z16,EAP!$B:$C,2,0)</f>
        <v>#N/A</v>
      </c>
    </row>
    <row r="17" spans="2:29" s="61" customFormat="1" ht="30" customHeight="1" x14ac:dyDescent="0.2">
      <c r="B17" s="71" t="s">
        <v>21</v>
      </c>
      <c r="C17" s="72" t="s">
        <v>32</v>
      </c>
      <c r="D17" s="73">
        <v>45579</v>
      </c>
      <c r="E17" s="95" t="s">
        <v>25</v>
      </c>
      <c r="F17" s="80">
        <v>1737.6158000000003</v>
      </c>
      <c r="G17" s="60"/>
      <c r="H17" s="62">
        <f t="shared" si="1"/>
        <v>1737.6158000000003</v>
      </c>
      <c r="I17" s="85">
        <f t="shared" si="0"/>
        <v>1</v>
      </c>
      <c r="J17" s="86">
        <v>3001001</v>
      </c>
      <c r="K17" s="64">
        <v>1</v>
      </c>
      <c r="L17" s="65">
        <f t="shared" si="2"/>
        <v>1737.6158000000003</v>
      </c>
      <c r="M17" s="87" t="str">
        <f>VLOOKUP(J17,EAP!B:C,2,0)</f>
        <v>FORMA</v>
      </c>
      <c r="N17" s="86"/>
      <c r="O17" s="64"/>
      <c r="P17" s="65">
        <f t="shared" si="3"/>
        <v>0</v>
      </c>
      <c r="Q17" s="87" t="e">
        <f>VLOOKUP(N17,EAP!$B:$C,2,0)</f>
        <v>#N/A</v>
      </c>
      <c r="R17" s="86"/>
      <c r="S17" s="64"/>
      <c r="T17" s="65">
        <f t="shared" ref="T17" si="7">F17*S17</f>
        <v>0</v>
      </c>
      <c r="U17" s="87" t="e">
        <f>VLOOKUP(R17,EAP!$B:$C,2,0)</f>
        <v>#N/A</v>
      </c>
      <c r="V17" s="93"/>
      <c r="W17" s="64"/>
      <c r="X17" s="65">
        <f t="shared" ref="X17:X18" si="8">F17*W17</f>
        <v>0</v>
      </c>
      <c r="Y17" s="87" t="e">
        <f>VLOOKUP(V17,EAP!$B:$C,2,0)</f>
        <v>#N/A</v>
      </c>
      <c r="Z17" s="93"/>
      <c r="AA17" s="66"/>
      <c r="AB17" s="65">
        <f t="shared" ref="AB17:AB37" si="9">J17*AA17</f>
        <v>0</v>
      </c>
      <c r="AC17" s="87" t="e">
        <f>VLOOKUP(Z17,EAP!$B:$C,2,0)</f>
        <v>#N/A</v>
      </c>
    </row>
    <row r="18" spans="2:29" s="61" customFormat="1" ht="30" customHeight="1" x14ac:dyDescent="0.2">
      <c r="B18" s="71" t="s">
        <v>21</v>
      </c>
      <c r="C18" s="72" t="s">
        <v>33</v>
      </c>
      <c r="D18" s="73">
        <v>45672</v>
      </c>
      <c r="E18" s="95" t="s">
        <v>25</v>
      </c>
      <c r="F18" s="80">
        <v>1737.6158000000003</v>
      </c>
      <c r="G18" s="60"/>
      <c r="H18" s="62">
        <f t="shared" si="1"/>
        <v>1737.6158000000003</v>
      </c>
      <c r="I18" s="85">
        <f t="shared" si="0"/>
        <v>1</v>
      </c>
      <c r="J18" s="86">
        <v>3001001</v>
      </c>
      <c r="K18" s="64">
        <v>1</v>
      </c>
      <c r="L18" s="65">
        <f t="shared" si="2"/>
        <v>1737.6158000000003</v>
      </c>
      <c r="M18" s="87" t="str">
        <f>VLOOKUP(J18,EAP!B:C,2,0)</f>
        <v>FORMA</v>
      </c>
      <c r="N18" s="86"/>
      <c r="O18" s="64"/>
      <c r="P18" s="65">
        <f t="shared" si="3"/>
        <v>0</v>
      </c>
      <c r="Q18" s="87" t="e">
        <f>VLOOKUP(N18,EAP!$B:$C,2,0)</f>
        <v>#N/A</v>
      </c>
      <c r="R18" s="86"/>
      <c r="S18" s="64"/>
      <c r="T18" s="65">
        <f t="shared" ref="T18" si="10">F18*S18</f>
        <v>0</v>
      </c>
      <c r="U18" s="87" t="e">
        <f>VLOOKUP(R18,EAP!$B:$C,2,0)</f>
        <v>#N/A</v>
      </c>
      <c r="V18" s="93"/>
      <c r="W18" s="64"/>
      <c r="X18" s="65">
        <f t="shared" si="8"/>
        <v>0</v>
      </c>
      <c r="Y18" s="87" t="e">
        <f>VLOOKUP(V18,EAP!$B:$C,2,0)</f>
        <v>#N/A</v>
      </c>
      <c r="Z18" s="93"/>
      <c r="AA18" s="66"/>
      <c r="AB18" s="65">
        <f t="shared" si="9"/>
        <v>0</v>
      </c>
      <c r="AC18" s="87" t="e">
        <f>VLOOKUP(Z18,EAP!$B:$C,2,0)</f>
        <v>#N/A</v>
      </c>
    </row>
    <row r="19" spans="2:29" s="61" customFormat="1" ht="30" customHeight="1" x14ac:dyDescent="0.2">
      <c r="B19" s="71" t="s">
        <v>21</v>
      </c>
      <c r="C19" s="72" t="s">
        <v>34</v>
      </c>
      <c r="D19" s="73">
        <v>45453</v>
      </c>
      <c r="E19" s="95" t="s">
        <v>25</v>
      </c>
      <c r="F19" s="80">
        <v>1737.6158000000003</v>
      </c>
      <c r="G19" s="60"/>
      <c r="H19" s="62">
        <f t="shared" ref="H19:H30" si="11">F19+G19</f>
        <v>1737.6158000000003</v>
      </c>
      <c r="I19" s="85">
        <f t="shared" si="0"/>
        <v>1</v>
      </c>
      <c r="J19" s="86">
        <v>3001001</v>
      </c>
      <c r="K19" s="64">
        <v>1</v>
      </c>
      <c r="L19" s="65">
        <f t="shared" ref="L19:L30" si="12">(F19+G19)*K19</f>
        <v>1737.6158000000003</v>
      </c>
      <c r="M19" s="87" t="str">
        <f>VLOOKUP(J19,EAP!B:C,2,0)</f>
        <v>FORMA</v>
      </c>
      <c r="N19" s="86"/>
      <c r="O19" s="64"/>
      <c r="P19" s="65">
        <f t="shared" ref="P19:P30" si="13">(F19+G19)*O19</f>
        <v>0</v>
      </c>
      <c r="Q19" s="87" t="e">
        <f>VLOOKUP(N19,EAP!$B:$C,2,0)</f>
        <v>#N/A</v>
      </c>
      <c r="R19" s="86"/>
      <c r="S19" s="64"/>
      <c r="T19" s="65">
        <f t="shared" ref="T19:T30" si="14">F19*S19</f>
        <v>0</v>
      </c>
      <c r="U19" s="87" t="e">
        <f>VLOOKUP(R19,EAP!$B:$C,2,0)</f>
        <v>#N/A</v>
      </c>
      <c r="V19" s="93"/>
      <c r="W19" s="64"/>
      <c r="X19" s="65">
        <f t="shared" ref="X19:X30" si="15">F19*W19</f>
        <v>0</v>
      </c>
      <c r="Y19" s="87" t="e">
        <f>VLOOKUP(V19,EAP!$B:$C,2,0)</f>
        <v>#N/A</v>
      </c>
      <c r="Z19" s="93"/>
      <c r="AA19" s="66"/>
      <c r="AB19" s="65">
        <f t="shared" si="9"/>
        <v>0</v>
      </c>
      <c r="AC19" s="87" t="e">
        <f>VLOOKUP(Z19,EAP!$B:$C,2,0)</f>
        <v>#N/A</v>
      </c>
    </row>
    <row r="20" spans="2:29" s="61" customFormat="1" ht="30" customHeight="1" x14ac:dyDescent="0.2">
      <c r="B20" s="71" t="s">
        <v>21</v>
      </c>
      <c r="C20" s="72" t="s">
        <v>35</v>
      </c>
      <c r="D20" s="73">
        <v>45810</v>
      </c>
      <c r="E20" s="95" t="s">
        <v>25</v>
      </c>
      <c r="F20" s="80">
        <v>1737.6158000000003</v>
      </c>
      <c r="G20" s="60"/>
      <c r="H20" s="62">
        <f t="shared" si="11"/>
        <v>1737.6158000000003</v>
      </c>
      <c r="I20" s="85">
        <f t="shared" si="0"/>
        <v>1</v>
      </c>
      <c r="J20" s="86">
        <v>3001001</v>
      </c>
      <c r="K20" s="64">
        <v>1</v>
      </c>
      <c r="L20" s="65">
        <f t="shared" si="12"/>
        <v>1737.6158000000003</v>
      </c>
      <c r="M20" s="87" t="str">
        <f>VLOOKUP(J20,EAP!B:C,2,0)</f>
        <v>FORMA</v>
      </c>
      <c r="N20" s="86"/>
      <c r="O20" s="64"/>
      <c r="P20" s="65">
        <f t="shared" si="13"/>
        <v>0</v>
      </c>
      <c r="Q20" s="87" t="e">
        <f>VLOOKUP(N20,EAP!$B:$C,2,0)</f>
        <v>#N/A</v>
      </c>
      <c r="R20" s="86"/>
      <c r="S20" s="64"/>
      <c r="T20" s="65">
        <f t="shared" si="14"/>
        <v>0</v>
      </c>
      <c r="U20" s="87" t="e">
        <f>VLOOKUP(R20,EAP!$B:$C,2,0)</f>
        <v>#N/A</v>
      </c>
      <c r="V20" s="93"/>
      <c r="W20" s="64"/>
      <c r="X20" s="65">
        <f t="shared" si="15"/>
        <v>0</v>
      </c>
      <c r="Y20" s="87" t="e">
        <f>VLOOKUP(V20,EAP!$B:$C,2,0)</f>
        <v>#N/A</v>
      </c>
      <c r="Z20" s="93"/>
      <c r="AA20" s="66"/>
      <c r="AB20" s="65">
        <f t="shared" si="9"/>
        <v>0</v>
      </c>
      <c r="AC20" s="87" t="e">
        <f>VLOOKUP(Z20,EAP!$B:$C,2,0)</f>
        <v>#N/A</v>
      </c>
    </row>
    <row r="21" spans="2:29" s="61" customFormat="1" ht="30" hidden="1" customHeight="1" x14ac:dyDescent="0.2">
      <c r="B21" s="71" t="s">
        <v>21</v>
      </c>
      <c r="C21" s="72" t="s">
        <v>36</v>
      </c>
      <c r="D21" s="73">
        <v>45726</v>
      </c>
      <c r="E21" s="95" t="s">
        <v>25</v>
      </c>
      <c r="F21" s="80">
        <v>1737.6158000000003</v>
      </c>
      <c r="G21" s="60"/>
      <c r="H21" s="62">
        <f t="shared" si="11"/>
        <v>1737.6158000000003</v>
      </c>
      <c r="I21" s="85">
        <f>IF(AND($K21="",$O21="",$S21="",$W21=""),"",$K21+$O21+$S21+$W21)</f>
        <v>1</v>
      </c>
      <c r="J21" s="86">
        <v>3016001</v>
      </c>
      <c r="K21" s="64">
        <v>0.7</v>
      </c>
      <c r="L21" s="65">
        <f t="shared" si="12"/>
        <v>1216.3310600000002</v>
      </c>
      <c r="M21" s="87" t="str">
        <f>VLOOKUP(J21,EAP!B:C,2,0)</f>
        <v>INSTALAÇÕES HIDROSSANITÁRIAS E DRENAGEM</v>
      </c>
      <c r="N21" s="86">
        <v>1002002</v>
      </c>
      <c r="O21" s="64">
        <v>0.3</v>
      </c>
      <c r="P21" s="65">
        <f>(F21+G21)*O21</f>
        <v>521.28474000000006</v>
      </c>
      <c r="Q21" s="87" t="str">
        <f>VLOOKUP(N21,EAP!$B:$C,2,0)</f>
        <v>MÃO DE OBRA INDIRETA (APOIO, LOGISTICA, SMS)</v>
      </c>
      <c r="R21" s="86"/>
      <c r="S21" s="64"/>
      <c r="T21" s="65">
        <f>F21*S21</f>
        <v>0</v>
      </c>
      <c r="U21" s="87" t="e">
        <f>VLOOKUP(R21,EAP!$B:$C,2,0)</f>
        <v>#N/A</v>
      </c>
      <c r="V21" s="93"/>
      <c r="W21" s="64"/>
      <c r="X21" s="65">
        <f t="shared" si="15"/>
        <v>0</v>
      </c>
      <c r="Y21" s="87" t="e">
        <f>VLOOKUP(V21,EAP!$B:$C,2,0)</f>
        <v>#N/A</v>
      </c>
      <c r="Z21" s="93"/>
      <c r="AA21" s="66"/>
      <c r="AB21" s="65">
        <f t="shared" si="9"/>
        <v>0</v>
      </c>
      <c r="AC21" s="87" t="e">
        <f>VLOOKUP(Z21,EAP!$B:$C,2,0)</f>
        <v>#N/A</v>
      </c>
    </row>
    <row r="22" spans="2:29" s="61" customFormat="1" ht="30" hidden="1" customHeight="1" x14ac:dyDescent="0.2">
      <c r="B22" s="71" t="s">
        <v>21</v>
      </c>
      <c r="C22" s="72" t="s">
        <v>37</v>
      </c>
      <c r="D22" s="73">
        <v>45691</v>
      </c>
      <c r="E22" s="95" t="s">
        <v>25</v>
      </c>
      <c r="F22" s="80">
        <v>1737.6158000000003</v>
      </c>
      <c r="G22" s="60"/>
      <c r="H22" s="62">
        <f t="shared" si="11"/>
        <v>1737.6158000000003</v>
      </c>
      <c r="I22" s="85">
        <f t="shared" si="0"/>
        <v>1</v>
      </c>
      <c r="J22" s="97">
        <v>3002001</v>
      </c>
      <c r="K22" s="64">
        <v>1</v>
      </c>
      <c r="L22" s="65">
        <f t="shared" si="12"/>
        <v>1737.6158000000003</v>
      </c>
      <c r="M22" s="87" t="str">
        <f>VLOOKUP(J22,EAP!B:C,2,0)</f>
        <v>BLOCO CERÂMICO</v>
      </c>
      <c r="N22" s="86"/>
      <c r="O22" s="64"/>
      <c r="P22" s="65">
        <f t="shared" si="13"/>
        <v>0</v>
      </c>
      <c r="Q22" s="87" t="e">
        <f>VLOOKUP(N22,EAP!$B:$C,2,0)</f>
        <v>#N/A</v>
      </c>
      <c r="R22" s="86"/>
      <c r="S22" s="64"/>
      <c r="T22" s="65">
        <f t="shared" si="14"/>
        <v>0</v>
      </c>
      <c r="U22" s="87" t="e">
        <f>VLOOKUP(R22,EAP!$B:$C,2,0)</f>
        <v>#N/A</v>
      </c>
      <c r="V22" s="93"/>
      <c r="W22" s="64"/>
      <c r="X22" s="65">
        <f t="shared" si="15"/>
        <v>0</v>
      </c>
      <c r="Y22" s="87" t="e">
        <f>VLOOKUP(V22,EAP!$B:$C,2,0)</f>
        <v>#N/A</v>
      </c>
      <c r="Z22" s="93"/>
      <c r="AA22" s="66"/>
      <c r="AB22" s="65">
        <f t="shared" si="9"/>
        <v>0</v>
      </c>
      <c r="AC22" s="87" t="e">
        <f>VLOOKUP(Z22,EAP!$B:$C,2,0)</f>
        <v>#N/A</v>
      </c>
    </row>
    <row r="23" spans="2:29" s="61" customFormat="1" ht="30" customHeight="1" x14ac:dyDescent="0.2">
      <c r="B23" s="71" t="s">
        <v>21</v>
      </c>
      <c r="C23" s="72" t="s">
        <v>38</v>
      </c>
      <c r="D23" s="73">
        <v>45246</v>
      </c>
      <c r="E23" s="95" t="s">
        <v>39</v>
      </c>
      <c r="F23" s="80">
        <v>2308.5785000000005</v>
      </c>
      <c r="G23" s="60"/>
      <c r="H23" s="62">
        <f t="shared" si="11"/>
        <v>2308.5785000000005</v>
      </c>
      <c r="I23" s="85">
        <f t="shared" si="0"/>
        <v>1</v>
      </c>
      <c r="J23" s="86">
        <v>3001001</v>
      </c>
      <c r="K23" s="64">
        <v>1</v>
      </c>
      <c r="L23" s="65">
        <f t="shared" si="12"/>
        <v>2308.5785000000005</v>
      </c>
      <c r="M23" s="87" t="str">
        <f>VLOOKUP(J23,EAP!B:C,2,0)</f>
        <v>FORMA</v>
      </c>
      <c r="N23" s="86"/>
      <c r="O23" s="64"/>
      <c r="P23" s="65">
        <f t="shared" si="13"/>
        <v>0</v>
      </c>
      <c r="Q23" s="87" t="e">
        <f>VLOOKUP(N23,EAP!$B:$C,2,0)</f>
        <v>#N/A</v>
      </c>
      <c r="R23" s="86"/>
      <c r="S23" s="64"/>
      <c r="T23" s="65">
        <f t="shared" si="14"/>
        <v>0</v>
      </c>
      <c r="U23" s="87" t="e">
        <f>VLOOKUP(R23,EAP!$B:$C,2,0)</f>
        <v>#N/A</v>
      </c>
      <c r="V23" s="93"/>
      <c r="W23" s="64"/>
      <c r="X23" s="65">
        <f t="shared" si="15"/>
        <v>0</v>
      </c>
      <c r="Y23" s="87" t="e">
        <f>VLOOKUP(V23,EAP!$B:$C,2,0)</f>
        <v>#N/A</v>
      </c>
      <c r="Z23" s="93"/>
      <c r="AA23" s="66"/>
      <c r="AB23" s="65">
        <f t="shared" si="9"/>
        <v>0</v>
      </c>
      <c r="AC23" s="87" t="e">
        <f>VLOOKUP(Z23,EAP!$B:$C,2,0)</f>
        <v>#N/A</v>
      </c>
    </row>
    <row r="24" spans="2:29" s="61" customFormat="1" ht="30" hidden="1" customHeight="1" x14ac:dyDescent="0.2">
      <c r="B24" s="71" t="s">
        <v>21</v>
      </c>
      <c r="C24" s="72" t="s">
        <v>40</v>
      </c>
      <c r="D24" s="73">
        <v>45790</v>
      </c>
      <c r="E24" s="95" t="s">
        <v>25</v>
      </c>
      <c r="F24" s="80">
        <v>1737.6158000000003</v>
      </c>
      <c r="G24" s="60"/>
      <c r="H24" s="62">
        <f t="shared" si="11"/>
        <v>1737.6158000000003</v>
      </c>
      <c r="I24" s="85">
        <f t="shared" si="0"/>
        <v>1</v>
      </c>
      <c r="J24" s="86">
        <v>3001003</v>
      </c>
      <c r="K24" s="64">
        <v>1</v>
      </c>
      <c r="L24" s="65">
        <f t="shared" si="12"/>
        <v>1737.6158000000003</v>
      </c>
      <c r="M24" s="87" t="str">
        <f>VLOOKUP(J24,EAP!B:C,2,0)</f>
        <v>CONCRETO</v>
      </c>
      <c r="N24" s="86"/>
      <c r="O24" s="64"/>
      <c r="P24" s="65">
        <f t="shared" si="13"/>
        <v>0</v>
      </c>
      <c r="Q24" s="87" t="e">
        <f>VLOOKUP(N24,EAP!$B:$C,2,0)</f>
        <v>#N/A</v>
      </c>
      <c r="R24" s="86"/>
      <c r="S24" s="64"/>
      <c r="T24" s="65">
        <f t="shared" si="14"/>
        <v>0</v>
      </c>
      <c r="U24" s="87" t="e">
        <f>VLOOKUP(R24,EAP!$B:$C,2,0)</f>
        <v>#N/A</v>
      </c>
      <c r="V24" s="86"/>
      <c r="W24" s="64"/>
      <c r="X24" s="65">
        <f t="shared" si="15"/>
        <v>0</v>
      </c>
      <c r="Y24" s="87" t="e">
        <f>VLOOKUP(V24,EAP!$B:$C,2,0)</f>
        <v>#N/A</v>
      </c>
      <c r="Z24" s="86"/>
      <c r="AA24" s="66"/>
      <c r="AB24" s="65">
        <f t="shared" si="9"/>
        <v>0</v>
      </c>
      <c r="AC24" s="87" t="e">
        <f>VLOOKUP(Z24,EAP!$B:$C,2,0)</f>
        <v>#N/A</v>
      </c>
    </row>
    <row r="25" spans="2:29" s="61" customFormat="1" ht="30" customHeight="1" x14ac:dyDescent="0.2">
      <c r="B25" s="71" t="s">
        <v>21</v>
      </c>
      <c r="C25" s="72" t="s">
        <v>41</v>
      </c>
      <c r="D25" s="73">
        <v>45672</v>
      </c>
      <c r="E25" s="95" t="s">
        <v>25</v>
      </c>
      <c r="F25" s="80">
        <v>1737.6158000000003</v>
      </c>
      <c r="G25" s="60"/>
      <c r="H25" s="62">
        <f t="shared" si="11"/>
        <v>1737.6158000000003</v>
      </c>
      <c r="I25" s="85">
        <f t="shared" si="0"/>
        <v>1</v>
      </c>
      <c r="J25" s="86">
        <v>3001001</v>
      </c>
      <c r="K25" s="64">
        <v>1</v>
      </c>
      <c r="L25" s="65">
        <f t="shared" si="12"/>
        <v>1737.6158000000003</v>
      </c>
      <c r="M25" s="87" t="str">
        <f>VLOOKUP(J25,EAP!B:C,2,0)</f>
        <v>FORMA</v>
      </c>
      <c r="N25" s="86"/>
      <c r="O25" s="64"/>
      <c r="P25" s="65">
        <f t="shared" si="13"/>
        <v>0</v>
      </c>
      <c r="Q25" s="87" t="e">
        <f>VLOOKUP(N25,EAP!$B:$C,2,0)</f>
        <v>#N/A</v>
      </c>
      <c r="R25" s="86"/>
      <c r="S25" s="64"/>
      <c r="T25" s="65">
        <f t="shared" si="14"/>
        <v>0</v>
      </c>
      <c r="U25" s="87" t="e">
        <f>VLOOKUP(R25,EAP!$B:$C,2,0)</f>
        <v>#N/A</v>
      </c>
      <c r="V25" s="93"/>
      <c r="W25" s="64"/>
      <c r="X25" s="65">
        <f t="shared" si="15"/>
        <v>0</v>
      </c>
      <c r="Y25" s="87" t="e">
        <f>VLOOKUP(V25,EAP!$B:$C,2,0)</f>
        <v>#N/A</v>
      </c>
      <c r="Z25" s="93"/>
      <c r="AA25" s="66"/>
      <c r="AB25" s="65">
        <f t="shared" si="9"/>
        <v>0</v>
      </c>
      <c r="AC25" s="87" t="e">
        <f>VLOOKUP(Z25,EAP!$B:$C,2,0)</f>
        <v>#N/A</v>
      </c>
    </row>
    <row r="26" spans="2:29" s="61" customFormat="1" ht="30" hidden="1" customHeight="1" x14ac:dyDescent="0.2">
      <c r="B26" s="71" t="s">
        <v>21</v>
      </c>
      <c r="C26" s="72" t="s">
        <v>42</v>
      </c>
      <c r="D26" s="73">
        <v>45762</v>
      </c>
      <c r="E26" s="95" t="s">
        <v>43</v>
      </c>
      <c r="F26" s="80">
        <v>2308.5785000000005</v>
      </c>
      <c r="G26" s="60"/>
      <c r="H26" s="62">
        <f t="shared" si="11"/>
        <v>2308.5785000000005</v>
      </c>
      <c r="I26" s="85">
        <f t="shared" si="0"/>
        <v>1</v>
      </c>
      <c r="J26" s="97">
        <v>3002001</v>
      </c>
      <c r="K26" s="64">
        <v>0.2</v>
      </c>
      <c r="L26" s="65">
        <f t="shared" si="12"/>
        <v>461.71570000000014</v>
      </c>
      <c r="M26" s="87" t="str">
        <f>VLOOKUP(J26,EAP!B:C,2,0)</f>
        <v>BLOCO CERÂMICO</v>
      </c>
      <c r="N26" s="97">
        <v>3008002</v>
      </c>
      <c r="O26" s="64">
        <v>0.8</v>
      </c>
      <c r="P26" s="65">
        <f t="shared" si="13"/>
        <v>1846.8628000000006</v>
      </c>
      <c r="Q26" s="87" t="str">
        <f>VLOOKUP(N26,EAP!$B:$C,2,0)</f>
        <v xml:space="preserve">ESQUADRIA DE ALUMINIO </v>
      </c>
      <c r="R26" s="86"/>
      <c r="S26" s="64"/>
      <c r="T26" s="65">
        <f t="shared" si="14"/>
        <v>0</v>
      </c>
      <c r="U26" s="87" t="e">
        <f>VLOOKUP(R26,EAP!$B:$C,2,0)</f>
        <v>#N/A</v>
      </c>
      <c r="V26" s="93"/>
      <c r="W26" s="64"/>
      <c r="X26" s="65">
        <f t="shared" si="15"/>
        <v>0</v>
      </c>
      <c r="Y26" s="87" t="e">
        <f>VLOOKUP(V26,EAP!$B:$C,2,0)</f>
        <v>#N/A</v>
      </c>
      <c r="Z26" s="93"/>
      <c r="AA26" s="66"/>
      <c r="AB26" s="65">
        <f t="shared" si="9"/>
        <v>0</v>
      </c>
      <c r="AC26" s="87" t="e">
        <f>VLOOKUP(Z26,EAP!$B:$C,2,0)</f>
        <v>#N/A</v>
      </c>
    </row>
    <row r="27" spans="2:29" s="61" customFormat="1" ht="30" customHeight="1" x14ac:dyDescent="0.2">
      <c r="B27" s="71" t="s">
        <v>21</v>
      </c>
      <c r="C27" s="72" t="s">
        <v>44</v>
      </c>
      <c r="D27" s="73">
        <v>45672</v>
      </c>
      <c r="E27" s="95" t="s">
        <v>39</v>
      </c>
      <c r="F27" s="80">
        <v>2308.5785000000005</v>
      </c>
      <c r="G27" s="60"/>
      <c r="H27" s="62">
        <f t="shared" si="11"/>
        <v>2308.5785000000005</v>
      </c>
      <c r="I27" s="85">
        <f t="shared" si="0"/>
        <v>1</v>
      </c>
      <c r="J27" s="86">
        <v>3001001</v>
      </c>
      <c r="K27" s="64">
        <v>1</v>
      </c>
      <c r="L27" s="65">
        <f t="shared" si="12"/>
        <v>2308.5785000000005</v>
      </c>
      <c r="M27" s="87" t="str">
        <f>VLOOKUP(J27,EAP!B:C,2,0)</f>
        <v>FORMA</v>
      </c>
      <c r="N27" s="86"/>
      <c r="O27" s="64"/>
      <c r="P27" s="65">
        <f t="shared" si="13"/>
        <v>0</v>
      </c>
      <c r="Q27" s="87" t="e">
        <f>VLOOKUP(N27,EAP!$B:$C,2,0)</f>
        <v>#N/A</v>
      </c>
      <c r="R27" s="86"/>
      <c r="S27" s="64"/>
      <c r="T27" s="65">
        <f t="shared" si="14"/>
        <v>0</v>
      </c>
      <c r="U27" s="87" t="e">
        <f>VLOOKUP(R27,EAP!$B:$C,2,0)</f>
        <v>#N/A</v>
      </c>
      <c r="V27" s="93"/>
      <c r="W27" s="64"/>
      <c r="X27" s="65">
        <f t="shared" si="15"/>
        <v>0</v>
      </c>
      <c r="Y27" s="87" t="e">
        <f>VLOOKUP(V27,EAP!$B:$C,2,0)</f>
        <v>#N/A</v>
      </c>
      <c r="Z27" s="93"/>
      <c r="AA27" s="66"/>
      <c r="AB27" s="65">
        <f t="shared" si="9"/>
        <v>0</v>
      </c>
      <c r="AC27" s="87" t="e">
        <f>VLOOKUP(Z27,EAP!$B:$C,2,0)</f>
        <v>#N/A</v>
      </c>
    </row>
    <row r="28" spans="2:29" s="61" customFormat="1" ht="30" customHeight="1" x14ac:dyDescent="0.2">
      <c r="B28" s="71" t="s">
        <v>21</v>
      </c>
      <c r="C28" s="72" t="s">
        <v>45</v>
      </c>
      <c r="D28" s="73">
        <v>45820</v>
      </c>
      <c r="E28" s="95" t="s">
        <v>39</v>
      </c>
      <c r="F28" s="80">
        <v>2308.5785000000005</v>
      </c>
      <c r="G28" s="60"/>
      <c r="H28" s="62">
        <f t="shared" si="11"/>
        <v>2308.5785000000005</v>
      </c>
      <c r="I28" s="85">
        <f t="shared" si="0"/>
        <v>1</v>
      </c>
      <c r="J28" s="86">
        <v>3001001</v>
      </c>
      <c r="K28" s="64">
        <v>1</v>
      </c>
      <c r="L28" s="65">
        <f t="shared" si="12"/>
        <v>2308.5785000000005</v>
      </c>
      <c r="M28" s="87" t="str">
        <f>VLOOKUP(J28,EAP!B:C,2,0)</f>
        <v>FORMA</v>
      </c>
      <c r="N28" s="86"/>
      <c r="O28" s="64"/>
      <c r="P28" s="65">
        <f t="shared" si="13"/>
        <v>0</v>
      </c>
      <c r="Q28" s="87" t="e">
        <f>VLOOKUP(N28,EAP!$B:$C,2,0)</f>
        <v>#N/A</v>
      </c>
      <c r="R28" s="86"/>
      <c r="S28" s="64"/>
      <c r="T28" s="65">
        <f t="shared" si="14"/>
        <v>0</v>
      </c>
      <c r="U28" s="87" t="e">
        <f>VLOOKUP(R28,EAP!$B:$C,2,0)</f>
        <v>#N/A</v>
      </c>
      <c r="V28" s="86"/>
      <c r="W28" s="64"/>
      <c r="X28" s="65">
        <f t="shared" si="15"/>
        <v>0</v>
      </c>
      <c r="Y28" s="87" t="e">
        <f>VLOOKUP(V28,EAP!$B:$C,2,0)</f>
        <v>#N/A</v>
      </c>
      <c r="Z28" s="93"/>
      <c r="AA28" s="66"/>
      <c r="AB28" s="65">
        <f t="shared" si="9"/>
        <v>0</v>
      </c>
      <c r="AC28" s="87" t="e">
        <f>VLOOKUP(Z28,EAP!$B:$C,2,0)</f>
        <v>#N/A</v>
      </c>
    </row>
    <row r="29" spans="2:29" s="61" customFormat="1" ht="30" customHeight="1" x14ac:dyDescent="0.2">
      <c r="B29" s="71" t="s">
        <v>21</v>
      </c>
      <c r="C29" s="72" t="s">
        <v>46</v>
      </c>
      <c r="D29" s="73">
        <v>45691</v>
      </c>
      <c r="E29" s="95" t="s">
        <v>39</v>
      </c>
      <c r="F29" s="80">
        <v>2308.5785000000005</v>
      </c>
      <c r="G29" s="60"/>
      <c r="H29" s="62">
        <f t="shared" si="11"/>
        <v>2308.5785000000005</v>
      </c>
      <c r="I29" s="85">
        <f t="shared" si="0"/>
        <v>1</v>
      </c>
      <c r="J29" s="86">
        <v>3001001</v>
      </c>
      <c r="K29" s="64">
        <v>1</v>
      </c>
      <c r="L29" s="65">
        <f t="shared" si="12"/>
        <v>2308.5785000000005</v>
      </c>
      <c r="M29" s="87" t="str">
        <f>VLOOKUP(J29,EAP!B:C,2,0)</f>
        <v>FORMA</v>
      </c>
      <c r="N29" s="86"/>
      <c r="O29" s="64"/>
      <c r="P29" s="65">
        <f t="shared" si="13"/>
        <v>0</v>
      </c>
      <c r="Q29" s="87" t="e">
        <f>VLOOKUP(N29,EAP!$B:$C,2,0)</f>
        <v>#N/A</v>
      </c>
      <c r="R29" s="86"/>
      <c r="S29" s="64"/>
      <c r="T29" s="65">
        <f t="shared" si="14"/>
        <v>0</v>
      </c>
      <c r="U29" s="87" t="e">
        <f>VLOOKUP(R29,EAP!$B:$C,2,0)</f>
        <v>#N/A</v>
      </c>
      <c r="V29" s="93"/>
      <c r="W29" s="64"/>
      <c r="X29" s="65">
        <f t="shared" si="15"/>
        <v>0</v>
      </c>
      <c r="Y29" s="87" t="e">
        <f>VLOOKUP(V29,EAP!$B:$C,2,0)</f>
        <v>#N/A</v>
      </c>
      <c r="Z29" s="93"/>
      <c r="AA29" s="66"/>
      <c r="AB29" s="65">
        <f t="shared" si="9"/>
        <v>0</v>
      </c>
      <c r="AC29" s="87" t="e">
        <f>VLOOKUP(Z29,EAP!$B:$C,2,0)</f>
        <v>#N/A</v>
      </c>
    </row>
    <row r="30" spans="2:29" s="61" customFormat="1" ht="30" customHeight="1" x14ac:dyDescent="0.2">
      <c r="B30" s="71" t="s">
        <v>21</v>
      </c>
      <c r="C30" s="72" t="s">
        <v>47</v>
      </c>
      <c r="D30" s="73">
        <v>45839</v>
      </c>
      <c r="E30" s="95" t="s">
        <v>39</v>
      </c>
      <c r="F30" s="80">
        <v>2308.5785000000005</v>
      </c>
      <c r="G30" s="60"/>
      <c r="H30" s="62">
        <f t="shared" si="11"/>
        <v>2308.5785000000005</v>
      </c>
      <c r="I30" s="85">
        <f t="shared" si="0"/>
        <v>1</v>
      </c>
      <c r="J30" s="86">
        <v>3001001</v>
      </c>
      <c r="K30" s="64">
        <v>1</v>
      </c>
      <c r="L30" s="65">
        <f t="shared" si="12"/>
        <v>2308.5785000000005</v>
      </c>
      <c r="M30" s="87" t="str">
        <f>VLOOKUP(J30,EAP!B:C,2,0)</f>
        <v>FORMA</v>
      </c>
      <c r="N30" s="86"/>
      <c r="O30" s="64"/>
      <c r="P30" s="65">
        <f t="shared" si="13"/>
        <v>0</v>
      </c>
      <c r="Q30" s="87" t="e">
        <f>VLOOKUP(N30,EAP!$B:$C,2,0)</f>
        <v>#N/A</v>
      </c>
      <c r="R30" s="86"/>
      <c r="S30" s="64"/>
      <c r="T30" s="65">
        <f t="shared" si="14"/>
        <v>0</v>
      </c>
      <c r="U30" s="87" t="e">
        <f>VLOOKUP(R30,EAP!$B:$C,2,0)</f>
        <v>#N/A</v>
      </c>
      <c r="V30" s="93"/>
      <c r="W30" s="64"/>
      <c r="X30" s="65">
        <f t="shared" si="15"/>
        <v>0</v>
      </c>
      <c r="Y30" s="87" t="e">
        <f>VLOOKUP(V30,EAP!$B:$C,2,0)</f>
        <v>#N/A</v>
      </c>
      <c r="Z30" s="93"/>
      <c r="AA30" s="66"/>
      <c r="AB30" s="65">
        <f t="shared" si="9"/>
        <v>0</v>
      </c>
      <c r="AC30" s="87" t="e">
        <f>VLOOKUP(Z30,EAP!$B:$C,2,0)</f>
        <v>#N/A</v>
      </c>
    </row>
    <row r="31" spans="2:29" s="61" customFormat="1" ht="30" hidden="1" customHeight="1" x14ac:dyDescent="0.2">
      <c r="B31" s="71" t="s">
        <v>21</v>
      </c>
      <c r="C31" s="72" t="s">
        <v>48</v>
      </c>
      <c r="D31" s="73">
        <v>45600</v>
      </c>
      <c r="E31" s="95" t="s">
        <v>25</v>
      </c>
      <c r="F31" s="80">
        <v>1737.6158000000003</v>
      </c>
      <c r="G31" s="60"/>
      <c r="H31" s="62">
        <f t="shared" ref="H31:H39" si="16">F31+G31</f>
        <v>1737.6158000000003</v>
      </c>
      <c r="I31" s="85">
        <f t="shared" si="0"/>
        <v>1</v>
      </c>
      <c r="J31" s="86">
        <v>3001003</v>
      </c>
      <c r="K31" s="64">
        <v>1</v>
      </c>
      <c r="L31" s="65">
        <f t="shared" ref="L31:L39" si="17">(F31+G31)*K31</f>
        <v>1737.6158000000003</v>
      </c>
      <c r="M31" s="87" t="str">
        <f>VLOOKUP(J31,EAP!B:C,2,0)</f>
        <v>CONCRETO</v>
      </c>
      <c r="N31" s="86"/>
      <c r="O31" s="64"/>
      <c r="P31" s="65">
        <f t="shared" ref="P31:P39" si="18">(F31+G31)*O31</f>
        <v>0</v>
      </c>
      <c r="Q31" s="87" t="e">
        <f>VLOOKUP(N31,EAP!$B:$C,2,0)</f>
        <v>#N/A</v>
      </c>
      <c r="R31" s="86"/>
      <c r="S31" s="64"/>
      <c r="T31" s="65">
        <f t="shared" ref="T31:T39" si="19">F31*S31</f>
        <v>0</v>
      </c>
      <c r="U31" s="87" t="e">
        <f>VLOOKUP(R31,EAP!$B:$C,2,0)</f>
        <v>#N/A</v>
      </c>
      <c r="V31" s="93"/>
      <c r="W31" s="64"/>
      <c r="X31" s="65">
        <f t="shared" ref="X31:X39" si="20">F31*W31</f>
        <v>0</v>
      </c>
      <c r="Y31" s="87" t="e">
        <f>VLOOKUP(V31,EAP!$B:$C,2,0)</f>
        <v>#N/A</v>
      </c>
      <c r="Z31" s="93"/>
      <c r="AA31" s="66"/>
      <c r="AB31" s="65">
        <f t="shared" si="9"/>
        <v>0</v>
      </c>
      <c r="AC31" s="87" t="e">
        <f>VLOOKUP(Z31,EAP!$B:$C,2,0)</f>
        <v>#N/A</v>
      </c>
    </row>
    <row r="32" spans="2:29" s="61" customFormat="1" ht="30" hidden="1" customHeight="1" x14ac:dyDescent="0.2">
      <c r="B32" s="71" t="s">
        <v>21</v>
      </c>
      <c r="C32" s="72" t="s">
        <v>49</v>
      </c>
      <c r="D32" s="73">
        <v>45792</v>
      </c>
      <c r="E32" s="95" t="s">
        <v>25</v>
      </c>
      <c r="F32" s="80">
        <v>1737.6158000000003</v>
      </c>
      <c r="G32" s="60"/>
      <c r="H32" s="62">
        <f t="shared" si="16"/>
        <v>1737.6158000000003</v>
      </c>
      <c r="I32" s="85">
        <f t="shared" si="0"/>
        <v>1</v>
      </c>
      <c r="J32" s="97">
        <v>3002001</v>
      </c>
      <c r="K32" s="64">
        <v>0.6</v>
      </c>
      <c r="L32" s="65">
        <f t="shared" si="17"/>
        <v>1042.5694800000001</v>
      </c>
      <c r="M32" s="87" t="str">
        <f>VLOOKUP(J32,EAP!B:C,2,0)</f>
        <v>BLOCO CERÂMICO</v>
      </c>
      <c r="N32" s="86">
        <v>3001003</v>
      </c>
      <c r="O32" s="64">
        <v>0.4</v>
      </c>
      <c r="P32" s="65">
        <f t="shared" si="18"/>
        <v>695.04632000000015</v>
      </c>
      <c r="Q32" s="87" t="str">
        <f>VLOOKUP(N32,EAP!$B:$C,2,0)</f>
        <v>CONCRETO</v>
      </c>
      <c r="R32" s="86"/>
      <c r="S32" s="64"/>
      <c r="T32" s="65">
        <f t="shared" si="19"/>
        <v>0</v>
      </c>
      <c r="U32" s="87" t="e">
        <f>VLOOKUP(R32,EAP!$B:$C,2,0)</f>
        <v>#N/A</v>
      </c>
      <c r="V32" s="86"/>
      <c r="W32" s="64"/>
      <c r="X32" s="65">
        <f t="shared" si="20"/>
        <v>0</v>
      </c>
      <c r="Y32" s="87" t="e">
        <f>VLOOKUP(V32,EAP!$B:$C,2,0)</f>
        <v>#N/A</v>
      </c>
      <c r="Z32" s="93"/>
      <c r="AA32" s="66"/>
      <c r="AB32" s="65">
        <f t="shared" si="9"/>
        <v>0</v>
      </c>
      <c r="AC32" s="87" t="e">
        <f>VLOOKUP(Z32,EAP!$B:$C,2,0)</f>
        <v>#N/A</v>
      </c>
    </row>
    <row r="33" spans="2:29" s="61" customFormat="1" ht="30" hidden="1" customHeight="1" x14ac:dyDescent="0.2">
      <c r="B33" s="71" t="s">
        <v>21</v>
      </c>
      <c r="C33" s="72" t="s">
        <v>50</v>
      </c>
      <c r="D33" s="73">
        <v>45839</v>
      </c>
      <c r="E33" s="95" t="s">
        <v>25</v>
      </c>
      <c r="F33" s="80">
        <v>1737.6158000000003</v>
      </c>
      <c r="G33" s="60"/>
      <c r="H33" s="62">
        <f t="shared" si="16"/>
        <v>1737.6158000000003</v>
      </c>
      <c r="I33" s="85">
        <f t="shared" si="0"/>
        <v>1</v>
      </c>
      <c r="J33" s="97">
        <v>1008001</v>
      </c>
      <c r="K33" s="64">
        <v>1</v>
      </c>
      <c r="L33" s="65">
        <f t="shared" si="17"/>
        <v>1737.6158000000003</v>
      </c>
      <c r="M33" s="87" t="str">
        <f>VLOOKUP(J33,EAP!B:C,2,0)</f>
        <v>NOVAS TECNOLOGIAS</v>
      </c>
      <c r="N33" s="86"/>
      <c r="O33" s="64"/>
      <c r="P33" s="65">
        <f t="shared" si="18"/>
        <v>0</v>
      </c>
      <c r="Q33" s="87" t="e">
        <f>VLOOKUP(N33,EAP!$B:$C,2,0)</f>
        <v>#N/A</v>
      </c>
      <c r="R33" s="97"/>
      <c r="S33" s="64"/>
      <c r="T33" s="65">
        <f t="shared" si="19"/>
        <v>0</v>
      </c>
      <c r="U33" s="87" t="e">
        <f>VLOOKUP(R33,EAP!$B:$C,2,0)</f>
        <v>#N/A</v>
      </c>
      <c r="V33" s="93"/>
      <c r="W33" s="64"/>
      <c r="X33" s="65">
        <f t="shared" si="20"/>
        <v>0</v>
      </c>
      <c r="Y33" s="87" t="e">
        <f>VLOOKUP(V33,EAP!$B:$C,2,0)</f>
        <v>#N/A</v>
      </c>
      <c r="Z33" s="93"/>
      <c r="AA33" s="66"/>
      <c r="AB33" s="65">
        <f t="shared" si="9"/>
        <v>0</v>
      </c>
      <c r="AC33" s="87" t="e">
        <f>VLOOKUP(Z33,EAP!$B:$C,2,0)</f>
        <v>#N/A</v>
      </c>
    </row>
    <row r="34" spans="2:29" s="61" customFormat="1" ht="30" hidden="1" customHeight="1" x14ac:dyDescent="0.2">
      <c r="B34" s="71" t="s">
        <v>21</v>
      </c>
      <c r="C34" s="72" t="s">
        <v>51</v>
      </c>
      <c r="D34" s="73">
        <v>45489</v>
      </c>
      <c r="E34" s="95" t="s">
        <v>23</v>
      </c>
      <c r="F34" s="80">
        <v>2308.5785000000005</v>
      </c>
      <c r="G34" s="60"/>
      <c r="H34" s="62">
        <f t="shared" si="16"/>
        <v>2308.5785000000005</v>
      </c>
      <c r="I34" s="85">
        <f t="shared" si="0"/>
        <v>1</v>
      </c>
      <c r="J34" s="97">
        <v>3001002</v>
      </c>
      <c r="K34" s="64">
        <v>1</v>
      </c>
      <c r="L34" s="65">
        <f t="shared" si="17"/>
        <v>2308.5785000000005</v>
      </c>
      <c r="M34" s="87" t="str">
        <f>VLOOKUP(J34,EAP!B:C,2,0)</f>
        <v>ARMAÇÃO</v>
      </c>
      <c r="N34" s="86"/>
      <c r="O34" s="64"/>
      <c r="P34" s="65">
        <f t="shared" si="18"/>
        <v>0</v>
      </c>
      <c r="Q34" s="87" t="e">
        <f>VLOOKUP(N34,EAP!$B:$C,2,0)</f>
        <v>#N/A</v>
      </c>
      <c r="R34" s="86"/>
      <c r="S34" s="64"/>
      <c r="T34" s="65">
        <f t="shared" si="19"/>
        <v>0</v>
      </c>
      <c r="U34" s="87" t="e">
        <f>VLOOKUP(R34,EAP!$B:$C,2,0)</f>
        <v>#N/A</v>
      </c>
      <c r="V34" s="93"/>
      <c r="W34" s="64"/>
      <c r="X34" s="65">
        <f t="shared" si="20"/>
        <v>0</v>
      </c>
      <c r="Y34" s="87" t="e">
        <f>VLOOKUP(V34,EAP!$B:$C,2,0)</f>
        <v>#N/A</v>
      </c>
      <c r="Z34" s="93"/>
      <c r="AA34" s="66"/>
      <c r="AB34" s="65">
        <f t="shared" si="9"/>
        <v>0</v>
      </c>
      <c r="AC34" s="87" t="e">
        <f>VLOOKUP(Z34,EAP!$B:$C,2,0)</f>
        <v>#N/A</v>
      </c>
    </row>
    <row r="35" spans="2:29" s="61" customFormat="1" ht="30" hidden="1" customHeight="1" x14ac:dyDescent="0.2">
      <c r="B35" s="71" t="s">
        <v>21</v>
      </c>
      <c r="C35" s="72" t="s">
        <v>52</v>
      </c>
      <c r="D35" s="73">
        <v>45705</v>
      </c>
      <c r="E35" s="95" t="s">
        <v>25</v>
      </c>
      <c r="F35" s="80">
        <v>1737.6158000000003</v>
      </c>
      <c r="G35" s="60"/>
      <c r="H35" s="62">
        <f t="shared" si="16"/>
        <v>1737.6158000000003</v>
      </c>
      <c r="I35" s="85">
        <f t="shared" si="0"/>
        <v>1</v>
      </c>
      <c r="J35" s="86">
        <v>3001003</v>
      </c>
      <c r="K35" s="64">
        <v>0.4</v>
      </c>
      <c r="L35" s="65">
        <f t="shared" si="17"/>
        <v>695.04632000000015</v>
      </c>
      <c r="M35" s="87" t="str">
        <f>VLOOKUP(J35,EAP!B:C,2,0)</f>
        <v>CONCRETO</v>
      </c>
      <c r="N35" s="86">
        <v>3001002</v>
      </c>
      <c r="O35" s="64">
        <v>0.4</v>
      </c>
      <c r="P35" s="65">
        <f t="shared" si="18"/>
        <v>695.04632000000015</v>
      </c>
      <c r="Q35" s="87" t="str">
        <f>VLOOKUP(N35,EAP!$B:$C,2,0)</f>
        <v>ARMAÇÃO</v>
      </c>
      <c r="R35" s="86">
        <v>3005001</v>
      </c>
      <c r="S35" s="64">
        <v>0.2</v>
      </c>
      <c r="T35" s="65">
        <f t="shared" si="19"/>
        <v>347.52316000000008</v>
      </c>
      <c r="U35" s="87" t="str">
        <f>VLOOKUP(R35,EAP!$B:$C,2,0)</f>
        <v>REVESTIMENTO DE ARGAMASSA</v>
      </c>
      <c r="V35" s="93"/>
      <c r="W35" s="64"/>
      <c r="X35" s="65">
        <f t="shared" si="20"/>
        <v>0</v>
      </c>
      <c r="Y35" s="87" t="e">
        <f>VLOOKUP(V35,EAP!$B:$C,2,0)</f>
        <v>#N/A</v>
      </c>
      <c r="Z35" s="93"/>
      <c r="AA35" s="66"/>
      <c r="AB35" s="65">
        <f t="shared" si="9"/>
        <v>0</v>
      </c>
      <c r="AC35" s="87" t="e">
        <f>VLOOKUP(Z35,EAP!$B:$C,2,0)</f>
        <v>#N/A</v>
      </c>
    </row>
    <row r="36" spans="2:29" s="61" customFormat="1" ht="30" hidden="1" customHeight="1" x14ac:dyDescent="0.2">
      <c r="B36" s="71" t="s">
        <v>21</v>
      </c>
      <c r="C36" s="72" t="s">
        <v>53</v>
      </c>
      <c r="D36" s="73">
        <v>45727</v>
      </c>
      <c r="E36" s="95" t="s">
        <v>25</v>
      </c>
      <c r="F36" s="80">
        <v>1737.6158000000003</v>
      </c>
      <c r="G36" s="60"/>
      <c r="H36" s="62">
        <f t="shared" si="16"/>
        <v>1737.6158000000003</v>
      </c>
      <c r="I36" s="85">
        <f t="shared" si="0"/>
        <v>1</v>
      </c>
      <c r="J36" s="100">
        <v>3001003</v>
      </c>
      <c r="K36" s="64">
        <v>1</v>
      </c>
      <c r="L36" s="65">
        <f t="shared" si="17"/>
        <v>1737.6158000000003</v>
      </c>
      <c r="M36" s="87" t="str">
        <f>VLOOKUP(J36,EAP!B:C,2,0)</f>
        <v>CONCRETO</v>
      </c>
      <c r="N36" s="86"/>
      <c r="O36" s="64"/>
      <c r="P36" s="65">
        <f t="shared" si="18"/>
        <v>0</v>
      </c>
      <c r="Q36" s="87" t="e">
        <f>VLOOKUP(N36,EAP!$B:$C,2,0)</f>
        <v>#N/A</v>
      </c>
      <c r="R36" s="86"/>
      <c r="S36" s="64"/>
      <c r="T36" s="65">
        <f t="shared" si="19"/>
        <v>0</v>
      </c>
      <c r="U36" s="87" t="e">
        <f>VLOOKUP(R36,EAP!$B:$C,2,0)</f>
        <v>#N/A</v>
      </c>
      <c r="V36" s="86"/>
      <c r="W36" s="64"/>
      <c r="X36" s="65">
        <f t="shared" si="20"/>
        <v>0</v>
      </c>
      <c r="Y36" s="87" t="e">
        <f>VLOOKUP(V36,EAP!$B:$C,2,0)</f>
        <v>#N/A</v>
      </c>
      <c r="Z36" s="86"/>
      <c r="AA36" s="64"/>
      <c r="AB36" s="65">
        <f t="shared" si="9"/>
        <v>0</v>
      </c>
      <c r="AC36" s="87" t="e">
        <f>VLOOKUP(Z36,EAP!$B:$C,2,0)</f>
        <v>#N/A</v>
      </c>
    </row>
    <row r="37" spans="2:29" s="61" customFormat="1" ht="30" customHeight="1" x14ac:dyDescent="0.2">
      <c r="B37" s="71" t="s">
        <v>21</v>
      </c>
      <c r="C37" s="72" t="s">
        <v>54</v>
      </c>
      <c r="D37" s="73">
        <v>45426</v>
      </c>
      <c r="E37" s="95" t="s">
        <v>25</v>
      </c>
      <c r="F37" s="80">
        <v>1737.6158000000003</v>
      </c>
      <c r="G37" s="60"/>
      <c r="H37" s="62">
        <f t="shared" si="16"/>
        <v>1737.6158000000003</v>
      </c>
      <c r="I37" s="85">
        <f t="shared" si="0"/>
        <v>1</v>
      </c>
      <c r="J37" s="86">
        <v>3001001</v>
      </c>
      <c r="K37" s="64">
        <v>1</v>
      </c>
      <c r="L37" s="65">
        <f t="shared" si="17"/>
        <v>1737.6158000000003</v>
      </c>
      <c r="M37" s="87" t="str">
        <f>VLOOKUP(J37,EAP!B:C,2,0)</f>
        <v>FORMA</v>
      </c>
      <c r="N37" s="86"/>
      <c r="O37" s="64"/>
      <c r="P37" s="65">
        <f t="shared" si="18"/>
        <v>0</v>
      </c>
      <c r="Q37" s="87" t="e">
        <f>VLOOKUP(N37,EAP!$B:$C,2,0)</f>
        <v>#N/A</v>
      </c>
      <c r="R37" s="86"/>
      <c r="S37" s="64"/>
      <c r="T37" s="65">
        <f t="shared" si="19"/>
        <v>0</v>
      </c>
      <c r="U37" s="87" t="e">
        <f>VLOOKUP(R37,EAP!$B:$C,2,0)</f>
        <v>#N/A</v>
      </c>
      <c r="V37" s="93"/>
      <c r="W37" s="64"/>
      <c r="X37" s="65">
        <f t="shared" si="20"/>
        <v>0</v>
      </c>
      <c r="Y37" s="87" t="e">
        <f>VLOOKUP(V37,EAP!$B:$C,2,0)</f>
        <v>#N/A</v>
      </c>
      <c r="Z37" s="93"/>
      <c r="AA37" s="66"/>
      <c r="AB37" s="65">
        <f t="shared" si="9"/>
        <v>0</v>
      </c>
      <c r="AC37" s="87" t="e">
        <f>VLOOKUP(Z37,EAP!$B:$C,2,0)</f>
        <v>#N/A</v>
      </c>
    </row>
    <row r="38" spans="2:29" s="61" customFormat="1" ht="30" hidden="1" customHeight="1" x14ac:dyDescent="0.2">
      <c r="B38" s="71" t="s">
        <v>21</v>
      </c>
      <c r="C38" s="72" t="s">
        <v>55</v>
      </c>
      <c r="D38" s="73">
        <v>45567</v>
      </c>
      <c r="E38" s="95" t="s">
        <v>25</v>
      </c>
      <c r="F38" s="80">
        <v>1737.6158000000003</v>
      </c>
      <c r="G38" s="60"/>
      <c r="H38" s="62">
        <f>F38+G38</f>
        <v>1737.6158000000003</v>
      </c>
      <c r="I38" s="85">
        <f t="shared" si="0"/>
        <v>1</v>
      </c>
      <c r="J38" s="86">
        <v>3001002</v>
      </c>
      <c r="K38" s="64">
        <v>1</v>
      </c>
      <c r="L38" s="65">
        <f>(F38+G38)*K38</f>
        <v>1737.6158000000003</v>
      </c>
      <c r="M38" s="87" t="str">
        <f>VLOOKUP(J38,EAP!B:C,2,0)</f>
        <v>ARMAÇÃO</v>
      </c>
      <c r="N38" s="86"/>
      <c r="O38" s="64"/>
      <c r="P38" s="65">
        <f>(F38+G38)*O38</f>
        <v>0</v>
      </c>
      <c r="Q38" s="87" t="e">
        <f>VLOOKUP(N38,EAP!$B:$C,2,0)</f>
        <v>#N/A</v>
      </c>
      <c r="R38" s="86"/>
      <c r="S38" s="64"/>
      <c r="T38" s="65">
        <f>F38*S38</f>
        <v>0</v>
      </c>
      <c r="U38" s="87" t="e">
        <f>VLOOKUP(R38,EAP!$B:$C,2,0)</f>
        <v>#N/A</v>
      </c>
      <c r="V38" s="93"/>
      <c r="W38" s="64"/>
      <c r="X38" s="65">
        <f>F38*W38</f>
        <v>0</v>
      </c>
      <c r="Y38" s="87" t="e">
        <f>VLOOKUP(V38,EAP!$B:$C,2,0)</f>
        <v>#N/A</v>
      </c>
      <c r="Z38" s="93"/>
      <c r="AA38" s="66"/>
      <c r="AB38" s="65">
        <f>J38*AA38</f>
        <v>0</v>
      </c>
      <c r="AC38" s="87" t="e">
        <f>VLOOKUP(Z38,EAP!$B:$C,2,0)</f>
        <v>#N/A</v>
      </c>
    </row>
    <row r="39" spans="2:29" s="61" customFormat="1" ht="30" hidden="1" customHeight="1" x14ac:dyDescent="0.2">
      <c r="B39" s="71" t="s">
        <v>21</v>
      </c>
      <c r="C39" s="72" t="s">
        <v>56</v>
      </c>
      <c r="D39" s="73">
        <v>45708</v>
      </c>
      <c r="E39" s="95" t="s">
        <v>28</v>
      </c>
      <c r="F39" s="80">
        <v>2308.5785000000005</v>
      </c>
      <c r="G39" s="60"/>
      <c r="H39" s="62">
        <f t="shared" si="16"/>
        <v>2308.5785000000005</v>
      </c>
      <c r="I39" s="85">
        <f t="shared" si="0"/>
        <v>1</v>
      </c>
      <c r="J39" s="86">
        <v>3016001</v>
      </c>
      <c r="K39" s="64">
        <v>0.7</v>
      </c>
      <c r="L39" s="65">
        <f t="shared" si="17"/>
        <v>1616.0049500000002</v>
      </c>
      <c r="M39" s="87" t="str">
        <f>VLOOKUP(J39,EAP!B:C,2,0)</f>
        <v>INSTALAÇÕES HIDROSSANITÁRIAS E DRENAGEM</v>
      </c>
      <c r="N39" s="86">
        <v>1002002</v>
      </c>
      <c r="O39" s="64">
        <v>0.3</v>
      </c>
      <c r="P39" s="65">
        <f t="shared" si="18"/>
        <v>692.57355000000018</v>
      </c>
      <c r="Q39" s="87" t="str">
        <f>VLOOKUP(N39,EAP!$B:$C,2,0)</f>
        <v>MÃO DE OBRA INDIRETA (APOIO, LOGISTICA, SMS)</v>
      </c>
      <c r="R39" s="86"/>
      <c r="S39" s="64"/>
      <c r="T39" s="65">
        <f t="shared" si="19"/>
        <v>0</v>
      </c>
      <c r="U39" s="87" t="e">
        <f>VLOOKUP(R39,EAP!$B:$C,2,0)</f>
        <v>#N/A</v>
      </c>
      <c r="V39" s="93"/>
      <c r="W39" s="64"/>
      <c r="X39" s="65">
        <f t="shared" si="20"/>
        <v>0</v>
      </c>
      <c r="Y39" s="87" t="e">
        <f>VLOOKUP(V39,EAP!$B:$C,2,0)</f>
        <v>#N/A</v>
      </c>
      <c r="Z39" s="93"/>
      <c r="AA39" s="66"/>
      <c r="AB39" s="65">
        <f t="shared" ref="AB39:AB70" si="21">J39*AA39</f>
        <v>0</v>
      </c>
      <c r="AC39" s="87" t="e">
        <f>VLOOKUP(Z39,EAP!$B:$C,2,0)</f>
        <v>#N/A</v>
      </c>
    </row>
    <row r="40" spans="2:29" s="61" customFormat="1" ht="24" hidden="1" customHeight="1" x14ac:dyDescent="0.2">
      <c r="B40" s="71" t="s">
        <v>21</v>
      </c>
      <c r="C40" s="72" t="s">
        <v>57</v>
      </c>
      <c r="D40" s="73">
        <v>45616</v>
      </c>
      <c r="E40" s="95" t="s">
        <v>25</v>
      </c>
      <c r="F40" s="80">
        <v>1737.6158000000003</v>
      </c>
      <c r="G40" s="60"/>
      <c r="H40" s="62">
        <f t="shared" ref="H40:H44" si="22">F40+G40</f>
        <v>1737.6158000000003</v>
      </c>
      <c r="I40" s="85">
        <f t="shared" si="0"/>
        <v>1</v>
      </c>
      <c r="J40" s="86">
        <v>3001002</v>
      </c>
      <c r="K40" s="64">
        <v>1</v>
      </c>
      <c r="L40" s="65">
        <f t="shared" ref="L40:L44" si="23">(F40+G40)*K40</f>
        <v>1737.6158000000003</v>
      </c>
      <c r="M40" s="87" t="str">
        <f>VLOOKUP(J40,EAP!B:C,2,0)</f>
        <v>ARMAÇÃO</v>
      </c>
      <c r="N40" s="86"/>
      <c r="O40" s="64"/>
      <c r="P40" s="65">
        <f t="shared" ref="P40:P44" si="24">(F40+G40)*O40</f>
        <v>0</v>
      </c>
      <c r="Q40" s="87" t="e">
        <f>VLOOKUP(N40,EAP!$B:$C,2,0)</f>
        <v>#N/A</v>
      </c>
      <c r="R40" s="86"/>
      <c r="S40" s="64"/>
      <c r="T40" s="65">
        <f t="shared" ref="T40:T44" si="25">F40*S40</f>
        <v>0</v>
      </c>
      <c r="U40" s="87" t="e">
        <f>VLOOKUP(R40,EAP!$B:$C,2,0)</f>
        <v>#N/A</v>
      </c>
      <c r="V40" s="86"/>
      <c r="W40" s="64"/>
      <c r="X40" s="65">
        <f t="shared" ref="X40:X44" si="26">F40*W40</f>
        <v>0</v>
      </c>
      <c r="Y40" s="87" t="e">
        <f>VLOOKUP(V40,EAP!$B:$C,2,0)</f>
        <v>#N/A</v>
      </c>
      <c r="Z40" s="86"/>
      <c r="AA40" s="64"/>
      <c r="AB40" s="65">
        <f t="shared" si="21"/>
        <v>0</v>
      </c>
      <c r="AC40" s="87" t="e">
        <f>VLOOKUP(Z40,EAP!$B:$C,2,0)</f>
        <v>#N/A</v>
      </c>
    </row>
    <row r="41" spans="2:29" s="61" customFormat="1" ht="15" hidden="1" customHeight="1" x14ac:dyDescent="0.2">
      <c r="B41" s="71" t="s">
        <v>21</v>
      </c>
      <c r="C41" s="72" t="s">
        <v>58</v>
      </c>
      <c r="D41" s="73">
        <v>45726</v>
      </c>
      <c r="E41" s="95" t="s">
        <v>25</v>
      </c>
      <c r="F41" s="80">
        <v>1737.6158000000003</v>
      </c>
      <c r="G41" s="60"/>
      <c r="H41" s="62">
        <f t="shared" si="22"/>
        <v>1737.6158000000003</v>
      </c>
      <c r="I41" s="85">
        <f t="shared" si="0"/>
        <v>1</v>
      </c>
      <c r="J41" s="86">
        <v>3001002</v>
      </c>
      <c r="K41" s="64">
        <v>1</v>
      </c>
      <c r="L41" s="65">
        <f t="shared" si="23"/>
        <v>1737.6158000000003</v>
      </c>
      <c r="M41" s="87" t="str">
        <f>VLOOKUP(J41,EAP!B:C,2,0)</f>
        <v>ARMAÇÃO</v>
      </c>
      <c r="N41" s="86"/>
      <c r="O41" s="64"/>
      <c r="P41" s="65">
        <f t="shared" si="24"/>
        <v>0</v>
      </c>
      <c r="Q41" s="87" t="e">
        <f>VLOOKUP(N41,EAP!$B:$C,2,0)</f>
        <v>#N/A</v>
      </c>
      <c r="R41" s="86"/>
      <c r="S41" s="64"/>
      <c r="T41" s="65">
        <f t="shared" si="25"/>
        <v>0</v>
      </c>
      <c r="U41" s="87" t="e">
        <f>VLOOKUP(R41,EAP!$B:$C,2,0)</f>
        <v>#N/A</v>
      </c>
      <c r="V41" s="93"/>
      <c r="W41" s="64"/>
      <c r="X41" s="65">
        <f t="shared" si="26"/>
        <v>0</v>
      </c>
      <c r="Y41" s="87" t="e">
        <f>VLOOKUP(V41,EAP!$B:$C,2,0)</f>
        <v>#N/A</v>
      </c>
      <c r="Z41" s="93"/>
      <c r="AA41" s="66"/>
      <c r="AB41" s="65">
        <f t="shared" si="21"/>
        <v>0</v>
      </c>
      <c r="AC41" s="87" t="e">
        <f>VLOOKUP(Z41,EAP!$B:$C,2,0)</f>
        <v>#N/A</v>
      </c>
    </row>
    <row r="42" spans="2:29" s="61" customFormat="1" ht="12.75" hidden="1" x14ac:dyDescent="0.2">
      <c r="B42" s="71" t="s">
        <v>21</v>
      </c>
      <c r="C42" s="72" t="s">
        <v>59</v>
      </c>
      <c r="D42" s="73">
        <v>45446</v>
      </c>
      <c r="E42" s="95" t="s">
        <v>25</v>
      </c>
      <c r="F42" s="80">
        <v>1737.6158000000003</v>
      </c>
      <c r="G42" s="60"/>
      <c r="H42" s="62">
        <f t="shared" si="22"/>
        <v>1737.6158000000003</v>
      </c>
      <c r="I42" s="85">
        <f t="shared" si="0"/>
        <v>1</v>
      </c>
      <c r="J42" s="86">
        <v>3001002</v>
      </c>
      <c r="K42" s="64">
        <v>1</v>
      </c>
      <c r="L42" s="65">
        <f t="shared" si="23"/>
        <v>1737.6158000000003</v>
      </c>
      <c r="M42" s="87" t="str">
        <f>VLOOKUP(J42,EAP!B:C,2,0)</f>
        <v>ARMAÇÃO</v>
      </c>
      <c r="N42" s="86"/>
      <c r="O42" s="64"/>
      <c r="P42" s="65">
        <f t="shared" si="24"/>
        <v>0</v>
      </c>
      <c r="Q42" s="87" t="e">
        <f>VLOOKUP(N42,EAP!$B:$C,2,0)</f>
        <v>#N/A</v>
      </c>
      <c r="R42" s="86"/>
      <c r="S42" s="64"/>
      <c r="T42" s="65">
        <f t="shared" si="25"/>
        <v>0</v>
      </c>
      <c r="U42" s="87" t="e">
        <f>VLOOKUP(R42,EAP!$B:$C,2,0)</f>
        <v>#N/A</v>
      </c>
      <c r="V42" s="86"/>
      <c r="W42" s="64"/>
      <c r="X42" s="65">
        <f t="shared" si="26"/>
        <v>0</v>
      </c>
      <c r="Y42" s="87" t="e">
        <f>VLOOKUP(V42,EAP!$B:$C,2,0)</f>
        <v>#N/A</v>
      </c>
      <c r="Z42" s="93"/>
      <c r="AA42" s="66"/>
      <c r="AB42" s="65">
        <f t="shared" si="21"/>
        <v>0</v>
      </c>
      <c r="AC42" s="87" t="e">
        <f>VLOOKUP(Z42,EAP!$B:$C,2,0)</f>
        <v>#N/A</v>
      </c>
    </row>
    <row r="43" spans="2:29" s="61" customFormat="1" ht="24" hidden="1" customHeight="1" x14ac:dyDescent="0.2">
      <c r="B43" s="71" t="s">
        <v>21</v>
      </c>
      <c r="C43" s="72" t="s">
        <v>60</v>
      </c>
      <c r="D43" s="73">
        <v>45708</v>
      </c>
      <c r="E43" s="95" t="s">
        <v>25</v>
      </c>
      <c r="F43" s="80">
        <v>1737.6158000000003</v>
      </c>
      <c r="G43" s="60"/>
      <c r="H43" s="62">
        <f t="shared" si="22"/>
        <v>1737.6158000000003</v>
      </c>
      <c r="I43" s="85">
        <f t="shared" si="0"/>
        <v>1</v>
      </c>
      <c r="J43" s="97">
        <v>2004003</v>
      </c>
      <c r="K43" s="64">
        <v>0.2</v>
      </c>
      <c r="L43" s="65">
        <f t="shared" si="23"/>
        <v>347.52316000000008</v>
      </c>
      <c r="M43" s="87" t="str">
        <f>VLOOKUP(J43,EAP!B:C,2,0)</f>
        <v>BLOCO, BALDRAMES, SAPATAS</v>
      </c>
      <c r="N43" s="86">
        <v>3001003</v>
      </c>
      <c r="O43" s="64">
        <v>0.8</v>
      </c>
      <c r="P43" s="65">
        <f t="shared" si="24"/>
        <v>1390.0926400000003</v>
      </c>
      <c r="Q43" s="87" t="str">
        <f>VLOOKUP(N43,EAP!$B:$C,2,0)</f>
        <v>CONCRETO</v>
      </c>
      <c r="R43" s="86"/>
      <c r="S43" s="64"/>
      <c r="T43" s="65">
        <f t="shared" si="25"/>
        <v>0</v>
      </c>
      <c r="U43" s="87" t="e">
        <f>VLOOKUP(R43,EAP!$B:$C,2,0)</f>
        <v>#N/A</v>
      </c>
      <c r="V43" s="93"/>
      <c r="W43" s="64"/>
      <c r="X43" s="65">
        <f t="shared" si="26"/>
        <v>0</v>
      </c>
      <c r="Y43" s="87" t="e">
        <f>VLOOKUP(V43,EAP!$B:$C,2,0)</f>
        <v>#N/A</v>
      </c>
      <c r="Z43" s="93"/>
      <c r="AA43" s="66"/>
      <c r="AB43" s="65">
        <f t="shared" si="21"/>
        <v>0</v>
      </c>
      <c r="AC43" s="87" t="e">
        <f>VLOOKUP(Z43,EAP!$B:$C,2,0)</f>
        <v>#N/A</v>
      </c>
    </row>
    <row r="44" spans="2:29" s="61" customFormat="1" ht="24" hidden="1" customHeight="1" x14ac:dyDescent="0.2">
      <c r="B44" s="71" t="s">
        <v>21</v>
      </c>
      <c r="C44" s="72" t="s">
        <v>61</v>
      </c>
      <c r="D44" s="73">
        <v>45790</v>
      </c>
      <c r="E44" s="95" t="s">
        <v>25</v>
      </c>
      <c r="F44" s="80">
        <v>1737.6158000000003</v>
      </c>
      <c r="G44" s="60"/>
      <c r="H44" s="62">
        <f t="shared" si="22"/>
        <v>1737.6158000000003</v>
      </c>
      <c r="I44" s="85">
        <f t="shared" si="0"/>
        <v>1</v>
      </c>
      <c r="J44" s="86">
        <v>3001002</v>
      </c>
      <c r="K44" s="64">
        <v>1</v>
      </c>
      <c r="L44" s="65">
        <f t="shared" si="23"/>
        <v>1737.6158000000003</v>
      </c>
      <c r="M44" s="87" t="str">
        <f>VLOOKUP(J44,EAP!B:C,2,0)</f>
        <v>ARMAÇÃO</v>
      </c>
      <c r="N44" s="86"/>
      <c r="O44" s="64"/>
      <c r="P44" s="65">
        <f t="shared" si="24"/>
        <v>0</v>
      </c>
      <c r="Q44" s="87" t="e">
        <f>VLOOKUP(#REF!,EAP!$B:$C,2,0)</f>
        <v>#REF!</v>
      </c>
      <c r="R44" s="86"/>
      <c r="S44" s="64"/>
      <c r="T44" s="65">
        <f t="shared" si="25"/>
        <v>0</v>
      </c>
      <c r="U44" s="87" t="e">
        <f>VLOOKUP(R44,EAP!$B:$C,2,0)</f>
        <v>#N/A</v>
      </c>
      <c r="V44" s="86"/>
      <c r="W44" s="64"/>
      <c r="X44" s="65">
        <f t="shared" si="26"/>
        <v>0</v>
      </c>
      <c r="Y44" s="87" t="e">
        <f>VLOOKUP(V44,EAP!$B:$C,2,0)</f>
        <v>#N/A</v>
      </c>
      <c r="Z44" s="86"/>
      <c r="AA44" s="64"/>
      <c r="AB44" s="65">
        <f t="shared" si="21"/>
        <v>0</v>
      </c>
      <c r="AC44" s="87" t="e">
        <f>VLOOKUP(Z44,EAP!$B:$C,2,0)</f>
        <v>#N/A</v>
      </c>
    </row>
    <row r="45" spans="2:29" s="61" customFormat="1" ht="38.25" hidden="1" x14ac:dyDescent="0.2">
      <c r="B45" s="71" t="s">
        <v>21</v>
      </c>
      <c r="C45" s="72" t="s">
        <v>62</v>
      </c>
      <c r="D45" s="73">
        <v>45567</v>
      </c>
      <c r="E45" s="95" t="s">
        <v>25</v>
      </c>
      <c r="F45" s="80">
        <v>1737.6158000000003</v>
      </c>
      <c r="G45" s="60"/>
      <c r="H45" s="62">
        <f t="shared" ref="H45:H83" si="27">F45+G45</f>
        <v>1737.6158000000003</v>
      </c>
      <c r="I45" s="85">
        <f t="shared" si="0"/>
        <v>1</v>
      </c>
      <c r="J45" s="97">
        <v>2004003</v>
      </c>
      <c r="K45" s="64">
        <v>1</v>
      </c>
      <c r="L45" s="65">
        <f t="shared" ref="L45:L85" si="28">(F45+G45)*K45</f>
        <v>1737.6158000000003</v>
      </c>
      <c r="M45" s="87" t="str">
        <f>VLOOKUP(J45,EAP!B:C,2,0)</f>
        <v>BLOCO, BALDRAMES, SAPATAS</v>
      </c>
      <c r="N45" s="92"/>
      <c r="O45" s="64"/>
      <c r="P45" s="65">
        <f t="shared" ref="P45:P85" si="29">(F45+G45)*O45</f>
        <v>0</v>
      </c>
      <c r="Q45" s="87" t="e">
        <f>VLOOKUP(N44,EAP!$B:$C,2,0)</f>
        <v>#N/A</v>
      </c>
      <c r="R45" s="86"/>
      <c r="S45" s="64"/>
      <c r="T45" s="65">
        <f t="shared" ref="T45:T85" si="30">F45*S45</f>
        <v>0</v>
      </c>
      <c r="U45" s="87" t="e">
        <f>VLOOKUP(R45,EAP!$B:$C,2,0)</f>
        <v>#N/A</v>
      </c>
      <c r="V45" s="93"/>
      <c r="W45" s="64"/>
      <c r="X45" s="65">
        <f t="shared" ref="X45:X85" si="31">F45*W45</f>
        <v>0</v>
      </c>
      <c r="Y45" s="87" t="e">
        <f>VLOOKUP(V45,EAP!$B:$C,2,0)</f>
        <v>#N/A</v>
      </c>
      <c r="Z45" s="93"/>
      <c r="AA45" s="66"/>
      <c r="AB45" s="65">
        <f t="shared" si="21"/>
        <v>0</v>
      </c>
      <c r="AC45" s="87" t="e">
        <f>VLOOKUP(Z45,EAP!$B:$C,2,0)</f>
        <v>#N/A</v>
      </c>
    </row>
    <row r="46" spans="2:29" s="61" customFormat="1" ht="12.75" x14ac:dyDescent="0.2">
      <c r="B46" s="71" t="s">
        <v>21</v>
      </c>
      <c r="C46" s="72" t="s">
        <v>63</v>
      </c>
      <c r="D46" s="73">
        <v>45846</v>
      </c>
      <c r="E46" s="95" t="s">
        <v>39</v>
      </c>
      <c r="F46" s="80">
        <v>2308.5785000000005</v>
      </c>
      <c r="G46" s="60"/>
      <c r="H46" s="62">
        <f t="shared" si="27"/>
        <v>2308.5785000000005</v>
      </c>
      <c r="I46" s="85">
        <f t="shared" si="0"/>
        <v>1</v>
      </c>
      <c r="J46" s="86">
        <v>3001001</v>
      </c>
      <c r="K46" s="64">
        <v>1</v>
      </c>
      <c r="L46" s="65">
        <f t="shared" si="28"/>
        <v>2308.5785000000005</v>
      </c>
      <c r="M46" s="87" t="str">
        <f>VLOOKUP(J46,EAP!B:C,2,0)</f>
        <v>FORMA</v>
      </c>
      <c r="N46" s="86"/>
      <c r="O46" s="64"/>
      <c r="P46" s="65">
        <f t="shared" si="29"/>
        <v>0</v>
      </c>
      <c r="Q46" s="87" t="e">
        <f>VLOOKUP(N46,EAP!$B:$C,2,0)</f>
        <v>#N/A</v>
      </c>
      <c r="R46" s="86"/>
      <c r="S46" s="64"/>
      <c r="T46" s="65">
        <f t="shared" si="30"/>
        <v>0</v>
      </c>
      <c r="U46" s="87" t="e">
        <f>VLOOKUP(R46,EAP!$B:$C,2,0)</f>
        <v>#N/A</v>
      </c>
      <c r="V46" s="86"/>
      <c r="W46" s="64"/>
      <c r="X46" s="65">
        <f t="shared" si="31"/>
        <v>0</v>
      </c>
      <c r="Y46" s="87" t="e">
        <f>VLOOKUP(V46,EAP!$B:$C,2,0)</f>
        <v>#N/A</v>
      </c>
      <c r="Z46" s="93"/>
      <c r="AA46" s="66"/>
      <c r="AB46" s="65">
        <f t="shared" si="21"/>
        <v>0</v>
      </c>
      <c r="AC46" s="87" t="e">
        <f>VLOOKUP(Z46,EAP!$B:$C,2,0)</f>
        <v>#N/A</v>
      </c>
    </row>
    <row r="47" spans="2:29" s="61" customFormat="1" ht="24" hidden="1" customHeight="1" x14ac:dyDescent="0.2">
      <c r="B47" s="71" t="s">
        <v>21</v>
      </c>
      <c r="C47" s="72" t="s">
        <v>64</v>
      </c>
      <c r="D47" s="73">
        <v>45341</v>
      </c>
      <c r="E47" s="95" t="s">
        <v>23</v>
      </c>
      <c r="F47" s="80">
        <v>2308.5785000000005</v>
      </c>
      <c r="G47" s="60"/>
      <c r="H47" s="62">
        <f t="shared" si="27"/>
        <v>2308.5785000000005</v>
      </c>
      <c r="I47" s="85">
        <f t="shared" si="0"/>
        <v>1</v>
      </c>
      <c r="J47" s="97">
        <v>3001002</v>
      </c>
      <c r="K47" s="64">
        <v>1</v>
      </c>
      <c r="L47" s="65">
        <f t="shared" si="28"/>
        <v>2308.5785000000005</v>
      </c>
      <c r="M47" s="87" t="str">
        <f>VLOOKUP(J47,EAP!B:C,2,0)</f>
        <v>ARMAÇÃO</v>
      </c>
      <c r="N47" s="86"/>
      <c r="O47" s="64"/>
      <c r="P47" s="65">
        <f t="shared" si="29"/>
        <v>0</v>
      </c>
      <c r="Q47" s="87" t="e">
        <f>VLOOKUP(N47,EAP!$B:$C,2,0)</f>
        <v>#N/A</v>
      </c>
      <c r="R47" s="86"/>
      <c r="S47" s="64"/>
      <c r="T47" s="65">
        <f t="shared" si="30"/>
        <v>0</v>
      </c>
      <c r="U47" s="87" t="e">
        <f>VLOOKUP(R47,EAP!$B:$C,2,0)</f>
        <v>#N/A</v>
      </c>
      <c r="V47" s="86"/>
      <c r="W47" s="64"/>
      <c r="X47" s="65">
        <f t="shared" si="31"/>
        <v>0</v>
      </c>
      <c r="Y47" s="87" t="e">
        <f>VLOOKUP(V47,EAP!$B:$C,2,0)</f>
        <v>#N/A</v>
      </c>
      <c r="Z47" s="86"/>
      <c r="AA47" s="64"/>
      <c r="AB47" s="65">
        <f t="shared" si="21"/>
        <v>0</v>
      </c>
      <c r="AC47" s="87" t="e">
        <f>VLOOKUP(Z47,EAP!$B:$C,2,0)</f>
        <v>#N/A</v>
      </c>
    </row>
    <row r="48" spans="2:29" s="61" customFormat="1" ht="24" hidden="1" customHeight="1" x14ac:dyDescent="0.2">
      <c r="B48" s="71" t="s">
        <v>21</v>
      </c>
      <c r="C48" s="72" t="s">
        <v>65</v>
      </c>
      <c r="D48" s="73">
        <v>45558</v>
      </c>
      <c r="E48" s="95" t="s">
        <v>66</v>
      </c>
      <c r="F48" s="80">
        <v>2308.5785000000005</v>
      </c>
      <c r="G48" s="60"/>
      <c r="H48" s="62">
        <f t="shared" si="27"/>
        <v>2308.5785000000005</v>
      </c>
      <c r="I48" s="85">
        <f t="shared" si="0"/>
        <v>1</v>
      </c>
      <c r="J48" s="86">
        <v>1002002</v>
      </c>
      <c r="K48" s="64">
        <v>1</v>
      </c>
      <c r="L48" s="65">
        <f t="shared" si="28"/>
        <v>2308.5785000000005</v>
      </c>
      <c r="M48" s="87" t="str">
        <f>VLOOKUP(J48,EAP!B:C,2,0)</f>
        <v>MÃO DE OBRA INDIRETA (APOIO, LOGISTICA, SMS)</v>
      </c>
      <c r="N48" s="86"/>
      <c r="O48" s="64"/>
      <c r="P48" s="65">
        <f t="shared" si="29"/>
        <v>0</v>
      </c>
      <c r="Q48" s="87" t="e">
        <f>VLOOKUP(N48,EAP!$B:$C,2,0)</f>
        <v>#N/A</v>
      </c>
      <c r="R48" s="86"/>
      <c r="S48" s="64"/>
      <c r="T48" s="65">
        <f t="shared" si="30"/>
        <v>0</v>
      </c>
      <c r="U48" s="87" t="e">
        <f>VLOOKUP(R48,EAP!$B:$C,2,0)</f>
        <v>#N/A</v>
      </c>
      <c r="V48" s="93"/>
      <c r="W48" s="64"/>
      <c r="X48" s="65">
        <f t="shared" si="31"/>
        <v>0</v>
      </c>
      <c r="Y48" s="87" t="e">
        <f>VLOOKUP(V48,EAP!$B:$C,2,0)</f>
        <v>#N/A</v>
      </c>
      <c r="Z48" s="93"/>
      <c r="AA48" s="66"/>
      <c r="AB48" s="65">
        <f t="shared" si="21"/>
        <v>0</v>
      </c>
      <c r="AC48" s="87" t="e">
        <f>VLOOKUP(Z48,EAP!$B:$C,2,0)</f>
        <v>#N/A</v>
      </c>
    </row>
    <row r="49" spans="2:29" s="61" customFormat="1" ht="24" hidden="1" customHeight="1" x14ac:dyDescent="0.2">
      <c r="B49" s="71" t="s">
        <v>21</v>
      </c>
      <c r="C49" s="72" t="s">
        <v>67</v>
      </c>
      <c r="D49" s="73">
        <v>45706</v>
      </c>
      <c r="E49" s="95" t="s">
        <v>23</v>
      </c>
      <c r="F49" s="80">
        <v>2308.5785000000005</v>
      </c>
      <c r="G49" s="60"/>
      <c r="H49" s="62">
        <f t="shared" si="27"/>
        <v>2308.5785000000005</v>
      </c>
      <c r="I49" s="85">
        <f t="shared" si="0"/>
        <v>1</v>
      </c>
      <c r="J49" s="97">
        <v>3001002</v>
      </c>
      <c r="K49" s="64">
        <v>1</v>
      </c>
      <c r="L49" s="65">
        <f t="shared" si="28"/>
        <v>2308.5785000000005</v>
      </c>
      <c r="M49" s="87" t="str">
        <f>VLOOKUP(J49,EAP!B:C,2,0)</f>
        <v>ARMAÇÃO</v>
      </c>
      <c r="N49" s="86"/>
      <c r="O49" s="64"/>
      <c r="P49" s="65">
        <f t="shared" si="29"/>
        <v>0</v>
      </c>
      <c r="Q49" s="87" t="e">
        <f>VLOOKUP(N49,EAP!$B:$C,2,0)</f>
        <v>#N/A</v>
      </c>
      <c r="R49" s="86"/>
      <c r="S49" s="64"/>
      <c r="T49" s="65">
        <f t="shared" si="30"/>
        <v>0</v>
      </c>
      <c r="U49" s="87" t="e">
        <f>VLOOKUP(R49,EAP!$B:$C,2,0)</f>
        <v>#N/A</v>
      </c>
      <c r="V49" s="93"/>
      <c r="W49" s="64"/>
      <c r="X49" s="65">
        <f t="shared" si="31"/>
        <v>0</v>
      </c>
      <c r="Y49" s="87" t="e">
        <f>VLOOKUP(V49,EAP!$B:$C,2,0)</f>
        <v>#N/A</v>
      </c>
      <c r="Z49" s="93"/>
      <c r="AA49" s="66"/>
      <c r="AB49" s="65">
        <f t="shared" si="21"/>
        <v>0</v>
      </c>
      <c r="AC49" s="87" t="e">
        <f>VLOOKUP(Z49,EAP!$B:$C,2,0)</f>
        <v>#N/A</v>
      </c>
    </row>
    <row r="50" spans="2:29" s="61" customFormat="1" ht="24" hidden="1" customHeight="1" x14ac:dyDescent="0.2">
      <c r="B50" s="71" t="s">
        <v>21</v>
      </c>
      <c r="C50" s="72" t="s">
        <v>68</v>
      </c>
      <c r="D50" s="73">
        <v>45692</v>
      </c>
      <c r="E50" s="95" t="s">
        <v>69</v>
      </c>
      <c r="F50" s="80">
        <v>2308.5785000000005</v>
      </c>
      <c r="G50" s="60"/>
      <c r="H50" s="62">
        <f t="shared" si="27"/>
        <v>2308.5785000000005</v>
      </c>
      <c r="I50" s="85">
        <f t="shared" si="0"/>
        <v>1</v>
      </c>
      <c r="J50" s="86">
        <v>1002002</v>
      </c>
      <c r="K50" s="64">
        <v>1</v>
      </c>
      <c r="L50" s="65">
        <f t="shared" si="28"/>
        <v>2308.5785000000005</v>
      </c>
      <c r="M50" s="87" t="str">
        <f>VLOOKUP(J50,EAP!B:C,2,0)</f>
        <v>MÃO DE OBRA INDIRETA (APOIO, LOGISTICA, SMS)</v>
      </c>
      <c r="N50" s="86"/>
      <c r="O50" s="64"/>
      <c r="P50" s="65">
        <f t="shared" si="29"/>
        <v>0</v>
      </c>
      <c r="Q50" s="87" t="e">
        <f>VLOOKUP(N50,EAP!$B:$C,2,0)</f>
        <v>#N/A</v>
      </c>
      <c r="R50" s="86"/>
      <c r="S50" s="64"/>
      <c r="T50" s="65">
        <f t="shared" si="30"/>
        <v>0</v>
      </c>
      <c r="U50" s="87" t="e">
        <f>VLOOKUP(R50,EAP!$B:$C,2,0)</f>
        <v>#N/A</v>
      </c>
      <c r="V50" s="93"/>
      <c r="W50" s="64"/>
      <c r="X50" s="65">
        <f t="shared" si="31"/>
        <v>0</v>
      </c>
      <c r="Y50" s="87" t="e">
        <f>VLOOKUP(V50,EAP!$B:$C,2,0)</f>
        <v>#N/A</v>
      </c>
      <c r="Z50" s="93"/>
      <c r="AA50" s="66"/>
      <c r="AB50" s="65">
        <f t="shared" si="21"/>
        <v>0</v>
      </c>
      <c r="AC50" s="87" t="e">
        <f>VLOOKUP(Z50,EAP!$B:$C,2,0)</f>
        <v>#N/A</v>
      </c>
    </row>
    <row r="51" spans="2:29" s="61" customFormat="1" ht="24" hidden="1" customHeight="1" x14ac:dyDescent="0.2">
      <c r="B51" s="71" t="s">
        <v>21</v>
      </c>
      <c r="C51" s="72" t="s">
        <v>70</v>
      </c>
      <c r="D51" s="73">
        <v>45839</v>
      </c>
      <c r="E51" s="95" t="s">
        <v>71</v>
      </c>
      <c r="F51" s="80">
        <v>2308.5785000000005</v>
      </c>
      <c r="G51" s="60"/>
      <c r="H51" s="62">
        <f t="shared" si="27"/>
        <v>2308.5785000000005</v>
      </c>
      <c r="I51" s="85">
        <f t="shared" si="0"/>
        <v>1</v>
      </c>
      <c r="J51" s="86">
        <v>3016001</v>
      </c>
      <c r="K51" s="64">
        <v>0.7</v>
      </c>
      <c r="L51" s="65">
        <f t="shared" si="28"/>
        <v>1616.0049500000002</v>
      </c>
      <c r="M51" s="87" t="str">
        <f>VLOOKUP(J51,EAP!B:C,2,0)</f>
        <v>INSTALAÇÕES HIDROSSANITÁRIAS E DRENAGEM</v>
      </c>
      <c r="N51" s="86">
        <v>1002002</v>
      </c>
      <c r="O51" s="64">
        <v>0.3</v>
      </c>
      <c r="P51" s="65">
        <f t="shared" si="29"/>
        <v>692.57355000000018</v>
      </c>
      <c r="Q51" s="87" t="str">
        <f>VLOOKUP(N51,EAP!$B:$C,2,0)</f>
        <v>MÃO DE OBRA INDIRETA (APOIO, LOGISTICA, SMS)</v>
      </c>
      <c r="R51" s="86"/>
      <c r="S51" s="64"/>
      <c r="T51" s="65">
        <f t="shared" si="30"/>
        <v>0</v>
      </c>
      <c r="U51" s="87" t="e">
        <f>VLOOKUP(R51,EAP!$B:$C,2,0)</f>
        <v>#N/A</v>
      </c>
      <c r="V51" s="93"/>
      <c r="W51" s="64"/>
      <c r="X51" s="65">
        <f t="shared" si="31"/>
        <v>0</v>
      </c>
      <c r="Y51" s="87" t="e">
        <f>VLOOKUP(V51,EAP!$B:$C,2,0)</f>
        <v>#N/A</v>
      </c>
      <c r="Z51" s="93"/>
      <c r="AA51" s="66"/>
      <c r="AB51" s="65">
        <f t="shared" si="21"/>
        <v>0</v>
      </c>
      <c r="AC51" s="87" t="e">
        <f>VLOOKUP(Z51,EAP!$B:$C,2,0)</f>
        <v>#N/A</v>
      </c>
    </row>
    <row r="52" spans="2:29" s="61" customFormat="1" ht="76.5" hidden="1" x14ac:dyDescent="0.2">
      <c r="B52" s="71" t="s">
        <v>21</v>
      </c>
      <c r="C52" s="72" t="s">
        <v>72</v>
      </c>
      <c r="D52" s="73">
        <v>45238</v>
      </c>
      <c r="E52" s="95" t="s">
        <v>39</v>
      </c>
      <c r="F52" s="80">
        <v>2308.5785000000005</v>
      </c>
      <c r="G52" s="60"/>
      <c r="H52" s="62">
        <f t="shared" si="27"/>
        <v>2308.5785000000005</v>
      </c>
      <c r="I52" s="85">
        <f t="shared" si="0"/>
        <v>1</v>
      </c>
      <c r="J52" s="97">
        <v>2004003</v>
      </c>
      <c r="K52" s="64">
        <v>0.5</v>
      </c>
      <c r="L52" s="65">
        <f t="shared" si="28"/>
        <v>1154.2892500000003</v>
      </c>
      <c r="M52" s="87" t="str">
        <f>VLOOKUP(J52,EAP!B:C,2,0)</f>
        <v>BLOCO, BALDRAMES, SAPATAS</v>
      </c>
      <c r="N52" s="86">
        <v>1002002</v>
      </c>
      <c r="O52" s="64">
        <v>0.5</v>
      </c>
      <c r="P52" s="65">
        <f t="shared" si="29"/>
        <v>1154.2892500000003</v>
      </c>
      <c r="Q52" s="87" t="str">
        <f>VLOOKUP(N52,EAP!$B:$C,2,0)</f>
        <v>MÃO DE OBRA INDIRETA (APOIO, LOGISTICA, SMS)</v>
      </c>
      <c r="R52" s="86"/>
      <c r="S52" s="64"/>
      <c r="T52" s="65">
        <f t="shared" si="30"/>
        <v>0</v>
      </c>
      <c r="U52" s="87" t="e">
        <f>VLOOKUP(R52,EAP!$B:$C,2,0)</f>
        <v>#N/A</v>
      </c>
      <c r="V52" s="93"/>
      <c r="W52" s="64"/>
      <c r="X52" s="65">
        <f t="shared" si="31"/>
        <v>0</v>
      </c>
      <c r="Y52" s="87" t="e">
        <f>VLOOKUP(V52,EAP!$B:$C,2,0)</f>
        <v>#N/A</v>
      </c>
      <c r="Z52" s="93"/>
      <c r="AA52" s="66"/>
      <c r="AB52" s="65">
        <f t="shared" si="21"/>
        <v>0</v>
      </c>
      <c r="AC52" s="87" t="e">
        <f>VLOOKUP(Z52,EAP!$B:$C,2,0)</f>
        <v>#N/A</v>
      </c>
    </row>
    <row r="53" spans="2:29" s="61" customFormat="1" ht="12.75" hidden="1" x14ac:dyDescent="0.2">
      <c r="B53" s="71" t="s">
        <v>21</v>
      </c>
      <c r="C53" s="72" t="s">
        <v>73</v>
      </c>
      <c r="D53" s="73">
        <v>45574</v>
      </c>
      <c r="E53" s="95" t="s">
        <v>25</v>
      </c>
      <c r="F53" s="80">
        <v>1737.6158000000003</v>
      </c>
      <c r="G53" s="60"/>
      <c r="H53" s="62">
        <f t="shared" si="27"/>
        <v>1737.6158000000003</v>
      </c>
      <c r="I53" s="85">
        <f t="shared" si="0"/>
        <v>1</v>
      </c>
      <c r="J53" s="86">
        <v>3001002</v>
      </c>
      <c r="K53" s="64">
        <v>1</v>
      </c>
      <c r="L53" s="65">
        <f t="shared" si="28"/>
        <v>1737.6158000000003</v>
      </c>
      <c r="M53" s="87" t="str">
        <f>VLOOKUP(J53,EAP!B:C,2,0)</f>
        <v>ARMAÇÃO</v>
      </c>
      <c r="N53" s="86"/>
      <c r="O53" s="64"/>
      <c r="P53" s="65">
        <f t="shared" si="29"/>
        <v>0</v>
      </c>
      <c r="Q53" s="87" t="e">
        <f>VLOOKUP(N53,EAP!$B:$C,2,0)</f>
        <v>#N/A</v>
      </c>
      <c r="R53" s="86"/>
      <c r="S53" s="64"/>
      <c r="T53" s="65">
        <f t="shared" si="30"/>
        <v>0</v>
      </c>
      <c r="U53" s="87" t="e">
        <f>VLOOKUP(R53,EAP!$B:$C,2,0)</f>
        <v>#N/A</v>
      </c>
      <c r="V53" s="93"/>
      <c r="W53" s="64"/>
      <c r="X53" s="65">
        <f t="shared" si="31"/>
        <v>0</v>
      </c>
      <c r="Y53" s="87" t="e">
        <f>VLOOKUP(V53,EAP!$B:$C,2,0)</f>
        <v>#N/A</v>
      </c>
      <c r="Z53" s="93"/>
      <c r="AA53" s="66"/>
      <c r="AB53" s="65">
        <f t="shared" si="21"/>
        <v>0</v>
      </c>
      <c r="AC53" s="87" t="e">
        <f>VLOOKUP(Z53,EAP!$B:$C,2,0)</f>
        <v>#N/A</v>
      </c>
    </row>
    <row r="54" spans="2:29" s="61" customFormat="1" ht="24" hidden="1" customHeight="1" x14ac:dyDescent="0.2">
      <c r="B54" s="71" t="s">
        <v>21</v>
      </c>
      <c r="C54" s="72" t="s">
        <v>74</v>
      </c>
      <c r="D54" s="73">
        <v>45567</v>
      </c>
      <c r="E54" s="95" t="s">
        <v>75</v>
      </c>
      <c r="F54" s="80">
        <v>2308.5785000000005</v>
      </c>
      <c r="G54" s="60"/>
      <c r="H54" s="62">
        <f t="shared" si="27"/>
        <v>2308.5785000000005</v>
      </c>
      <c r="I54" s="85">
        <f t="shared" si="0"/>
        <v>1</v>
      </c>
      <c r="J54" s="86">
        <v>1002002</v>
      </c>
      <c r="K54" s="64">
        <v>1</v>
      </c>
      <c r="L54" s="65">
        <f t="shared" si="28"/>
        <v>2308.5785000000005</v>
      </c>
      <c r="M54" s="87" t="str">
        <f>VLOOKUP(J54,EAP!B:C,2,0)</f>
        <v>MÃO DE OBRA INDIRETA (APOIO, LOGISTICA, SMS)</v>
      </c>
      <c r="N54" s="86"/>
      <c r="O54" s="64"/>
      <c r="P54" s="65">
        <f t="shared" si="29"/>
        <v>0</v>
      </c>
      <c r="Q54" s="87" t="e">
        <f>VLOOKUP(N54,EAP!$B:$C,2,0)</f>
        <v>#N/A</v>
      </c>
      <c r="R54" s="86"/>
      <c r="S54" s="64"/>
      <c r="T54" s="65">
        <f t="shared" si="30"/>
        <v>0</v>
      </c>
      <c r="U54" s="87" t="e">
        <f>VLOOKUP(R54,EAP!$B:$C,2,0)</f>
        <v>#N/A</v>
      </c>
      <c r="V54" s="93"/>
      <c r="W54" s="64"/>
      <c r="X54" s="65">
        <f t="shared" si="31"/>
        <v>0</v>
      </c>
      <c r="Y54" s="87" t="e">
        <f>VLOOKUP(V54,EAP!$B:$C,2,0)</f>
        <v>#N/A</v>
      </c>
      <c r="Z54" s="93"/>
      <c r="AA54" s="66"/>
      <c r="AB54" s="65">
        <f t="shared" si="21"/>
        <v>0</v>
      </c>
      <c r="AC54" s="87" t="e">
        <f>VLOOKUP(Z54,EAP!$B:$C,2,0)</f>
        <v>#N/A</v>
      </c>
    </row>
    <row r="55" spans="2:29" s="61" customFormat="1" ht="24" hidden="1" customHeight="1" x14ac:dyDescent="0.2">
      <c r="B55" s="71" t="s">
        <v>21</v>
      </c>
      <c r="C55" s="72" t="s">
        <v>76</v>
      </c>
      <c r="D55" s="73">
        <v>45792</v>
      </c>
      <c r="E55" s="95" t="s">
        <v>77</v>
      </c>
      <c r="F55" s="80">
        <v>2308.5785000000005</v>
      </c>
      <c r="G55" s="60"/>
      <c r="H55" s="62">
        <f t="shared" si="27"/>
        <v>2308.5785000000005</v>
      </c>
      <c r="I55" s="85">
        <f t="shared" si="0"/>
        <v>1</v>
      </c>
      <c r="J55" s="97">
        <v>3017001</v>
      </c>
      <c r="K55" s="64">
        <v>1</v>
      </c>
      <c r="L55" s="65">
        <f t="shared" si="28"/>
        <v>2308.5785000000005</v>
      </c>
      <c r="M55" s="87" t="str">
        <f>VLOOKUP(J55,EAP!B:C,2,0)</f>
        <v>INSTALAÇÕES ELÉTRICAS</v>
      </c>
      <c r="N55" s="97">
        <v>3018003</v>
      </c>
      <c r="O55" s="64">
        <v>0</v>
      </c>
      <c r="P55" s="65">
        <f t="shared" si="29"/>
        <v>0</v>
      </c>
      <c r="Q55" s="87" t="str">
        <f>VLOOKUP(N55,EAP!$B:$C,2,0)</f>
        <v>INSTALAÇÕES DE CFTV</v>
      </c>
      <c r="R55" s="86"/>
      <c r="S55" s="64"/>
      <c r="T55" s="65">
        <f t="shared" si="30"/>
        <v>0</v>
      </c>
      <c r="U55" s="87" t="e">
        <f>VLOOKUP(R55,EAP!$B:$C,2,0)</f>
        <v>#N/A</v>
      </c>
      <c r="V55" s="93"/>
      <c r="W55" s="64"/>
      <c r="X55" s="65">
        <f t="shared" si="31"/>
        <v>0</v>
      </c>
      <c r="Y55" s="87" t="e">
        <f>VLOOKUP(V55,EAP!$B:$C,2,0)</f>
        <v>#N/A</v>
      </c>
      <c r="Z55" s="93"/>
      <c r="AA55" s="66"/>
      <c r="AB55" s="65">
        <f t="shared" si="21"/>
        <v>0</v>
      </c>
      <c r="AC55" s="87" t="e">
        <f>VLOOKUP(Z55,EAP!$B:$C,2,0)</f>
        <v>#N/A</v>
      </c>
    </row>
    <row r="56" spans="2:29" s="61" customFormat="1" ht="12.75" x14ac:dyDescent="0.2">
      <c r="B56" s="71" t="s">
        <v>21</v>
      </c>
      <c r="C56" s="72" t="s">
        <v>78</v>
      </c>
      <c r="D56" s="73">
        <v>45558</v>
      </c>
      <c r="E56" s="95" t="s">
        <v>25</v>
      </c>
      <c r="F56" s="80">
        <v>1737.6158000000003</v>
      </c>
      <c r="G56" s="60"/>
      <c r="H56" s="62">
        <f t="shared" si="27"/>
        <v>1737.6158000000003</v>
      </c>
      <c r="I56" s="85">
        <f t="shared" si="0"/>
        <v>1</v>
      </c>
      <c r="J56" s="86">
        <v>3001001</v>
      </c>
      <c r="K56" s="64">
        <v>1</v>
      </c>
      <c r="L56" s="65">
        <f t="shared" si="28"/>
        <v>1737.6158000000003</v>
      </c>
      <c r="M56" s="87" t="str">
        <f>VLOOKUP(J56,EAP!B:C,2,0)</f>
        <v>FORMA</v>
      </c>
      <c r="N56" s="86"/>
      <c r="O56" s="64"/>
      <c r="P56" s="65">
        <f t="shared" si="29"/>
        <v>0</v>
      </c>
      <c r="Q56" s="87" t="e">
        <f>VLOOKUP(N56,EAP!$B:$C,2,0)</f>
        <v>#N/A</v>
      </c>
      <c r="R56" s="86"/>
      <c r="S56" s="64"/>
      <c r="T56" s="65">
        <f t="shared" si="30"/>
        <v>0</v>
      </c>
      <c r="U56" s="87" t="e">
        <f>VLOOKUP(R56,EAP!$B:$C,2,0)</f>
        <v>#N/A</v>
      </c>
      <c r="V56" s="93"/>
      <c r="W56" s="64"/>
      <c r="X56" s="65">
        <f t="shared" si="31"/>
        <v>0</v>
      </c>
      <c r="Y56" s="87" t="e">
        <f>VLOOKUP(V56,EAP!$B:$C,2,0)</f>
        <v>#N/A</v>
      </c>
      <c r="Z56" s="93"/>
      <c r="AA56" s="66"/>
      <c r="AB56" s="65">
        <f t="shared" si="21"/>
        <v>0</v>
      </c>
      <c r="AC56" s="87" t="e">
        <f>VLOOKUP(Z56,EAP!$B:$C,2,0)</f>
        <v>#N/A</v>
      </c>
    </row>
    <row r="57" spans="2:29" s="61" customFormat="1" ht="76.5" hidden="1" x14ac:dyDescent="0.2">
      <c r="B57" s="71" t="s">
        <v>21</v>
      </c>
      <c r="C57" s="72" t="s">
        <v>79</v>
      </c>
      <c r="D57" s="73">
        <v>45250</v>
      </c>
      <c r="E57" s="95" t="s">
        <v>25</v>
      </c>
      <c r="F57" s="80">
        <v>1737.6158000000003</v>
      </c>
      <c r="G57" s="60"/>
      <c r="H57" s="62">
        <f t="shared" si="27"/>
        <v>1737.6158000000003</v>
      </c>
      <c r="I57" s="85">
        <f t="shared" si="0"/>
        <v>1</v>
      </c>
      <c r="J57" s="97">
        <v>2004003</v>
      </c>
      <c r="K57" s="64">
        <v>0.5</v>
      </c>
      <c r="L57" s="65">
        <f t="shared" si="28"/>
        <v>868.80790000000013</v>
      </c>
      <c r="M57" s="87" t="str">
        <f>VLOOKUP(J57,EAP!B:C,2,0)</f>
        <v>BLOCO, BALDRAMES, SAPATAS</v>
      </c>
      <c r="N57" s="86">
        <v>1002002</v>
      </c>
      <c r="O57" s="64">
        <v>0.5</v>
      </c>
      <c r="P57" s="65">
        <f t="shared" si="29"/>
        <v>868.80790000000013</v>
      </c>
      <c r="Q57" s="87" t="str">
        <f>VLOOKUP(N57,EAP!$B:$C,2,0)</f>
        <v>MÃO DE OBRA INDIRETA (APOIO, LOGISTICA, SMS)</v>
      </c>
      <c r="R57" s="86"/>
      <c r="S57" s="64"/>
      <c r="T57" s="65">
        <f t="shared" si="30"/>
        <v>0</v>
      </c>
      <c r="U57" s="87" t="e">
        <f>VLOOKUP(R57,EAP!$B:$C,2,0)</f>
        <v>#N/A</v>
      </c>
      <c r="V57" s="93"/>
      <c r="W57" s="64"/>
      <c r="X57" s="65">
        <f t="shared" si="31"/>
        <v>0</v>
      </c>
      <c r="Y57" s="87" t="e">
        <f>VLOOKUP(V57,EAP!$B:$C,2,0)</f>
        <v>#N/A</v>
      </c>
      <c r="Z57" s="93"/>
      <c r="AA57" s="66"/>
      <c r="AB57" s="65">
        <f t="shared" si="21"/>
        <v>0</v>
      </c>
      <c r="AC57" s="87" t="e">
        <f>VLOOKUP(Z57,EAP!$B:$C,2,0)</f>
        <v>#N/A</v>
      </c>
    </row>
    <row r="58" spans="2:29" s="61" customFormat="1" ht="25.5" hidden="1" x14ac:dyDescent="0.2">
      <c r="B58" s="71" t="s">
        <v>21</v>
      </c>
      <c r="C58" s="72" t="s">
        <v>80</v>
      </c>
      <c r="D58" s="73">
        <v>45600</v>
      </c>
      <c r="E58" s="95" t="s">
        <v>43</v>
      </c>
      <c r="F58" s="80">
        <v>2308.5785000000005</v>
      </c>
      <c r="G58" s="60"/>
      <c r="H58" s="62">
        <f t="shared" si="27"/>
        <v>2308.5785000000005</v>
      </c>
      <c r="I58" s="85">
        <f t="shared" si="0"/>
        <v>1</v>
      </c>
      <c r="J58" s="97">
        <v>3004002</v>
      </c>
      <c r="K58" s="64">
        <v>0.3</v>
      </c>
      <c r="L58" s="65">
        <f t="shared" si="28"/>
        <v>692.57355000000018</v>
      </c>
      <c r="M58" s="87" t="str">
        <f>VLOOKUP(J58,EAP!B:C,2,0)</f>
        <v>CONTRAPISO</v>
      </c>
      <c r="N58" s="86">
        <v>3001003</v>
      </c>
      <c r="O58" s="64">
        <v>0.4</v>
      </c>
      <c r="P58" s="65">
        <f t="shared" si="29"/>
        <v>923.43140000000028</v>
      </c>
      <c r="Q58" s="87" t="str">
        <f>VLOOKUP(N58,EAP!$B:$C,2,0)</f>
        <v>CONCRETO</v>
      </c>
      <c r="R58" s="97">
        <v>3002001</v>
      </c>
      <c r="S58" s="64">
        <v>0.3</v>
      </c>
      <c r="T58" s="65">
        <f t="shared" si="30"/>
        <v>692.57355000000018</v>
      </c>
      <c r="U58" s="87" t="str">
        <f>VLOOKUP(R58,EAP!$B:$C,2,0)</f>
        <v>BLOCO CERÂMICO</v>
      </c>
      <c r="V58" s="93"/>
      <c r="W58" s="64"/>
      <c r="X58" s="65">
        <f t="shared" si="31"/>
        <v>0</v>
      </c>
      <c r="Y58" s="87" t="e">
        <f>VLOOKUP(V58,EAP!$B:$C,2,0)</f>
        <v>#N/A</v>
      </c>
      <c r="Z58" s="93"/>
      <c r="AA58" s="66"/>
      <c r="AB58" s="65">
        <f t="shared" si="21"/>
        <v>0</v>
      </c>
      <c r="AC58" s="87" t="e">
        <f>VLOOKUP(Z58,EAP!$B:$C,2,0)</f>
        <v>#N/A</v>
      </c>
    </row>
    <row r="59" spans="2:29" s="61" customFormat="1" ht="12.75" x14ac:dyDescent="0.2">
      <c r="B59" s="71" t="s">
        <v>21</v>
      </c>
      <c r="C59" s="72" t="s">
        <v>81</v>
      </c>
      <c r="D59" s="73">
        <v>45355</v>
      </c>
      <c r="E59" s="95" t="s">
        <v>39</v>
      </c>
      <c r="F59" s="80">
        <v>2308.5785000000005</v>
      </c>
      <c r="G59" s="60"/>
      <c r="H59" s="62">
        <f t="shared" si="27"/>
        <v>2308.5785000000005</v>
      </c>
      <c r="I59" s="85">
        <f t="shared" si="0"/>
        <v>1</v>
      </c>
      <c r="J59" s="86">
        <v>3001001</v>
      </c>
      <c r="K59" s="64">
        <v>1</v>
      </c>
      <c r="L59" s="65">
        <f t="shared" si="28"/>
        <v>2308.5785000000005</v>
      </c>
      <c r="M59" s="87" t="str">
        <f>VLOOKUP(J59,EAP!B:C,2,0)</f>
        <v>FORMA</v>
      </c>
      <c r="N59" s="86"/>
      <c r="O59" s="64"/>
      <c r="P59" s="65">
        <f t="shared" si="29"/>
        <v>0</v>
      </c>
      <c r="Q59" s="87" t="e">
        <f>VLOOKUP(N59,EAP!$B:$C,2,0)</f>
        <v>#N/A</v>
      </c>
      <c r="R59" s="86"/>
      <c r="S59" s="64"/>
      <c r="T59" s="65">
        <f t="shared" si="30"/>
        <v>0</v>
      </c>
      <c r="U59" s="87" t="e">
        <f>VLOOKUP(R59,EAP!$B:$C,2,0)</f>
        <v>#N/A</v>
      </c>
      <c r="V59" s="93"/>
      <c r="W59" s="64"/>
      <c r="X59" s="65">
        <f t="shared" si="31"/>
        <v>0</v>
      </c>
      <c r="Y59" s="87" t="e">
        <f>VLOOKUP(V59,EAP!$B:$C,2,0)</f>
        <v>#N/A</v>
      </c>
      <c r="Z59" s="93"/>
      <c r="AA59" s="66"/>
      <c r="AB59" s="65">
        <f t="shared" si="21"/>
        <v>0</v>
      </c>
      <c r="AC59" s="87" t="e">
        <f>VLOOKUP(Z59,EAP!$B:$C,2,0)</f>
        <v>#N/A</v>
      </c>
    </row>
    <row r="60" spans="2:29" s="61" customFormat="1" ht="36.6" hidden="1" customHeight="1" x14ac:dyDescent="0.2">
      <c r="B60" s="71" t="s">
        <v>21</v>
      </c>
      <c r="C60" s="72" t="s">
        <v>82</v>
      </c>
      <c r="D60" s="73">
        <v>45453</v>
      </c>
      <c r="E60" s="95" t="s">
        <v>25</v>
      </c>
      <c r="F60" s="80">
        <v>1737.6158000000003</v>
      </c>
      <c r="G60" s="60"/>
      <c r="H60" s="62">
        <f t="shared" si="27"/>
        <v>1737.6158000000003</v>
      </c>
      <c r="I60" s="85">
        <f t="shared" si="0"/>
        <v>1</v>
      </c>
      <c r="J60" s="100">
        <v>3001003</v>
      </c>
      <c r="K60" s="64">
        <v>0.8</v>
      </c>
      <c r="L60" s="65">
        <f t="shared" si="28"/>
        <v>1390.0926400000003</v>
      </c>
      <c r="M60" s="87" t="str">
        <f>VLOOKUP(J60,EAP!B:C,2,0)</f>
        <v>CONCRETO</v>
      </c>
      <c r="N60" s="86">
        <v>3005001</v>
      </c>
      <c r="O60" s="64">
        <v>0.2</v>
      </c>
      <c r="P60" s="65">
        <f t="shared" si="29"/>
        <v>347.52316000000008</v>
      </c>
      <c r="Q60" s="87" t="str">
        <f>VLOOKUP(N60,EAP!$B:$C,2,0)</f>
        <v>REVESTIMENTO DE ARGAMASSA</v>
      </c>
      <c r="R60" s="86"/>
      <c r="S60" s="64"/>
      <c r="T60" s="65">
        <f t="shared" si="30"/>
        <v>0</v>
      </c>
      <c r="U60" s="87" t="e">
        <f>VLOOKUP(R60,EAP!$B:$C,2,0)</f>
        <v>#N/A</v>
      </c>
      <c r="V60" s="93"/>
      <c r="W60" s="64"/>
      <c r="X60" s="65">
        <f t="shared" si="31"/>
        <v>0</v>
      </c>
      <c r="Y60" s="87" t="e">
        <f>VLOOKUP(V60,EAP!$B:$C,2,0)</f>
        <v>#N/A</v>
      </c>
      <c r="Z60" s="93"/>
      <c r="AA60" s="66"/>
      <c r="AB60" s="65">
        <f t="shared" si="21"/>
        <v>0</v>
      </c>
      <c r="AC60" s="87" t="e">
        <f>VLOOKUP(Z60,EAP!$B:$C,2,0)</f>
        <v>#N/A</v>
      </c>
    </row>
    <row r="61" spans="2:29" s="61" customFormat="1" ht="12.75" x14ac:dyDescent="0.2">
      <c r="B61" s="71" t="s">
        <v>21</v>
      </c>
      <c r="C61" s="72" t="s">
        <v>83</v>
      </c>
      <c r="D61" s="73">
        <v>45443</v>
      </c>
      <c r="E61" s="95" t="s">
        <v>25</v>
      </c>
      <c r="F61" s="80">
        <v>1737.6158000000003</v>
      </c>
      <c r="G61" s="60"/>
      <c r="H61" s="62">
        <f t="shared" si="27"/>
        <v>1737.6158000000003</v>
      </c>
      <c r="I61" s="85">
        <f t="shared" si="0"/>
        <v>1</v>
      </c>
      <c r="J61" s="86">
        <v>3001001</v>
      </c>
      <c r="K61" s="64">
        <v>1</v>
      </c>
      <c r="L61" s="65">
        <f t="shared" si="28"/>
        <v>1737.6158000000003</v>
      </c>
      <c r="M61" s="87" t="str">
        <f>VLOOKUP(J61,EAP!B:C,2,0)</f>
        <v>FORMA</v>
      </c>
      <c r="N61" s="86"/>
      <c r="O61" s="64"/>
      <c r="P61" s="65">
        <f t="shared" si="29"/>
        <v>0</v>
      </c>
      <c r="Q61" s="87" t="e">
        <f>VLOOKUP(N61,EAP!$B:$C,2,0)</f>
        <v>#N/A</v>
      </c>
      <c r="R61" s="86"/>
      <c r="S61" s="64"/>
      <c r="T61" s="65">
        <f t="shared" si="30"/>
        <v>0</v>
      </c>
      <c r="U61" s="87" t="e">
        <f>VLOOKUP(R61,EAP!$B:$C,2,0)</f>
        <v>#N/A</v>
      </c>
      <c r="V61" s="93"/>
      <c r="W61" s="64"/>
      <c r="X61" s="65">
        <f t="shared" si="31"/>
        <v>0</v>
      </c>
      <c r="Y61" s="87" t="e">
        <f>VLOOKUP(V61,EAP!$B:$C,2,0)</f>
        <v>#N/A</v>
      </c>
      <c r="Z61" s="93"/>
      <c r="AA61" s="66"/>
      <c r="AB61" s="65">
        <f t="shared" si="21"/>
        <v>0</v>
      </c>
      <c r="AC61" s="87" t="e">
        <f>VLOOKUP(Z61,EAP!$B:$C,2,0)</f>
        <v>#N/A</v>
      </c>
    </row>
    <row r="62" spans="2:29" s="61" customFormat="1" ht="12.75" x14ac:dyDescent="0.2">
      <c r="B62" s="71" t="s">
        <v>21</v>
      </c>
      <c r="C62" s="72" t="s">
        <v>84</v>
      </c>
      <c r="D62" s="73">
        <v>45582</v>
      </c>
      <c r="E62" s="95" t="s">
        <v>39</v>
      </c>
      <c r="F62" s="80">
        <v>2308.5785000000005</v>
      </c>
      <c r="G62" s="60"/>
      <c r="H62" s="62">
        <f t="shared" si="27"/>
        <v>2308.5785000000005</v>
      </c>
      <c r="I62" s="85">
        <f t="shared" si="0"/>
        <v>1</v>
      </c>
      <c r="J62" s="86">
        <v>3001001</v>
      </c>
      <c r="K62" s="64">
        <v>1</v>
      </c>
      <c r="L62" s="65">
        <f t="shared" si="28"/>
        <v>2308.5785000000005</v>
      </c>
      <c r="M62" s="87" t="str">
        <f>VLOOKUP(J62,EAP!B:C,2,0)</f>
        <v>FORMA</v>
      </c>
      <c r="N62" s="86"/>
      <c r="O62" s="64"/>
      <c r="P62" s="65">
        <f t="shared" si="29"/>
        <v>0</v>
      </c>
      <c r="Q62" s="87" t="e">
        <f>VLOOKUP(N62,EAP!$B:$C,2,0)</f>
        <v>#N/A</v>
      </c>
      <c r="R62" s="86"/>
      <c r="S62" s="64"/>
      <c r="T62" s="65">
        <f t="shared" si="30"/>
        <v>0</v>
      </c>
      <c r="U62" s="87" t="e">
        <f>VLOOKUP(R62,EAP!$B:$C,2,0)</f>
        <v>#N/A</v>
      </c>
      <c r="V62" s="93"/>
      <c r="W62" s="64"/>
      <c r="X62" s="65">
        <f t="shared" si="31"/>
        <v>0</v>
      </c>
      <c r="Y62" s="87" t="e">
        <f>VLOOKUP(V62,EAP!$B:$C,2,0)</f>
        <v>#N/A</v>
      </c>
      <c r="Z62" s="93"/>
      <c r="AA62" s="66"/>
      <c r="AB62" s="65">
        <f t="shared" si="21"/>
        <v>0</v>
      </c>
      <c r="AC62" s="87" t="e">
        <f>VLOOKUP(Z62,EAP!$B:$C,2,0)</f>
        <v>#N/A</v>
      </c>
    </row>
    <row r="63" spans="2:29" s="61" customFormat="1" ht="12.75" x14ac:dyDescent="0.2">
      <c r="B63" s="71" t="s">
        <v>21</v>
      </c>
      <c r="C63" s="72" t="s">
        <v>85</v>
      </c>
      <c r="D63" s="73">
        <v>45572</v>
      </c>
      <c r="E63" s="95" t="s">
        <v>39</v>
      </c>
      <c r="F63" s="80">
        <v>2308.5785000000005</v>
      </c>
      <c r="G63" s="60"/>
      <c r="H63" s="62">
        <f t="shared" si="27"/>
        <v>2308.5785000000005</v>
      </c>
      <c r="I63" s="85">
        <f t="shared" si="0"/>
        <v>1</v>
      </c>
      <c r="J63" s="86">
        <v>3001001</v>
      </c>
      <c r="K63" s="64">
        <v>1</v>
      </c>
      <c r="L63" s="65">
        <f t="shared" si="28"/>
        <v>2308.5785000000005</v>
      </c>
      <c r="M63" s="87" t="str">
        <f>VLOOKUP(J63,EAP!B:C,2,0)</f>
        <v>FORMA</v>
      </c>
      <c r="N63" s="86"/>
      <c r="O63" s="64"/>
      <c r="P63" s="65">
        <f t="shared" si="29"/>
        <v>0</v>
      </c>
      <c r="Q63" s="87" t="e">
        <f>VLOOKUP(N63,EAP!$B:$C,2,0)</f>
        <v>#N/A</v>
      </c>
      <c r="R63" s="86"/>
      <c r="S63" s="64"/>
      <c r="T63" s="65">
        <f t="shared" si="30"/>
        <v>0</v>
      </c>
      <c r="U63" s="87" t="e">
        <f>VLOOKUP(R63,EAP!$B:$C,2,0)</f>
        <v>#N/A</v>
      </c>
      <c r="V63" s="93"/>
      <c r="W63" s="64"/>
      <c r="X63" s="65">
        <f t="shared" si="31"/>
        <v>0</v>
      </c>
      <c r="Y63" s="87" t="e">
        <f>VLOOKUP(V63,EAP!$B:$C,2,0)</f>
        <v>#N/A</v>
      </c>
      <c r="Z63" s="93"/>
      <c r="AA63" s="66"/>
      <c r="AB63" s="65">
        <f t="shared" si="21"/>
        <v>0</v>
      </c>
      <c r="AC63" s="87" t="e">
        <f>VLOOKUP(Z63,EAP!$B:$C,2,0)</f>
        <v>#N/A</v>
      </c>
    </row>
    <row r="64" spans="2:29" s="61" customFormat="1" ht="24" hidden="1" customHeight="1" x14ac:dyDescent="0.2">
      <c r="B64" s="71" t="s">
        <v>21</v>
      </c>
      <c r="C64" s="72" t="s">
        <v>86</v>
      </c>
      <c r="D64" s="73">
        <v>45699</v>
      </c>
      <c r="E64" s="95" t="s">
        <v>43</v>
      </c>
      <c r="F64" s="80">
        <v>2308.5785000000005</v>
      </c>
      <c r="G64" s="60"/>
      <c r="H64" s="62">
        <f t="shared" si="27"/>
        <v>2308.5785000000005</v>
      </c>
      <c r="I64" s="85">
        <f t="shared" si="0"/>
        <v>1</v>
      </c>
      <c r="J64" s="97">
        <v>3002001</v>
      </c>
      <c r="K64" s="64">
        <v>1</v>
      </c>
      <c r="L64" s="65">
        <f t="shared" si="28"/>
        <v>2308.5785000000005</v>
      </c>
      <c r="M64" s="87" t="str">
        <f>VLOOKUP(J64,EAP!B:C,2,0)</f>
        <v>BLOCO CERÂMICO</v>
      </c>
      <c r="N64" s="86"/>
      <c r="O64" s="64"/>
      <c r="P64" s="65">
        <f t="shared" si="29"/>
        <v>0</v>
      </c>
      <c r="Q64" s="87" t="e">
        <f>VLOOKUP(N64,EAP!$B:$C,2,0)</f>
        <v>#N/A</v>
      </c>
      <c r="R64" s="86"/>
      <c r="S64" s="64"/>
      <c r="T64" s="65">
        <f t="shared" si="30"/>
        <v>0</v>
      </c>
      <c r="U64" s="87" t="e">
        <f>VLOOKUP(R64,EAP!$B:$C,2,0)</f>
        <v>#N/A</v>
      </c>
      <c r="V64" s="86"/>
      <c r="W64" s="64"/>
      <c r="X64" s="65">
        <f t="shared" si="31"/>
        <v>0</v>
      </c>
      <c r="Y64" s="87" t="e">
        <f>VLOOKUP(V64,EAP!$B:$C,2,0)</f>
        <v>#N/A</v>
      </c>
      <c r="Z64" s="93"/>
      <c r="AA64" s="66"/>
      <c r="AB64" s="65">
        <f t="shared" si="21"/>
        <v>0</v>
      </c>
      <c r="AC64" s="87" t="e">
        <f>VLOOKUP(Z64,EAP!$B:$C,2,0)</f>
        <v>#N/A</v>
      </c>
    </row>
    <row r="65" spans="2:29" s="61" customFormat="1" ht="24" hidden="1" customHeight="1" x14ac:dyDescent="0.2">
      <c r="B65" s="71" t="s">
        <v>21</v>
      </c>
      <c r="C65" s="72" t="s">
        <v>87</v>
      </c>
      <c r="D65" s="73">
        <v>45726</v>
      </c>
      <c r="E65" s="95" t="s">
        <v>88</v>
      </c>
      <c r="F65" s="80">
        <v>2308.5785000000005</v>
      </c>
      <c r="G65" s="60"/>
      <c r="H65" s="62">
        <f t="shared" si="27"/>
        <v>2308.5785000000005</v>
      </c>
      <c r="I65" s="85">
        <f t="shared" si="0"/>
        <v>1</v>
      </c>
      <c r="J65" s="86">
        <v>1008001</v>
      </c>
      <c r="K65" s="64">
        <v>1</v>
      </c>
      <c r="L65" s="65">
        <f t="shared" si="28"/>
        <v>2308.5785000000005</v>
      </c>
      <c r="M65" s="87" t="str">
        <f>VLOOKUP(J65,EAP!B:C,2,0)</f>
        <v>NOVAS TECNOLOGIAS</v>
      </c>
      <c r="N65" s="86"/>
      <c r="O65" s="64"/>
      <c r="P65" s="65">
        <f t="shared" si="29"/>
        <v>0</v>
      </c>
      <c r="Q65" s="87" t="e">
        <f>VLOOKUP(N65,EAP!$B:$C,2,0)</f>
        <v>#N/A</v>
      </c>
      <c r="R65" s="86"/>
      <c r="S65" s="64"/>
      <c r="T65" s="65">
        <f t="shared" si="30"/>
        <v>0</v>
      </c>
      <c r="U65" s="87" t="e">
        <f>VLOOKUP(R65,EAP!$B:$C,2,0)</f>
        <v>#N/A</v>
      </c>
      <c r="V65" s="93"/>
      <c r="W65" s="64"/>
      <c r="X65" s="65">
        <f t="shared" si="31"/>
        <v>0</v>
      </c>
      <c r="Y65" s="87" t="e">
        <f>VLOOKUP(V65,EAP!$B:$C,2,0)</f>
        <v>#N/A</v>
      </c>
      <c r="Z65" s="93"/>
      <c r="AA65" s="66"/>
      <c r="AB65" s="65">
        <f t="shared" si="21"/>
        <v>0</v>
      </c>
      <c r="AC65" s="87" t="e">
        <f>VLOOKUP(Z65,EAP!$B:$C,2,0)</f>
        <v>#N/A</v>
      </c>
    </row>
    <row r="66" spans="2:29" s="61" customFormat="1" ht="25.5" hidden="1" x14ac:dyDescent="0.2">
      <c r="B66" s="71" t="s">
        <v>21</v>
      </c>
      <c r="C66" s="72" t="s">
        <v>89</v>
      </c>
      <c r="D66" s="73">
        <v>45264</v>
      </c>
      <c r="E66" s="95" t="s">
        <v>43</v>
      </c>
      <c r="F66" s="80">
        <v>2308.5785000000005</v>
      </c>
      <c r="G66" s="60"/>
      <c r="H66" s="62">
        <f t="shared" si="27"/>
        <v>2308.5785000000005</v>
      </c>
      <c r="I66" s="85">
        <f t="shared" si="0"/>
        <v>1</v>
      </c>
      <c r="J66" s="86">
        <v>1008001</v>
      </c>
      <c r="K66" s="64">
        <v>1</v>
      </c>
      <c r="L66" s="65">
        <f t="shared" si="28"/>
        <v>2308.5785000000005</v>
      </c>
      <c r="M66" s="87" t="str">
        <f>VLOOKUP(J66,EAP!B:C,2,0)</f>
        <v>NOVAS TECNOLOGIAS</v>
      </c>
      <c r="N66" s="86"/>
      <c r="O66" s="64"/>
      <c r="P66" s="65">
        <f t="shared" si="29"/>
        <v>0</v>
      </c>
      <c r="Q66" s="87" t="e">
        <f>VLOOKUP(N66,EAP!$B:$C,2,0)</f>
        <v>#N/A</v>
      </c>
      <c r="R66" s="86"/>
      <c r="S66" s="64"/>
      <c r="T66" s="65">
        <f t="shared" si="30"/>
        <v>0</v>
      </c>
      <c r="U66" s="87" t="e">
        <f>VLOOKUP(R66,EAP!$B:$C,2,0)</f>
        <v>#N/A</v>
      </c>
      <c r="V66" s="93"/>
      <c r="W66" s="64"/>
      <c r="X66" s="65">
        <f t="shared" si="31"/>
        <v>0</v>
      </c>
      <c r="Y66" s="87" t="e">
        <f>VLOOKUP(V66,EAP!$B:$C,2,0)</f>
        <v>#N/A</v>
      </c>
      <c r="Z66" s="93"/>
      <c r="AA66" s="66"/>
      <c r="AB66" s="65">
        <f t="shared" si="21"/>
        <v>0</v>
      </c>
      <c r="AC66" s="87" t="e">
        <f>VLOOKUP(Z66,EAP!$B:$C,2,0)</f>
        <v>#N/A</v>
      </c>
    </row>
    <row r="67" spans="2:29" s="61" customFormat="1" ht="25.5" hidden="1" x14ac:dyDescent="0.2">
      <c r="B67" s="71" t="s">
        <v>21</v>
      </c>
      <c r="C67" s="72" t="s">
        <v>90</v>
      </c>
      <c r="D67" s="73">
        <v>45306</v>
      </c>
      <c r="E67" s="95" t="s">
        <v>25</v>
      </c>
      <c r="F67" s="80">
        <v>1737.6158000000003</v>
      </c>
      <c r="G67" s="60"/>
      <c r="H67" s="62">
        <f t="shared" si="27"/>
        <v>1737.6158000000003</v>
      </c>
      <c r="I67" s="85">
        <f t="shared" si="0"/>
        <v>1</v>
      </c>
      <c r="J67" s="86">
        <v>1008001</v>
      </c>
      <c r="K67" s="64">
        <v>1</v>
      </c>
      <c r="L67" s="65">
        <f t="shared" si="28"/>
        <v>1737.6158000000003</v>
      </c>
      <c r="M67" s="87" t="str">
        <f>VLOOKUP(J67,EAP!B:C,2,0)</f>
        <v>NOVAS TECNOLOGIAS</v>
      </c>
      <c r="N67" s="86"/>
      <c r="O67" s="64"/>
      <c r="P67" s="65">
        <f t="shared" si="29"/>
        <v>0</v>
      </c>
      <c r="Q67" s="87" t="e">
        <f>VLOOKUP(N67,EAP!$B:$C,2,0)</f>
        <v>#N/A</v>
      </c>
      <c r="R67" s="86"/>
      <c r="S67" s="64"/>
      <c r="T67" s="65">
        <f t="shared" si="30"/>
        <v>0</v>
      </c>
      <c r="U67" s="87" t="e">
        <f>VLOOKUP(R67,EAP!$B:$C,2,0)</f>
        <v>#N/A</v>
      </c>
      <c r="V67" s="93"/>
      <c r="W67" s="64"/>
      <c r="X67" s="65">
        <f t="shared" si="31"/>
        <v>0</v>
      </c>
      <c r="Y67" s="87" t="e">
        <f>VLOOKUP(V67,EAP!$B:$C,2,0)</f>
        <v>#N/A</v>
      </c>
      <c r="Z67" s="93"/>
      <c r="AA67" s="66"/>
      <c r="AB67" s="65">
        <f t="shared" si="21"/>
        <v>0</v>
      </c>
      <c r="AC67" s="87" t="e">
        <f>VLOOKUP(Z67,EAP!$B:$C,2,0)</f>
        <v>#N/A</v>
      </c>
    </row>
    <row r="68" spans="2:29" s="61" customFormat="1" ht="12.75" x14ac:dyDescent="0.2">
      <c r="B68" s="71" t="s">
        <v>21</v>
      </c>
      <c r="C68" s="72" t="s">
        <v>91</v>
      </c>
      <c r="D68" s="73">
        <v>45600</v>
      </c>
      <c r="E68" s="95" t="s">
        <v>25</v>
      </c>
      <c r="F68" s="80">
        <v>1737.6158000000003</v>
      </c>
      <c r="G68" s="60"/>
      <c r="H68" s="62">
        <f t="shared" si="27"/>
        <v>1737.6158000000003</v>
      </c>
      <c r="I68" s="85">
        <f t="shared" si="0"/>
        <v>1</v>
      </c>
      <c r="J68" s="86">
        <v>3001001</v>
      </c>
      <c r="K68" s="64">
        <v>1</v>
      </c>
      <c r="L68" s="65">
        <f t="shared" si="28"/>
        <v>1737.6158000000003</v>
      </c>
      <c r="M68" s="87" t="str">
        <f>VLOOKUP(J68,EAP!B:C,2,0)</f>
        <v>FORMA</v>
      </c>
      <c r="N68" s="86"/>
      <c r="O68" s="64"/>
      <c r="P68" s="65">
        <f t="shared" si="29"/>
        <v>0</v>
      </c>
      <c r="Q68" s="87" t="e">
        <f>VLOOKUP(N68,EAP!$B:$C,2,0)</f>
        <v>#N/A</v>
      </c>
      <c r="R68" s="86"/>
      <c r="S68" s="64"/>
      <c r="T68" s="65">
        <f t="shared" si="30"/>
        <v>0</v>
      </c>
      <c r="U68" s="87" t="e">
        <f>VLOOKUP(R68,EAP!$B:$C,2,0)</f>
        <v>#N/A</v>
      </c>
      <c r="V68" s="93"/>
      <c r="W68" s="64"/>
      <c r="X68" s="65">
        <f t="shared" si="31"/>
        <v>0</v>
      </c>
      <c r="Y68" s="87" t="e">
        <f>VLOOKUP(V68,EAP!$B:$C,2,0)</f>
        <v>#N/A</v>
      </c>
      <c r="Z68" s="93"/>
      <c r="AA68" s="66"/>
      <c r="AB68" s="65">
        <f t="shared" si="21"/>
        <v>0</v>
      </c>
      <c r="AC68" s="87" t="e">
        <f>VLOOKUP(Z68,EAP!$B:$C,2,0)</f>
        <v>#N/A</v>
      </c>
    </row>
    <row r="69" spans="2:29" s="61" customFormat="1" ht="51" hidden="1" x14ac:dyDescent="0.2">
      <c r="B69" s="71" t="s">
        <v>21</v>
      </c>
      <c r="C69" s="72" t="s">
        <v>92</v>
      </c>
      <c r="D69" s="73">
        <v>45266</v>
      </c>
      <c r="E69" s="95" t="s">
        <v>25</v>
      </c>
      <c r="F69" s="80">
        <v>1737.6158000000003</v>
      </c>
      <c r="G69" s="60"/>
      <c r="H69" s="62">
        <f t="shared" si="27"/>
        <v>1737.6158000000003</v>
      </c>
      <c r="I69" s="85">
        <f t="shared" si="0"/>
        <v>1</v>
      </c>
      <c r="J69" s="100">
        <v>3001003</v>
      </c>
      <c r="K69" s="64">
        <v>0.4</v>
      </c>
      <c r="L69" s="65">
        <f t="shared" si="28"/>
        <v>695.04632000000015</v>
      </c>
      <c r="M69" s="87" t="str">
        <f>VLOOKUP(J69,EAP!B:C,2,0)</f>
        <v>CONCRETO</v>
      </c>
      <c r="N69" s="86">
        <v>1005001</v>
      </c>
      <c r="O69" s="64">
        <v>0.6</v>
      </c>
      <c r="P69" s="65">
        <f t="shared" si="29"/>
        <v>1042.5694800000001</v>
      </c>
      <c r="Q69" s="87" t="str">
        <f>VLOOKUP(N69,EAP!$B:$C,2,0)</f>
        <v>EQUIPAMENTOS DE PROTEÇÃO COLETIVA</v>
      </c>
      <c r="R69" s="86"/>
      <c r="S69" s="64"/>
      <c r="T69" s="65">
        <f t="shared" si="30"/>
        <v>0</v>
      </c>
      <c r="U69" s="87" t="e">
        <f>VLOOKUP(R69,EAP!$B:$C,2,0)</f>
        <v>#N/A</v>
      </c>
      <c r="V69" s="93"/>
      <c r="W69" s="64"/>
      <c r="X69" s="65">
        <f t="shared" si="31"/>
        <v>0</v>
      </c>
      <c r="Y69" s="87" t="e">
        <f>VLOOKUP(V69,EAP!$B:$C,2,0)</f>
        <v>#N/A</v>
      </c>
      <c r="Z69" s="93"/>
      <c r="AA69" s="66"/>
      <c r="AB69" s="65">
        <f t="shared" si="21"/>
        <v>0</v>
      </c>
      <c r="AC69" s="87" t="e">
        <f>VLOOKUP(Z69,EAP!$B:$C,2,0)</f>
        <v>#N/A</v>
      </c>
    </row>
    <row r="70" spans="2:29" s="61" customFormat="1" ht="24" customHeight="1" x14ac:dyDescent="0.2">
      <c r="B70" s="71" t="s">
        <v>21</v>
      </c>
      <c r="C70" s="72" t="s">
        <v>93</v>
      </c>
      <c r="D70" s="73">
        <v>45446</v>
      </c>
      <c r="E70" s="95" t="s">
        <v>39</v>
      </c>
      <c r="F70" s="80">
        <v>2308.5785000000005</v>
      </c>
      <c r="G70" s="60"/>
      <c r="H70" s="62">
        <f t="shared" si="27"/>
        <v>2308.5785000000005</v>
      </c>
      <c r="I70" s="85">
        <f t="shared" si="0"/>
        <v>1</v>
      </c>
      <c r="J70" s="86">
        <v>3001001</v>
      </c>
      <c r="K70" s="64">
        <v>1</v>
      </c>
      <c r="L70" s="65">
        <f t="shared" si="28"/>
        <v>2308.5785000000005</v>
      </c>
      <c r="M70" s="87" t="str">
        <f>VLOOKUP(J70,EAP!B:C,2,0)</f>
        <v>FORMA</v>
      </c>
      <c r="N70" s="86"/>
      <c r="O70" s="64"/>
      <c r="P70" s="65">
        <f t="shared" si="29"/>
        <v>0</v>
      </c>
      <c r="Q70" s="87" t="e">
        <f>VLOOKUP(N70,EAP!$B:$C,2,0)</f>
        <v>#N/A</v>
      </c>
      <c r="R70" s="86"/>
      <c r="S70" s="64"/>
      <c r="T70" s="65">
        <f t="shared" si="30"/>
        <v>0</v>
      </c>
      <c r="U70" s="87" t="e">
        <f>VLOOKUP(R70,EAP!$B:$C,2,0)</f>
        <v>#N/A</v>
      </c>
      <c r="V70" s="86"/>
      <c r="W70" s="64"/>
      <c r="X70" s="65">
        <f t="shared" si="31"/>
        <v>0</v>
      </c>
      <c r="Y70" s="87" t="e">
        <f>VLOOKUP(V70,EAP!$B:$C,2,0)</f>
        <v>#N/A</v>
      </c>
      <c r="Z70" s="86"/>
      <c r="AA70" s="64"/>
      <c r="AB70" s="65">
        <f t="shared" si="21"/>
        <v>0</v>
      </c>
      <c r="AC70" s="87" t="e">
        <f>VLOOKUP(Z70,EAP!$B:$C,2,0)</f>
        <v>#N/A</v>
      </c>
    </row>
    <row r="71" spans="2:29" s="61" customFormat="1" ht="24" customHeight="1" x14ac:dyDescent="0.2">
      <c r="B71" s="71" t="s">
        <v>21</v>
      </c>
      <c r="C71" s="72" t="s">
        <v>94</v>
      </c>
      <c r="D71" s="73">
        <v>45855</v>
      </c>
      <c r="E71" s="95" t="s">
        <v>25</v>
      </c>
      <c r="F71" s="80">
        <v>1737.6158000000003</v>
      </c>
      <c r="G71" s="60"/>
      <c r="H71" s="62">
        <f t="shared" si="27"/>
        <v>1737.6158000000003</v>
      </c>
      <c r="I71" s="85">
        <f t="shared" si="0"/>
        <v>1</v>
      </c>
      <c r="J71" s="86">
        <v>3001001</v>
      </c>
      <c r="K71" s="64">
        <v>1</v>
      </c>
      <c r="L71" s="65">
        <f t="shared" si="28"/>
        <v>1737.6158000000003</v>
      </c>
      <c r="M71" s="87" t="str">
        <f>VLOOKUP(J71,EAP!B:C,2,0)</f>
        <v>FORMA</v>
      </c>
      <c r="N71" s="86"/>
      <c r="O71" s="64"/>
      <c r="P71" s="65">
        <f t="shared" si="29"/>
        <v>0</v>
      </c>
      <c r="Q71" s="87" t="e">
        <f>VLOOKUP(N71,EAP!$B:$C,2,0)</f>
        <v>#N/A</v>
      </c>
      <c r="R71" s="86"/>
      <c r="S71" s="64"/>
      <c r="T71" s="65">
        <f t="shared" si="30"/>
        <v>0</v>
      </c>
      <c r="U71" s="87" t="e">
        <f>VLOOKUP(R71,EAP!$B:$C,2,0)</f>
        <v>#N/A</v>
      </c>
      <c r="V71" s="86"/>
      <c r="W71" s="64"/>
      <c r="X71" s="65">
        <f t="shared" si="31"/>
        <v>0</v>
      </c>
      <c r="Y71" s="87" t="e">
        <f>VLOOKUP(V71,EAP!$B:$C,2,0)</f>
        <v>#N/A</v>
      </c>
      <c r="Z71" s="86"/>
      <c r="AA71" s="64"/>
      <c r="AB71" s="65">
        <f>H71*AA71</f>
        <v>0</v>
      </c>
      <c r="AC71" s="87" t="e">
        <f>VLOOKUP(Z71,EAP!$B:$C,2,0)</f>
        <v>#N/A</v>
      </c>
    </row>
    <row r="72" spans="2:29" s="61" customFormat="1" ht="24" hidden="1" customHeight="1" x14ac:dyDescent="0.2">
      <c r="B72" s="71" t="s">
        <v>21</v>
      </c>
      <c r="C72" s="72" t="s">
        <v>95</v>
      </c>
      <c r="D72" s="73">
        <v>45453</v>
      </c>
      <c r="E72" s="95" t="s">
        <v>25</v>
      </c>
      <c r="F72" s="80">
        <v>1737.6158000000003</v>
      </c>
      <c r="G72" s="60"/>
      <c r="H72" s="62">
        <f t="shared" si="27"/>
        <v>1737.6158000000003</v>
      </c>
      <c r="I72" s="85">
        <f t="shared" si="0"/>
        <v>1</v>
      </c>
      <c r="J72" s="97">
        <v>2004003</v>
      </c>
      <c r="K72" s="64">
        <v>0.2</v>
      </c>
      <c r="L72" s="65">
        <f t="shared" si="28"/>
        <v>347.52316000000008</v>
      </c>
      <c r="M72" s="87" t="str">
        <f>VLOOKUP(J72,EAP!B:C,2,0)</f>
        <v>BLOCO, BALDRAMES, SAPATAS</v>
      </c>
      <c r="N72" s="100">
        <v>3001003</v>
      </c>
      <c r="O72" s="64">
        <v>0.8</v>
      </c>
      <c r="P72" s="65">
        <f t="shared" si="29"/>
        <v>1390.0926400000003</v>
      </c>
      <c r="Q72" s="87" t="str">
        <f>VLOOKUP(N72,EAP!$B:$C,2,0)</f>
        <v>CONCRETO</v>
      </c>
      <c r="R72" s="86"/>
      <c r="S72" s="64"/>
      <c r="T72" s="65">
        <f t="shared" si="30"/>
        <v>0</v>
      </c>
      <c r="U72" s="87" t="e">
        <f>VLOOKUP(R72,EAP!$B:$C,2,0)</f>
        <v>#N/A</v>
      </c>
      <c r="V72" s="86"/>
      <c r="W72" s="64"/>
      <c r="X72" s="65">
        <f t="shared" si="31"/>
        <v>0</v>
      </c>
      <c r="Y72" s="87" t="e">
        <f>VLOOKUP(V72,EAP!$B:$C,2,0)</f>
        <v>#N/A</v>
      </c>
      <c r="Z72" s="86"/>
      <c r="AA72" s="64"/>
      <c r="AB72" s="65">
        <f>H72*AA72</f>
        <v>0</v>
      </c>
      <c r="AC72" s="87" t="e">
        <f>VLOOKUP(Z72,EAP!$B:$C,2,0)</f>
        <v>#N/A</v>
      </c>
    </row>
    <row r="73" spans="2:29" s="61" customFormat="1" ht="24" hidden="1" customHeight="1" x14ac:dyDescent="0.2">
      <c r="B73" s="71" t="s">
        <v>21</v>
      </c>
      <c r="C73" s="72" t="s">
        <v>96</v>
      </c>
      <c r="D73" s="73">
        <v>45236</v>
      </c>
      <c r="E73" s="95" t="s">
        <v>25</v>
      </c>
      <c r="F73" s="80">
        <v>1737.6158000000003</v>
      </c>
      <c r="G73" s="60"/>
      <c r="H73" s="62">
        <f t="shared" si="27"/>
        <v>1737.6158000000003</v>
      </c>
      <c r="I73" s="85">
        <f t="shared" si="0"/>
        <v>1</v>
      </c>
      <c r="J73" s="101">
        <v>1002002</v>
      </c>
      <c r="K73" s="64">
        <v>1</v>
      </c>
      <c r="L73" s="65">
        <f t="shared" si="28"/>
        <v>1737.6158000000003</v>
      </c>
      <c r="M73" s="87" t="str">
        <f>VLOOKUP(J73,EAP!B:C,2,0)</f>
        <v>MÃO DE OBRA INDIRETA (APOIO, LOGISTICA, SMS)</v>
      </c>
      <c r="N73" s="86"/>
      <c r="O73" s="64"/>
      <c r="P73" s="65">
        <f t="shared" si="29"/>
        <v>0</v>
      </c>
      <c r="Q73" s="87" t="e">
        <f>VLOOKUP(N73,EAP!$B:$C,2,0)</f>
        <v>#N/A</v>
      </c>
      <c r="R73" s="86"/>
      <c r="S73" s="64"/>
      <c r="T73" s="65">
        <f t="shared" si="30"/>
        <v>0</v>
      </c>
      <c r="U73" s="87" t="e">
        <f>VLOOKUP(R73,EAP!$B:$C,2,0)</f>
        <v>#N/A</v>
      </c>
      <c r="V73" s="86"/>
      <c r="W73" s="64"/>
      <c r="X73" s="65">
        <f t="shared" si="31"/>
        <v>0</v>
      </c>
      <c r="Y73" s="87" t="e">
        <f>VLOOKUP(V73,EAP!$B:$C,2,0)</f>
        <v>#N/A</v>
      </c>
      <c r="Z73" s="86"/>
      <c r="AA73" s="64"/>
      <c r="AB73" s="65">
        <f t="shared" ref="AB73:AB85" si="32">H73*AA73</f>
        <v>0</v>
      </c>
      <c r="AC73" s="87" t="e">
        <f>VLOOKUP(Z73,EAP!$B:$C,2,0)</f>
        <v>#N/A</v>
      </c>
    </row>
    <row r="74" spans="2:29" s="61" customFormat="1" ht="24" customHeight="1" x14ac:dyDescent="0.2">
      <c r="B74" s="71" t="s">
        <v>21</v>
      </c>
      <c r="C74" s="72" t="s">
        <v>97</v>
      </c>
      <c r="D74" s="73">
        <v>45600</v>
      </c>
      <c r="E74" s="95" t="s">
        <v>25</v>
      </c>
      <c r="F74" s="80">
        <v>1737.6158000000003</v>
      </c>
      <c r="G74" s="60"/>
      <c r="H74" s="62">
        <f t="shared" si="27"/>
        <v>1737.6158000000003</v>
      </c>
      <c r="I74" s="85">
        <f t="shared" si="0"/>
        <v>1</v>
      </c>
      <c r="J74" s="86">
        <v>3001001</v>
      </c>
      <c r="K74" s="64">
        <v>1</v>
      </c>
      <c r="L74" s="65">
        <f t="shared" si="28"/>
        <v>1737.6158000000003</v>
      </c>
      <c r="M74" s="87" t="str">
        <f>VLOOKUP(J74,EAP!B:C,2,0)</f>
        <v>FORMA</v>
      </c>
      <c r="N74" s="86"/>
      <c r="O74" s="64"/>
      <c r="P74" s="65">
        <f t="shared" si="29"/>
        <v>0</v>
      </c>
      <c r="Q74" s="87" t="e">
        <f>VLOOKUP(N74,EAP!$B:$C,2,0)</f>
        <v>#N/A</v>
      </c>
      <c r="R74" s="86"/>
      <c r="S74" s="64"/>
      <c r="T74" s="65">
        <f t="shared" si="30"/>
        <v>0</v>
      </c>
      <c r="U74" s="87" t="e">
        <f>VLOOKUP(R74,EAP!$B:$C,2,0)</f>
        <v>#N/A</v>
      </c>
      <c r="V74" s="86"/>
      <c r="W74" s="64"/>
      <c r="X74" s="65">
        <f t="shared" si="31"/>
        <v>0</v>
      </c>
      <c r="Y74" s="87" t="e">
        <f>VLOOKUP(V74,EAP!$B:$C,2,0)</f>
        <v>#N/A</v>
      </c>
      <c r="Z74" s="86"/>
      <c r="AA74" s="64"/>
      <c r="AB74" s="65">
        <f t="shared" si="32"/>
        <v>0</v>
      </c>
      <c r="AC74" s="87" t="e">
        <f>VLOOKUP(Z74,EAP!$B:$C,2,0)</f>
        <v>#N/A</v>
      </c>
    </row>
    <row r="75" spans="2:29" s="61" customFormat="1" ht="24" customHeight="1" x14ac:dyDescent="0.2">
      <c r="B75" s="71" t="s">
        <v>21</v>
      </c>
      <c r="C75" s="72" t="s">
        <v>98</v>
      </c>
      <c r="D75" s="73">
        <v>45581</v>
      </c>
      <c r="E75" s="95" t="s">
        <v>25</v>
      </c>
      <c r="F75" s="80">
        <v>1737.6158000000003</v>
      </c>
      <c r="G75" s="60"/>
      <c r="H75" s="62">
        <f t="shared" si="27"/>
        <v>1737.6158000000003</v>
      </c>
      <c r="I75" s="85">
        <f t="shared" ref="I75:I89" si="33">IF(AND($K75="",$O75="",$S75="",$W75=""),"",$K75+$O75+$S75+$W75)</f>
        <v>1</v>
      </c>
      <c r="J75" s="86">
        <v>3001001</v>
      </c>
      <c r="K75" s="64">
        <v>1</v>
      </c>
      <c r="L75" s="65">
        <f t="shared" si="28"/>
        <v>1737.6158000000003</v>
      </c>
      <c r="M75" s="87" t="str">
        <f>VLOOKUP(J75,EAP!B:C,2,0)</f>
        <v>FORMA</v>
      </c>
      <c r="N75" s="86"/>
      <c r="O75" s="64"/>
      <c r="P75" s="65">
        <f t="shared" si="29"/>
        <v>0</v>
      </c>
      <c r="Q75" s="87" t="e">
        <f>VLOOKUP(N75,EAP!$B:$C,2,0)</f>
        <v>#N/A</v>
      </c>
      <c r="R75" s="86"/>
      <c r="S75" s="64"/>
      <c r="T75" s="65">
        <f t="shared" si="30"/>
        <v>0</v>
      </c>
      <c r="U75" s="87" t="e">
        <f>VLOOKUP(R75,EAP!$B:$C,2,0)</f>
        <v>#N/A</v>
      </c>
      <c r="V75" s="86"/>
      <c r="W75" s="64"/>
      <c r="X75" s="65">
        <f t="shared" si="31"/>
        <v>0</v>
      </c>
      <c r="Y75" s="87" t="e">
        <f>VLOOKUP(V75,EAP!$B:$C,2,0)</f>
        <v>#N/A</v>
      </c>
      <c r="Z75" s="86"/>
      <c r="AA75" s="64"/>
      <c r="AB75" s="65">
        <f t="shared" si="32"/>
        <v>0</v>
      </c>
      <c r="AC75" s="87" t="e">
        <f>VLOOKUP(Z75,EAP!$B:$C,2,0)</f>
        <v>#N/A</v>
      </c>
    </row>
    <row r="76" spans="2:29" s="61" customFormat="1" ht="24" hidden="1" customHeight="1" x14ac:dyDescent="0.2">
      <c r="B76" s="71" t="s">
        <v>21</v>
      </c>
      <c r="C76" s="72" t="s">
        <v>99</v>
      </c>
      <c r="D76" s="73">
        <v>45818</v>
      </c>
      <c r="E76" s="95" t="s">
        <v>25</v>
      </c>
      <c r="F76" s="80">
        <v>1737.6158000000003</v>
      </c>
      <c r="G76" s="60"/>
      <c r="H76" s="62">
        <f t="shared" si="27"/>
        <v>1737.6158000000003</v>
      </c>
      <c r="I76" s="85">
        <f t="shared" si="33"/>
        <v>1</v>
      </c>
      <c r="J76" s="100">
        <v>3001003</v>
      </c>
      <c r="K76" s="64">
        <v>1</v>
      </c>
      <c r="L76" s="65">
        <f t="shared" si="28"/>
        <v>1737.6158000000003</v>
      </c>
      <c r="M76" s="87" t="str">
        <f>VLOOKUP(J76,EAP!B:C,2,0)</f>
        <v>CONCRETO</v>
      </c>
      <c r="N76" s="86"/>
      <c r="O76" s="64"/>
      <c r="P76" s="65">
        <f t="shared" si="29"/>
        <v>0</v>
      </c>
      <c r="Q76" s="87" t="e">
        <f>VLOOKUP(N76,EAP!$B:$C,2,0)</f>
        <v>#N/A</v>
      </c>
      <c r="R76" s="86"/>
      <c r="S76" s="64"/>
      <c r="T76" s="65">
        <f t="shared" si="30"/>
        <v>0</v>
      </c>
      <c r="U76" s="87" t="e">
        <f>VLOOKUP(R76,EAP!$B:$C,2,0)</f>
        <v>#N/A</v>
      </c>
      <c r="V76" s="86"/>
      <c r="W76" s="64"/>
      <c r="X76" s="65">
        <f t="shared" si="31"/>
        <v>0</v>
      </c>
      <c r="Y76" s="87" t="e">
        <f>VLOOKUP(V76,EAP!$B:$C,2,0)</f>
        <v>#N/A</v>
      </c>
      <c r="Z76" s="86"/>
      <c r="AA76" s="64"/>
      <c r="AB76" s="65">
        <f t="shared" si="32"/>
        <v>0</v>
      </c>
      <c r="AC76" s="87" t="e">
        <f>VLOOKUP(Z76,EAP!$B:$C,2,0)</f>
        <v>#N/A</v>
      </c>
    </row>
    <row r="77" spans="2:29" s="61" customFormat="1" ht="24" customHeight="1" x14ac:dyDescent="0.2">
      <c r="B77" s="71" t="s">
        <v>21</v>
      </c>
      <c r="C77" s="72" t="s">
        <v>100</v>
      </c>
      <c r="D77" s="73">
        <v>45825</v>
      </c>
      <c r="E77" s="95" t="s">
        <v>25</v>
      </c>
      <c r="F77" s="80">
        <v>1737.6158000000003</v>
      </c>
      <c r="G77" s="60"/>
      <c r="H77" s="62">
        <f t="shared" si="27"/>
        <v>1737.6158000000003</v>
      </c>
      <c r="I77" s="85">
        <f t="shared" si="33"/>
        <v>1</v>
      </c>
      <c r="J77" s="86">
        <v>3001001</v>
      </c>
      <c r="K77" s="64">
        <v>1</v>
      </c>
      <c r="L77" s="65">
        <f t="shared" si="28"/>
        <v>1737.6158000000003</v>
      </c>
      <c r="M77" s="87" t="str">
        <f>VLOOKUP(J77,EAP!B:C,2,0)</f>
        <v>FORMA</v>
      </c>
      <c r="N77" s="86"/>
      <c r="O77" s="64"/>
      <c r="P77" s="65">
        <f t="shared" si="29"/>
        <v>0</v>
      </c>
      <c r="Q77" s="87" t="e">
        <f>VLOOKUP(N77,EAP!$B:$C,2,0)</f>
        <v>#N/A</v>
      </c>
      <c r="R77" s="86"/>
      <c r="S77" s="64"/>
      <c r="T77" s="65">
        <f t="shared" si="30"/>
        <v>0</v>
      </c>
      <c r="U77" s="87" t="e">
        <f>VLOOKUP(R77,EAP!$B:$C,2,0)</f>
        <v>#N/A</v>
      </c>
      <c r="V77" s="86"/>
      <c r="W77" s="64"/>
      <c r="X77" s="65">
        <f t="shared" si="31"/>
        <v>0</v>
      </c>
      <c r="Y77" s="87" t="e">
        <f>VLOOKUP(V77,EAP!$B:$C,2,0)</f>
        <v>#N/A</v>
      </c>
      <c r="Z77" s="86"/>
      <c r="AA77" s="64"/>
      <c r="AB77" s="65">
        <f t="shared" si="32"/>
        <v>0</v>
      </c>
      <c r="AC77" s="87" t="e">
        <f>VLOOKUP(Z77,EAP!$B:$C,2,0)</f>
        <v>#N/A</v>
      </c>
    </row>
    <row r="78" spans="2:29" s="61" customFormat="1" ht="24" hidden="1" customHeight="1" x14ac:dyDescent="0.2">
      <c r="B78" s="71" t="s">
        <v>21</v>
      </c>
      <c r="C78" s="72" t="s">
        <v>101</v>
      </c>
      <c r="D78" s="73">
        <v>45748</v>
      </c>
      <c r="E78" s="95" t="s">
        <v>43</v>
      </c>
      <c r="F78" s="80">
        <v>2308.5785000000005</v>
      </c>
      <c r="G78" s="60"/>
      <c r="H78" s="62">
        <f t="shared" si="27"/>
        <v>2308.5785000000005</v>
      </c>
      <c r="I78" s="85">
        <f t="shared" si="33"/>
        <v>1</v>
      </c>
      <c r="J78" s="97">
        <v>3002001</v>
      </c>
      <c r="K78" s="64">
        <v>0.6</v>
      </c>
      <c r="L78" s="65">
        <f t="shared" si="28"/>
        <v>1385.1471000000004</v>
      </c>
      <c r="M78" s="87" t="str">
        <f>VLOOKUP(J78,EAP!B:C,2,0)</f>
        <v>BLOCO CERÂMICO</v>
      </c>
      <c r="N78" s="86">
        <v>3001003</v>
      </c>
      <c r="O78" s="64">
        <v>0.4</v>
      </c>
      <c r="P78" s="65">
        <f t="shared" si="29"/>
        <v>923.43140000000028</v>
      </c>
      <c r="Q78" s="87" t="str">
        <f>VLOOKUP(N78,EAP!$B:$C,2,0)</f>
        <v>CONCRETO</v>
      </c>
      <c r="R78" s="86"/>
      <c r="S78" s="64"/>
      <c r="T78" s="65">
        <f t="shared" si="30"/>
        <v>0</v>
      </c>
      <c r="U78" s="87" t="e">
        <f>VLOOKUP(R78,EAP!$B:$C,2,0)</f>
        <v>#N/A</v>
      </c>
      <c r="V78" s="86"/>
      <c r="W78" s="64"/>
      <c r="X78" s="65">
        <f t="shared" si="31"/>
        <v>0</v>
      </c>
      <c r="Y78" s="87" t="e">
        <f>VLOOKUP(V78,EAP!$B:$C,2,0)</f>
        <v>#N/A</v>
      </c>
      <c r="Z78" s="86"/>
      <c r="AA78" s="64"/>
      <c r="AB78" s="65">
        <f t="shared" si="32"/>
        <v>0</v>
      </c>
      <c r="AC78" s="87" t="e">
        <f>VLOOKUP(Z78,EAP!$B:$C,2,0)</f>
        <v>#N/A</v>
      </c>
    </row>
    <row r="79" spans="2:29" s="61" customFormat="1" ht="24" hidden="1" customHeight="1" x14ac:dyDescent="0.2">
      <c r="B79" s="71" t="s">
        <v>21</v>
      </c>
      <c r="C79" s="72" t="s">
        <v>102</v>
      </c>
      <c r="D79" s="73">
        <v>45265</v>
      </c>
      <c r="E79" s="95" t="s">
        <v>43</v>
      </c>
      <c r="F79" s="80">
        <v>2308.5785000000005</v>
      </c>
      <c r="G79" s="60"/>
      <c r="H79" s="62">
        <f t="shared" si="27"/>
        <v>2308.5785000000005</v>
      </c>
      <c r="I79" s="85">
        <f t="shared" si="33"/>
        <v>1</v>
      </c>
      <c r="J79" s="99">
        <v>3001003</v>
      </c>
      <c r="K79" s="64">
        <v>1</v>
      </c>
      <c r="L79" s="65">
        <f t="shared" si="28"/>
        <v>2308.5785000000005</v>
      </c>
      <c r="M79" s="87" t="str">
        <f>VLOOKUP(J79,EAP!B:C,2,0)</f>
        <v>CONCRETO</v>
      </c>
      <c r="N79" s="86"/>
      <c r="O79" s="64"/>
      <c r="P79" s="65">
        <f t="shared" si="29"/>
        <v>0</v>
      </c>
      <c r="Q79" s="87" t="e">
        <f>VLOOKUP(N79,EAP!$B:$C,2,0)</f>
        <v>#N/A</v>
      </c>
      <c r="R79" s="86"/>
      <c r="S79" s="64"/>
      <c r="T79" s="65">
        <f t="shared" si="30"/>
        <v>0</v>
      </c>
      <c r="U79" s="87" t="e">
        <f>VLOOKUP(R79,EAP!$B:$C,2,0)</f>
        <v>#N/A</v>
      </c>
      <c r="V79" s="86"/>
      <c r="W79" s="64"/>
      <c r="X79" s="65">
        <f t="shared" si="31"/>
        <v>0</v>
      </c>
      <c r="Y79" s="87" t="e">
        <f>VLOOKUP(V79,EAP!$B:$C,2,0)</f>
        <v>#N/A</v>
      </c>
      <c r="Z79" s="86"/>
      <c r="AA79" s="64"/>
      <c r="AB79" s="65">
        <f t="shared" si="32"/>
        <v>0</v>
      </c>
      <c r="AC79" s="87" t="e">
        <f>VLOOKUP(Z79,EAP!$B:$C,2,0)</f>
        <v>#N/A</v>
      </c>
    </row>
    <row r="80" spans="2:29" s="61" customFormat="1" ht="24" hidden="1" customHeight="1" x14ac:dyDescent="0.2">
      <c r="B80" s="71" t="s">
        <v>21</v>
      </c>
      <c r="C80" s="72" t="s">
        <v>103</v>
      </c>
      <c r="D80" s="73">
        <v>45446</v>
      </c>
      <c r="E80" s="95" t="s">
        <v>23</v>
      </c>
      <c r="F80" s="80">
        <v>2308.5785000000005</v>
      </c>
      <c r="G80" s="60"/>
      <c r="H80" s="62">
        <f t="shared" si="27"/>
        <v>2308.5785000000005</v>
      </c>
      <c r="I80" s="85">
        <f t="shared" si="33"/>
        <v>1</v>
      </c>
      <c r="J80" s="97">
        <v>3001002</v>
      </c>
      <c r="K80" s="64">
        <v>1</v>
      </c>
      <c r="L80" s="65">
        <f t="shared" si="28"/>
        <v>2308.5785000000005</v>
      </c>
      <c r="M80" s="87" t="str">
        <f>VLOOKUP(J80,EAP!B:C,2,0)</f>
        <v>ARMAÇÃO</v>
      </c>
      <c r="N80" s="86"/>
      <c r="O80" s="64"/>
      <c r="P80" s="65">
        <f t="shared" si="29"/>
        <v>0</v>
      </c>
      <c r="Q80" s="87" t="e">
        <f>VLOOKUP(N80,EAP!$B:$C,2,0)</f>
        <v>#N/A</v>
      </c>
      <c r="R80" s="86"/>
      <c r="S80" s="64"/>
      <c r="T80" s="65">
        <f t="shared" si="30"/>
        <v>0</v>
      </c>
      <c r="U80" s="87" t="e">
        <f>VLOOKUP(R80,EAP!$B:$C,2,0)</f>
        <v>#N/A</v>
      </c>
      <c r="V80" s="86"/>
      <c r="W80" s="64"/>
      <c r="X80" s="65">
        <f t="shared" si="31"/>
        <v>0</v>
      </c>
      <c r="Y80" s="87" t="e">
        <f>VLOOKUP(V80,EAP!$B:$C,2,0)</f>
        <v>#N/A</v>
      </c>
      <c r="Z80" s="86"/>
      <c r="AA80" s="64"/>
      <c r="AB80" s="65">
        <f t="shared" si="32"/>
        <v>0</v>
      </c>
      <c r="AC80" s="87" t="e">
        <f>VLOOKUP(Z80,EAP!$B:$C,2,0)</f>
        <v>#N/A</v>
      </c>
    </row>
    <row r="81" spans="2:29" s="61" customFormat="1" ht="24" customHeight="1" x14ac:dyDescent="0.2">
      <c r="B81" s="71" t="s">
        <v>21</v>
      </c>
      <c r="C81" s="72" t="s">
        <v>104</v>
      </c>
      <c r="D81" s="73">
        <v>45603</v>
      </c>
      <c r="E81" s="95" t="s">
        <v>39</v>
      </c>
      <c r="F81" s="80">
        <v>2308.5785000000005</v>
      </c>
      <c r="G81" s="60"/>
      <c r="H81" s="62">
        <f t="shared" si="27"/>
        <v>2308.5785000000005</v>
      </c>
      <c r="I81" s="85">
        <v>1</v>
      </c>
      <c r="J81" s="86">
        <v>3001001</v>
      </c>
      <c r="K81" s="64">
        <v>1</v>
      </c>
      <c r="L81" s="65">
        <f t="shared" si="28"/>
        <v>2308.5785000000005</v>
      </c>
      <c r="M81" s="87" t="str">
        <f>VLOOKUP(J81,EAP!B:C,2,0)</f>
        <v>FORMA</v>
      </c>
      <c r="N81" s="86"/>
      <c r="O81" s="64"/>
      <c r="P81" s="65">
        <f t="shared" si="29"/>
        <v>0</v>
      </c>
      <c r="Q81" s="87" t="e">
        <f>VLOOKUP(N81,EAP!$B:$C,2,0)</f>
        <v>#N/A</v>
      </c>
      <c r="R81" s="86"/>
      <c r="S81" s="64"/>
      <c r="T81" s="65">
        <f t="shared" si="30"/>
        <v>0</v>
      </c>
      <c r="U81" s="87" t="e">
        <f>VLOOKUP(R81,EAP!$B:$C,2,0)</f>
        <v>#N/A</v>
      </c>
      <c r="V81" s="86"/>
      <c r="W81" s="64"/>
      <c r="X81" s="65">
        <f t="shared" si="31"/>
        <v>0</v>
      </c>
      <c r="Y81" s="87" t="e">
        <f>VLOOKUP(V81,EAP!$B:$C,2,0)</f>
        <v>#N/A</v>
      </c>
      <c r="Z81" s="86"/>
      <c r="AA81" s="64"/>
      <c r="AB81" s="65">
        <f t="shared" si="32"/>
        <v>0</v>
      </c>
      <c r="AC81" s="87" t="e">
        <f>VLOOKUP(Z81,EAP!$B:$C,2,0)</f>
        <v>#N/A</v>
      </c>
    </row>
    <row r="82" spans="2:29" s="61" customFormat="1" ht="24" hidden="1" customHeight="1" x14ac:dyDescent="0.2">
      <c r="B82" s="71" t="s">
        <v>21</v>
      </c>
      <c r="C82" s="72" t="s">
        <v>105</v>
      </c>
      <c r="D82" s="73">
        <v>45426</v>
      </c>
      <c r="E82" s="95" t="s">
        <v>23</v>
      </c>
      <c r="F82" s="80">
        <v>2308.5785000000005</v>
      </c>
      <c r="G82" s="60"/>
      <c r="H82" s="62">
        <f t="shared" si="27"/>
        <v>2308.5785000000005</v>
      </c>
      <c r="I82" s="85">
        <f t="shared" si="33"/>
        <v>1</v>
      </c>
      <c r="J82" s="97">
        <v>2004003</v>
      </c>
      <c r="K82" s="64">
        <v>1</v>
      </c>
      <c r="L82" s="65">
        <f t="shared" si="28"/>
        <v>2308.5785000000005</v>
      </c>
      <c r="M82" s="87" t="str">
        <f>VLOOKUP(J82,EAP!B:C,2,0)</f>
        <v>BLOCO, BALDRAMES, SAPATAS</v>
      </c>
      <c r="N82" s="86"/>
      <c r="O82" s="64"/>
      <c r="P82" s="65">
        <f t="shared" si="29"/>
        <v>0</v>
      </c>
      <c r="Q82" s="87" t="e">
        <f>VLOOKUP(N82,EAP!$B:$C,2,0)</f>
        <v>#N/A</v>
      </c>
      <c r="R82" s="86"/>
      <c r="S82" s="64"/>
      <c r="T82" s="65">
        <f t="shared" si="30"/>
        <v>0</v>
      </c>
      <c r="U82" s="87" t="e">
        <f>VLOOKUP(R82,EAP!$B:$C,2,0)</f>
        <v>#N/A</v>
      </c>
      <c r="V82" s="86"/>
      <c r="W82" s="64"/>
      <c r="X82" s="65">
        <f t="shared" si="31"/>
        <v>0</v>
      </c>
      <c r="Y82" s="87" t="e">
        <f>VLOOKUP(V82,EAP!$B:$C,2,0)</f>
        <v>#N/A</v>
      </c>
      <c r="Z82" s="86"/>
      <c r="AA82" s="63"/>
      <c r="AB82" s="65">
        <f t="shared" si="32"/>
        <v>0</v>
      </c>
      <c r="AC82" s="87" t="e">
        <f>VLOOKUP(Z82,EAP!$B:$C,2,0)</f>
        <v>#N/A</v>
      </c>
    </row>
    <row r="83" spans="2:29" s="61" customFormat="1" ht="24" hidden="1" customHeight="1" x14ac:dyDescent="0.2">
      <c r="B83" s="71" t="s">
        <v>21</v>
      </c>
      <c r="C83" s="72" t="s">
        <v>106</v>
      </c>
      <c r="D83" s="73">
        <v>45609</v>
      </c>
      <c r="E83" s="95" t="s">
        <v>23</v>
      </c>
      <c r="F83" s="80">
        <v>2308.5785000000005</v>
      </c>
      <c r="G83" s="60"/>
      <c r="H83" s="62">
        <f t="shared" si="27"/>
        <v>2308.5785000000005</v>
      </c>
      <c r="I83" s="85">
        <f t="shared" si="33"/>
        <v>1</v>
      </c>
      <c r="J83" s="97">
        <v>3001002</v>
      </c>
      <c r="K83" s="64">
        <v>1</v>
      </c>
      <c r="L83" s="65">
        <f t="shared" si="28"/>
        <v>2308.5785000000005</v>
      </c>
      <c r="M83" s="87" t="str">
        <f>VLOOKUP(J83,EAP!B:C,2,0)</f>
        <v>ARMAÇÃO</v>
      </c>
      <c r="N83" s="86"/>
      <c r="O83" s="64"/>
      <c r="P83" s="65">
        <f t="shared" si="29"/>
        <v>0</v>
      </c>
      <c r="Q83" s="87" t="e">
        <f>VLOOKUP(N83,EAP!$B:$C,2,0)</f>
        <v>#N/A</v>
      </c>
      <c r="R83" s="86"/>
      <c r="S83" s="64"/>
      <c r="T83" s="65">
        <f t="shared" si="30"/>
        <v>0</v>
      </c>
      <c r="U83" s="87" t="e">
        <f>VLOOKUP(R83,EAP!$B:$C,2,0)</f>
        <v>#N/A</v>
      </c>
      <c r="V83" s="86"/>
      <c r="W83" s="64"/>
      <c r="X83" s="65">
        <f t="shared" si="31"/>
        <v>0</v>
      </c>
      <c r="Y83" s="87" t="e">
        <f>VLOOKUP(V83,EAP!$B:$C,2,0)</f>
        <v>#N/A</v>
      </c>
      <c r="Z83" s="86"/>
      <c r="AA83" s="63"/>
      <c r="AB83" s="65">
        <f t="shared" si="32"/>
        <v>0</v>
      </c>
      <c r="AC83" s="87" t="e">
        <f>VLOOKUP(Z83,EAP!$B:$C,2,0)</f>
        <v>#N/A</v>
      </c>
    </row>
    <row r="84" spans="2:29" s="61" customFormat="1" ht="24" customHeight="1" x14ac:dyDescent="0.2">
      <c r="B84" s="71" t="s">
        <v>21</v>
      </c>
      <c r="C84" s="72" t="s">
        <v>107</v>
      </c>
      <c r="D84" s="73">
        <v>45839</v>
      </c>
      <c r="E84" s="95" t="s">
        <v>25</v>
      </c>
      <c r="F84" s="80">
        <v>1737.6158000000003</v>
      </c>
      <c r="G84" s="60"/>
      <c r="H84" s="62">
        <f>F84+G84</f>
        <v>1737.6158000000003</v>
      </c>
      <c r="I84" s="85">
        <f t="shared" si="33"/>
        <v>1</v>
      </c>
      <c r="J84" s="86">
        <v>3001001</v>
      </c>
      <c r="K84" s="64">
        <v>1</v>
      </c>
      <c r="L84" s="65">
        <f t="shared" si="28"/>
        <v>1737.6158000000003</v>
      </c>
      <c r="M84" s="87" t="str">
        <f>VLOOKUP(J84,EAP!B:C,2,0)</f>
        <v>FORMA</v>
      </c>
      <c r="N84" s="86"/>
      <c r="O84" s="64"/>
      <c r="P84" s="65">
        <f t="shared" si="29"/>
        <v>0</v>
      </c>
      <c r="Q84" s="87" t="e">
        <f>VLOOKUP(N84,EAP!$B:$C,2,0)</f>
        <v>#N/A</v>
      </c>
      <c r="R84" s="86"/>
      <c r="S84" s="64"/>
      <c r="T84" s="65">
        <f t="shared" si="30"/>
        <v>0</v>
      </c>
      <c r="U84" s="87" t="e">
        <f>VLOOKUP(R84,EAP!$B:$C,2,0)</f>
        <v>#N/A</v>
      </c>
      <c r="V84" s="86"/>
      <c r="W84" s="64"/>
      <c r="X84" s="65">
        <f t="shared" si="31"/>
        <v>0</v>
      </c>
      <c r="Y84" s="87" t="e">
        <f>VLOOKUP(V84,EAP!$B:$C,2,0)</f>
        <v>#N/A</v>
      </c>
      <c r="Z84" s="86"/>
      <c r="AA84" s="63"/>
      <c r="AB84" s="65">
        <f t="shared" si="32"/>
        <v>0</v>
      </c>
      <c r="AC84" s="87" t="e">
        <f>VLOOKUP(Z84,EAP!$B:$C,2,0)</f>
        <v>#N/A</v>
      </c>
    </row>
    <row r="85" spans="2:29" s="61" customFormat="1" ht="24" customHeight="1" x14ac:dyDescent="0.2">
      <c r="B85" s="71" t="s">
        <v>21</v>
      </c>
      <c r="C85" s="72" t="s">
        <v>108</v>
      </c>
      <c r="D85" s="73">
        <v>45453</v>
      </c>
      <c r="E85" s="95" t="s">
        <v>39</v>
      </c>
      <c r="F85" s="80">
        <v>2308.5785000000005</v>
      </c>
      <c r="G85" s="60"/>
      <c r="H85" s="62">
        <f>F85+G85</f>
        <v>2308.5785000000005</v>
      </c>
      <c r="I85" s="85">
        <f t="shared" si="33"/>
        <v>1</v>
      </c>
      <c r="J85" s="86">
        <v>3001001</v>
      </c>
      <c r="K85" s="64">
        <v>1</v>
      </c>
      <c r="L85" s="65">
        <f t="shared" si="28"/>
        <v>2308.5785000000005</v>
      </c>
      <c r="M85" s="87" t="str">
        <f>VLOOKUP(J85,EAP!B:C,2,0)</f>
        <v>FORMA</v>
      </c>
      <c r="N85" s="86"/>
      <c r="O85" s="64"/>
      <c r="P85" s="65">
        <f t="shared" si="29"/>
        <v>0</v>
      </c>
      <c r="Q85" s="87" t="e">
        <f>VLOOKUP(N85,EAP!$B:$C,2,0)</f>
        <v>#N/A</v>
      </c>
      <c r="R85" s="86"/>
      <c r="S85" s="64"/>
      <c r="T85" s="65">
        <f t="shared" si="30"/>
        <v>0</v>
      </c>
      <c r="U85" s="87" t="e">
        <f>VLOOKUP(R85,EAP!$B:$C,2,0)</f>
        <v>#N/A</v>
      </c>
      <c r="V85" s="86"/>
      <c r="W85" s="64"/>
      <c r="X85" s="65">
        <f t="shared" si="31"/>
        <v>0</v>
      </c>
      <c r="Y85" s="87" t="e">
        <f>VLOOKUP(V85,EAP!$B:$C,2,0)</f>
        <v>#N/A</v>
      </c>
      <c r="Z85" s="86"/>
      <c r="AA85" s="64"/>
      <c r="AB85" s="65">
        <f t="shared" si="32"/>
        <v>0</v>
      </c>
      <c r="AC85" s="87" t="e">
        <f>VLOOKUP(Z85,EAP!$B:$C,2,0)</f>
        <v>#N/A</v>
      </c>
    </row>
    <row r="86" spans="2:29" s="61" customFormat="1" ht="24" customHeight="1" x14ac:dyDescent="0.2">
      <c r="B86" s="71" t="s">
        <v>21</v>
      </c>
      <c r="C86" s="72" t="s">
        <v>109</v>
      </c>
      <c r="D86" s="73">
        <v>45511</v>
      </c>
      <c r="E86" s="95" t="s">
        <v>39</v>
      </c>
      <c r="F86" s="80">
        <v>2308.5785000000005</v>
      </c>
      <c r="G86" s="60"/>
      <c r="H86" s="62">
        <f>F86+G86</f>
        <v>2308.5785000000005</v>
      </c>
      <c r="I86" s="85">
        <f t="shared" si="33"/>
        <v>1</v>
      </c>
      <c r="J86" s="86">
        <v>3001001</v>
      </c>
      <c r="K86" s="64">
        <v>1</v>
      </c>
      <c r="L86" s="65">
        <f t="shared" ref="L86:L87" si="34">(F86+G86)*K86</f>
        <v>2308.5785000000005</v>
      </c>
      <c r="M86" s="87" t="str">
        <f>VLOOKUP(J86,EAP!B:C,2,0)</f>
        <v>FORMA</v>
      </c>
      <c r="N86" s="86"/>
      <c r="O86" s="64"/>
      <c r="P86" s="65">
        <f t="shared" ref="P86:P87" si="35">(F86+G86)*O86</f>
        <v>0</v>
      </c>
      <c r="Q86" s="87" t="e">
        <f>VLOOKUP(N86,EAP!$B:$C,2,0)</f>
        <v>#N/A</v>
      </c>
      <c r="R86" s="86"/>
      <c r="S86" s="64"/>
      <c r="T86" s="65">
        <f t="shared" ref="T86:T87" si="36">F86*S86</f>
        <v>0</v>
      </c>
      <c r="U86" s="87" t="e">
        <f>VLOOKUP(R86,EAP!$B:$C,2,0)</f>
        <v>#N/A</v>
      </c>
      <c r="V86" s="86"/>
      <c r="W86" s="64"/>
      <c r="X86" s="65">
        <f t="shared" ref="X86:X87" si="37">F86*W86</f>
        <v>0</v>
      </c>
      <c r="Y86" s="87" t="e">
        <f>VLOOKUP(V86,EAP!$B:$C,2,0)</f>
        <v>#N/A</v>
      </c>
      <c r="Z86" s="86"/>
      <c r="AA86" s="64"/>
      <c r="AB86" s="65">
        <f t="shared" ref="AB86:AB87" si="38">H86*AA86</f>
        <v>0</v>
      </c>
      <c r="AC86" s="87" t="e">
        <f>VLOOKUP(Z86,EAP!$B:$C,2,0)</f>
        <v>#N/A</v>
      </c>
    </row>
    <row r="87" spans="2:29" s="61" customFormat="1" ht="24" customHeight="1" x14ac:dyDescent="0.2">
      <c r="B87" s="71" t="s">
        <v>21</v>
      </c>
      <c r="C87" s="72" t="s">
        <v>110</v>
      </c>
      <c r="D87" s="73">
        <v>45355</v>
      </c>
      <c r="E87" s="95" t="s">
        <v>39</v>
      </c>
      <c r="F87" s="80">
        <v>2308.5785000000005</v>
      </c>
      <c r="G87" s="60"/>
      <c r="H87" s="62">
        <f>F87+G87</f>
        <v>2308.5785000000005</v>
      </c>
      <c r="I87" s="85">
        <f t="shared" si="33"/>
        <v>1</v>
      </c>
      <c r="J87" s="86">
        <v>3001001</v>
      </c>
      <c r="K87" s="64">
        <v>1</v>
      </c>
      <c r="L87" s="65">
        <f t="shared" si="34"/>
        <v>2308.5785000000005</v>
      </c>
      <c r="M87" s="87" t="str">
        <f>VLOOKUP(J87,EAP!B:C,2,0)</f>
        <v>FORMA</v>
      </c>
      <c r="N87" s="86"/>
      <c r="O87" s="64"/>
      <c r="P87" s="65">
        <f t="shared" si="35"/>
        <v>0</v>
      </c>
      <c r="Q87" s="87" t="e">
        <f>VLOOKUP(N87,EAP!$B:$C,2,0)</f>
        <v>#N/A</v>
      </c>
      <c r="R87" s="86"/>
      <c r="S87" s="64"/>
      <c r="T87" s="65">
        <f t="shared" si="36"/>
        <v>0</v>
      </c>
      <c r="U87" s="87" t="e">
        <f>VLOOKUP(R87,EAP!$B:$C,2,0)</f>
        <v>#N/A</v>
      </c>
      <c r="V87" s="86"/>
      <c r="W87" s="64"/>
      <c r="X87" s="65">
        <f t="shared" si="37"/>
        <v>0</v>
      </c>
      <c r="Y87" s="87" t="e">
        <f>VLOOKUP(V87,EAP!$B:$C,2,0)</f>
        <v>#N/A</v>
      </c>
      <c r="Z87" s="86"/>
      <c r="AA87" s="64"/>
      <c r="AB87" s="65">
        <f t="shared" si="38"/>
        <v>0</v>
      </c>
      <c r="AC87" s="87" t="e">
        <f>VLOOKUP(Z87,EAP!$B:$C,2,0)</f>
        <v>#N/A</v>
      </c>
    </row>
    <row r="88" spans="2:29" s="61" customFormat="1" ht="24" hidden="1" customHeight="1" x14ac:dyDescent="0.2">
      <c r="B88" s="71" t="s">
        <v>21</v>
      </c>
      <c r="C88" s="72" t="s">
        <v>111</v>
      </c>
      <c r="D88" s="73">
        <v>45509</v>
      </c>
      <c r="E88" s="95" t="s">
        <v>23</v>
      </c>
      <c r="F88" s="80">
        <v>2308.5785000000005</v>
      </c>
      <c r="G88" s="60"/>
      <c r="H88" s="62">
        <f t="shared" ref="H88:H102" si="39">F88+G88</f>
        <v>2308.5785000000005</v>
      </c>
      <c r="I88" s="85">
        <f t="shared" si="33"/>
        <v>1</v>
      </c>
      <c r="J88" s="97">
        <v>3001002</v>
      </c>
      <c r="K88" s="64">
        <v>1</v>
      </c>
      <c r="L88" s="65">
        <f t="shared" ref="L88:L92" si="40">(F88+G88)*K88</f>
        <v>2308.5785000000005</v>
      </c>
      <c r="M88" s="87" t="str">
        <f>VLOOKUP(J88,EAP!B:C,2,0)</f>
        <v>ARMAÇÃO</v>
      </c>
      <c r="N88" s="86"/>
      <c r="O88" s="64"/>
      <c r="P88" s="65">
        <f t="shared" ref="P88:P92" si="41">(F88+G88)*O88</f>
        <v>0</v>
      </c>
      <c r="Q88" s="87" t="e">
        <f>VLOOKUP(N88,EAP!$B:$C,2,0)</f>
        <v>#N/A</v>
      </c>
      <c r="R88" s="86"/>
      <c r="S88" s="64"/>
      <c r="T88" s="65">
        <f t="shared" ref="T88:T92" si="42">F88*S88</f>
        <v>0</v>
      </c>
      <c r="U88" s="87" t="e">
        <f>VLOOKUP(R88,EAP!$B:$C,2,0)</f>
        <v>#N/A</v>
      </c>
      <c r="V88" s="86"/>
      <c r="W88" s="64"/>
      <c r="X88" s="65">
        <f t="shared" ref="X88:X92" si="43">F88*W88</f>
        <v>0</v>
      </c>
      <c r="Y88" s="87" t="e">
        <f>VLOOKUP(V88,EAP!$B:$C,2,0)</f>
        <v>#N/A</v>
      </c>
      <c r="Z88" s="86"/>
      <c r="AA88" s="64"/>
      <c r="AB88" s="65">
        <f t="shared" ref="AB88:AB92" si="44">H88*AA88</f>
        <v>0</v>
      </c>
      <c r="AC88" s="87" t="e">
        <f>VLOOKUP(Z88,EAP!$B:$C,2,0)</f>
        <v>#N/A</v>
      </c>
    </row>
    <row r="89" spans="2:29" s="61" customFormat="1" ht="24" hidden="1" customHeight="1" x14ac:dyDescent="0.2">
      <c r="B89" s="71" t="s">
        <v>21</v>
      </c>
      <c r="C89" s="72" t="s">
        <v>112</v>
      </c>
      <c r="D89" s="73">
        <v>45755</v>
      </c>
      <c r="E89" s="95" t="s">
        <v>69</v>
      </c>
      <c r="F89" s="80">
        <v>2308.5785000000005</v>
      </c>
      <c r="G89" s="60"/>
      <c r="H89" s="62">
        <f t="shared" si="39"/>
        <v>2308.5785000000005</v>
      </c>
      <c r="I89" s="85">
        <f t="shared" si="33"/>
        <v>1</v>
      </c>
      <c r="J89" s="86">
        <v>1002002</v>
      </c>
      <c r="K89" s="64">
        <v>1</v>
      </c>
      <c r="L89" s="65">
        <f t="shared" si="40"/>
        <v>2308.5785000000005</v>
      </c>
      <c r="M89" s="87" t="str">
        <f>VLOOKUP(J89,EAP!B:C,2,0)</f>
        <v>MÃO DE OBRA INDIRETA (APOIO, LOGISTICA, SMS)</v>
      </c>
      <c r="N89" s="86"/>
      <c r="O89" s="64"/>
      <c r="P89" s="65">
        <f t="shared" si="41"/>
        <v>0</v>
      </c>
      <c r="Q89" s="87" t="e">
        <f>VLOOKUP(N89,EAP!$B:$C,2,0)</f>
        <v>#N/A</v>
      </c>
      <c r="R89" s="86"/>
      <c r="S89" s="64"/>
      <c r="T89" s="65">
        <f t="shared" si="42"/>
        <v>0</v>
      </c>
      <c r="U89" s="87" t="e">
        <f>VLOOKUP(R89,EAP!$B:$C,2,0)</f>
        <v>#N/A</v>
      </c>
      <c r="V89" s="86"/>
      <c r="W89" s="64"/>
      <c r="X89" s="65">
        <f t="shared" si="43"/>
        <v>0</v>
      </c>
      <c r="Y89" s="87" t="e">
        <f>VLOOKUP(V89,EAP!$B:$C,2,0)</f>
        <v>#N/A</v>
      </c>
      <c r="Z89" s="86"/>
      <c r="AA89" s="64"/>
      <c r="AB89" s="65">
        <f t="shared" si="44"/>
        <v>0</v>
      </c>
      <c r="AC89" s="87" t="e">
        <f>VLOOKUP(Z89,EAP!$B:$C,2,0)</f>
        <v>#N/A</v>
      </c>
    </row>
    <row r="90" spans="2:29" s="61" customFormat="1" ht="24" hidden="1" customHeight="1" x14ac:dyDescent="0.2">
      <c r="B90" s="71" t="s">
        <v>21</v>
      </c>
      <c r="C90" s="72" t="s">
        <v>113</v>
      </c>
      <c r="D90" s="73">
        <v>45581</v>
      </c>
      <c r="E90" s="95" t="s">
        <v>25</v>
      </c>
      <c r="F90" s="80">
        <v>1737.6158000000003</v>
      </c>
      <c r="G90" s="60"/>
      <c r="H90" s="62">
        <f t="shared" si="39"/>
        <v>1737.6158000000003</v>
      </c>
      <c r="I90" s="85">
        <f>IF(AND($K90="",$O90="",$S90="",$W90=""),"",$K90+$O90+$S90+$W90)</f>
        <v>1</v>
      </c>
      <c r="J90" s="86">
        <v>1002002</v>
      </c>
      <c r="K90" s="64">
        <v>1</v>
      </c>
      <c r="L90" s="65">
        <f t="shared" si="40"/>
        <v>1737.6158000000003</v>
      </c>
      <c r="M90" s="87" t="str">
        <f>VLOOKUP(J90,EAP!B:C,2,0)</f>
        <v>MÃO DE OBRA INDIRETA (APOIO, LOGISTICA, SMS)</v>
      </c>
      <c r="N90" s="86"/>
      <c r="O90" s="64"/>
      <c r="P90" s="65">
        <f t="shared" si="41"/>
        <v>0</v>
      </c>
      <c r="Q90" s="87" t="e">
        <f>VLOOKUP(N90,EAP!$B:$C,2,0)</f>
        <v>#N/A</v>
      </c>
      <c r="R90" s="86"/>
      <c r="S90" s="64"/>
      <c r="T90" s="65">
        <f t="shared" si="42"/>
        <v>0</v>
      </c>
      <c r="U90" s="87" t="e">
        <f>VLOOKUP(R90,EAP!$B:$C,2,0)</f>
        <v>#N/A</v>
      </c>
      <c r="V90" s="86"/>
      <c r="W90" s="64"/>
      <c r="X90" s="65">
        <f t="shared" si="43"/>
        <v>0</v>
      </c>
      <c r="Y90" s="87" t="e">
        <f>VLOOKUP(V90,EAP!$B:$C,2,0)</f>
        <v>#N/A</v>
      </c>
      <c r="Z90" s="86"/>
      <c r="AA90" s="64"/>
      <c r="AB90" s="65">
        <f t="shared" si="44"/>
        <v>0</v>
      </c>
      <c r="AC90" s="87" t="e">
        <f>VLOOKUP(Z90,EAP!$B:$C,2,0)</f>
        <v>#N/A</v>
      </c>
    </row>
    <row r="91" spans="2:29" s="61" customFormat="1" ht="24" hidden="1" customHeight="1" x14ac:dyDescent="0.2">
      <c r="B91" s="71" t="s">
        <v>21</v>
      </c>
      <c r="C91" s="72" t="s">
        <v>114</v>
      </c>
      <c r="D91" s="73">
        <v>45341</v>
      </c>
      <c r="E91" s="95" t="s">
        <v>25</v>
      </c>
      <c r="F91" s="80">
        <v>1737.6158000000003</v>
      </c>
      <c r="G91" s="60"/>
      <c r="H91" s="62">
        <f t="shared" si="39"/>
        <v>1737.6158000000003</v>
      </c>
      <c r="I91" s="85">
        <f>IF(AND($K91="",$O91="",$S91="",$W91=""),"",$K91+$O91+$S91+$W91)</f>
        <v>1</v>
      </c>
      <c r="J91" s="86">
        <v>1005001</v>
      </c>
      <c r="K91" s="64">
        <v>1</v>
      </c>
      <c r="L91" s="65">
        <f t="shared" si="40"/>
        <v>1737.6158000000003</v>
      </c>
      <c r="M91" s="87" t="str">
        <f>VLOOKUP(J91,EAP!B:C,2,0)</f>
        <v>EQUIPAMENTOS DE PROTEÇÃO COLETIVA</v>
      </c>
      <c r="N91" s="86"/>
      <c r="O91" s="64"/>
      <c r="P91" s="65">
        <f t="shared" si="41"/>
        <v>0</v>
      </c>
      <c r="Q91" s="87" t="e">
        <f>VLOOKUP(N91,EAP!$B:$C,2,0)</f>
        <v>#N/A</v>
      </c>
      <c r="R91" s="86"/>
      <c r="S91" s="64"/>
      <c r="T91" s="65">
        <f t="shared" si="42"/>
        <v>0</v>
      </c>
      <c r="U91" s="87" t="e">
        <f>VLOOKUP(R91,EAP!$B:$C,2,0)</f>
        <v>#N/A</v>
      </c>
      <c r="V91" s="86"/>
      <c r="W91" s="64"/>
      <c r="X91" s="65">
        <f t="shared" si="43"/>
        <v>0</v>
      </c>
      <c r="Y91" s="87" t="e">
        <f>VLOOKUP(V91,EAP!$B:$C,2,0)</f>
        <v>#N/A</v>
      </c>
      <c r="Z91" s="86"/>
      <c r="AA91" s="64"/>
      <c r="AB91" s="65">
        <f t="shared" si="44"/>
        <v>0</v>
      </c>
      <c r="AC91" s="87" t="e">
        <f>VLOOKUP(Z91,EAP!$B:$C,2,0)</f>
        <v>#N/A</v>
      </c>
    </row>
    <row r="92" spans="2:29" s="61" customFormat="1" ht="24" customHeight="1" x14ac:dyDescent="0.2">
      <c r="B92" s="71" t="s">
        <v>21</v>
      </c>
      <c r="C92" s="72" t="s">
        <v>115</v>
      </c>
      <c r="D92" s="73">
        <v>45839</v>
      </c>
      <c r="E92" s="95" t="s">
        <v>39</v>
      </c>
      <c r="F92" s="80">
        <v>2308.5785000000005</v>
      </c>
      <c r="G92" s="60"/>
      <c r="H92" s="62">
        <f t="shared" si="39"/>
        <v>2308.5785000000005</v>
      </c>
      <c r="I92" s="85">
        <f t="shared" ref="I92" si="45">IF(AND($K92="",$O92="",$S92="",$W92=""),"",$K92+$O92+$S92+$W92)</f>
        <v>1</v>
      </c>
      <c r="J92" s="86">
        <v>3001001</v>
      </c>
      <c r="K92" s="64">
        <v>1</v>
      </c>
      <c r="L92" s="65">
        <f t="shared" si="40"/>
        <v>2308.5785000000005</v>
      </c>
      <c r="M92" s="87" t="str">
        <f>VLOOKUP(J92,EAP!B:C,2,0)</f>
        <v>FORMA</v>
      </c>
      <c r="N92" s="86"/>
      <c r="O92" s="64"/>
      <c r="P92" s="65">
        <f t="shared" si="41"/>
        <v>0</v>
      </c>
      <c r="Q92" s="87" t="e">
        <f>VLOOKUP(N92,EAP!$B:$C,2,0)</f>
        <v>#N/A</v>
      </c>
      <c r="R92" s="86"/>
      <c r="S92" s="64"/>
      <c r="T92" s="65">
        <f t="shared" si="42"/>
        <v>0</v>
      </c>
      <c r="U92" s="87" t="e">
        <f>VLOOKUP(R92,EAP!$B:$C,2,0)</f>
        <v>#N/A</v>
      </c>
      <c r="V92" s="86"/>
      <c r="W92" s="64"/>
      <c r="X92" s="65">
        <f t="shared" si="43"/>
        <v>0</v>
      </c>
      <c r="Y92" s="87" t="e">
        <f>VLOOKUP(V92,EAP!$B:$C,2,0)</f>
        <v>#N/A</v>
      </c>
      <c r="Z92" s="86"/>
      <c r="AA92" s="64"/>
      <c r="AB92" s="65">
        <f t="shared" si="44"/>
        <v>0</v>
      </c>
      <c r="AC92" s="87" t="e">
        <f>VLOOKUP(Z92,EAP!$B:$C,2,0)</f>
        <v>#N/A</v>
      </c>
    </row>
    <row r="93" spans="2:29" s="61" customFormat="1" ht="24" customHeight="1" x14ac:dyDescent="0.2">
      <c r="B93" s="71" t="s">
        <v>21</v>
      </c>
      <c r="C93" s="72" t="s">
        <v>116</v>
      </c>
      <c r="D93" s="73">
        <v>45603</v>
      </c>
      <c r="E93" s="95" t="s">
        <v>25</v>
      </c>
      <c r="F93" s="80">
        <v>1737.6158000000003</v>
      </c>
      <c r="G93" s="60"/>
      <c r="H93" s="62">
        <f t="shared" si="39"/>
        <v>1737.6158000000003</v>
      </c>
      <c r="I93" s="85">
        <f>IF(AND($K93="",$O93="",$S93="",$W93=""),"",$K93+$O93+$S93+$W93)</f>
        <v>1</v>
      </c>
      <c r="J93" s="86">
        <v>3001001</v>
      </c>
      <c r="K93" s="64">
        <v>1</v>
      </c>
      <c r="L93" s="65">
        <f t="shared" ref="L93:L102" si="46">(F93+G93)*K93</f>
        <v>1737.6158000000003</v>
      </c>
      <c r="M93" s="87" t="str">
        <f>VLOOKUP(J93,EAP!B:C,2,0)</f>
        <v>FORMA</v>
      </c>
      <c r="N93" s="86"/>
      <c r="O93" s="64"/>
      <c r="P93" s="65">
        <f t="shared" ref="P93:P102" si="47">(F93+G93)*O93</f>
        <v>0</v>
      </c>
      <c r="Q93" s="87" t="e">
        <f>VLOOKUP(N93,EAP!$B:$C,2,0)</f>
        <v>#N/A</v>
      </c>
      <c r="R93" s="86"/>
      <c r="S93" s="64"/>
      <c r="T93" s="65">
        <f t="shared" ref="T93:T102" si="48">F93*S93</f>
        <v>0</v>
      </c>
      <c r="U93" s="87" t="e">
        <f>VLOOKUP(R93,EAP!$B:$C,2,0)</f>
        <v>#N/A</v>
      </c>
      <c r="V93" s="86"/>
      <c r="W93" s="64"/>
      <c r="X93" s="65">
        <f t="shared" ref="X93:X102" si="49">F93*W93</f>
        <v>0</v>
      </c>
      <c r="Y93" s="87" t="e">
        <f>VLOOKUP(V93,EAP!$B:$C,2,0)</f>
        <v>#N/A</v>
      </c>
      <c r="Z93" s="86"/>
      <c r="AA93" s="64"/>
      <c r="AB93" s="65">
        <f t="shared" ref="AB93:AB102" si="50">H93*AA93</f>
        <v>0</v>
      </c>
      <c r="AC93" s="87" t="e">
        <f>VLOOKUP(Z93,EAP!$B:$C,2,0)</f>
        <v>#N/A</v>
      </c>
    </row>
    <row r="94" spans="2:29" s="61" customFormat="1" ht="24" hidden="1" customHeight="1" x14ac:dyDescent="0.2">
      <c r="B94" s="71" t="s">
        <v>21</v>
      </c>
      <c r="C94" s="72" t="s">
        <v>117</v>
      </c>
      <c r="D94" s="73">
        <v>45853</v>
      </c>
      <c r="E94" s="95" t="s">
        <v>23</v>
      </c>
      <c r="F94" s="80">
        <v>2308.5785000000005</v>
      </c>
      <c r="G94" s="60"/>
      <c r="H94" s="62">
        <f t="shared" si="39"/>
        <v>2308.5785000000005</v>
      </c>
      <c r="I94" s="85">
        <f t="shared" ref="I94:I95" si="51">IF(AND($K94="",$O94="",$S94="",$W94=""),"",$K94+$O94+$S94+$W94)</f>
        <v>1</v>
      </c>
      <c r="J94" s="97">
        <v>3001002</v>
      </c>
      <c r="K94" s="64">
        <v>1</v>
      </c>
      <c r="L94" s="65">
        <f t="shared" si="46"/>
        <v>2308.5785000000005</v>
      </c>
      <c r="M94" s="87" t="str">
        <f>VLOOKUP(J94,EAP!B:C,2,0)</f>
        <v>ARMAÇÃO</v>
      </c>
      <c r="N94" s="86"/>
      <c r="O94" s="64"/>
      <c r="P94" s="65">
        <f t="shared" si="47"/>
        <v>0</v>
      </c>
      <c r="Q94" s="87" t="e">
        <f>VLOOKUP(N94,EAP!$B:$C,2,0)</f>
        <v>#N/A</v>
      </c>
      <c r="R94" s="86"/>
      <c r="S94" s="64"/>
      <c r="T94" s="65">
        <f t="shared" si="48"/>
        <v>0</v>
      </c>
      <c r="U94" s="87" t="e">
        <f>VLOOKUP(R94,EAP!$B:$C,2,0)</f>
        <v>#N/A</v>
      </c>
      <c r="V94" s="86"/>
      <c r="W94" s="64"/>
      <c r="X94" s="65">
        <f t="shared" si="49"/>
        <v>0</v>
      </c>
      <c r="Y94" s="87" t="e">
        <f>VLOOKUP(V94,EAP!$B:$C,2,0)</f>
        <v>#N/A</v>
      </c>
      <c r="Z94" s="86"/>
      <c r="AA94" s="64"/>
      <c r="AB94" s="65">
        <f t="shared" si="50"/>
        <v>0</v>
      </c>
      <c r="AC94" s="87" t="e">
        <f>VLOOKUP(Z94,EAP!$B:$C,2,0)</f>
        <v>#N/A</v>
      </c>
    </row>
    <row r="95" spans="2:29" s="61" customFormat="1" ht="24" hidden="1" customHeight="1" x14ac:dyDescent="0.2">
      <c r="B95" s="71" t="s">
        <v>21</v>
      </c>
      <c r="C95" s="72" t="s">
        <v>118</v>
      </c>
      <c r="D95" s="73">
        <v>45705</v>
      </c>
      <c r="E95" s="95" t="s">
        <v>23</v>
      </c>
      <c r="F95" s="80">
        <v>2308.5785000000005</v>
      </c>
      <c r="G95" s="60"/>
      <c r="H95" s="62">
        <f t="shared" si="39"/>
        <v>2308.5785000000005</v>
      </c>
      <c r="I95" s="85">
        <f t="shared" si="51"/>
        <v>1</v>
      </c>
      <c r="J95" s="97">
        <v>3001002</v>
      </c>
      <c r="K95" s="64">
        <v>1</v>
      </c>
      <c r="L95" s="65">
        <f t="shared" si="46"/>
        <v>2308.5785000000005</v>
      </c>
      <c r="M95" s="87" t="str">
        <f>VLOOKUP(J95,EAP!B:C,2,0)</f>
        <v>ARMAÇÃO</v>
      </c>
      <c r="N95" s="86"/>
      <c r="O95" s="64"/>
      <c r="P95" s="65">
        <f t="shared" si="47"/>
        <v>0</v>
      </c>
      <c r="Q95" s="87" t="e">
        <f>VLOOKUP(N95,EAP!$B:$C,2,0)</f>
        <v>#N/A</v>
      </c>
      <c r="R95" s="86"/>
      <c r="S95" s="64"/>
      <c r="T95" s="65">
        <f t="shared" si="48"/>
        <v>0</v>
      </c>
      <c r="U95" s="87" t="e">
        <f>VLOOKUP(R95,EAP!$B:$C,2,0)</f>
        <v>#N/A</v>
      </c>
      <c r="V95" s="86"/>
      <c r="W95" s="64"/>
      <c r="X95" s="65">
        <f t="shared" si="49"/>
        <v>0</v>
      </c>
      <c r="Y95" s="87" t="e">
        <f>VLOOKUP(V95,EAP!$B:$C,2,0)</f>
        <v>#N/A</v>
      </c>
      <c r="Z95" s="86"/>
      <c r="AA95" s="64"/>
      <c r="AB95" s="65">
        <f t="shared" si="50"/>
        <v>0</v>
      </c>
      <c r="AC95" s="87" t="e">
        <f>VLOOKUP(Z95,EAP!$B:$C,2,0)</f>
        <v>#N/A</v>
      </c>
    </row>
    <row r="96" spans="2:29" s="61" customFormat="1" ht="24" hidden="1" customHeight="1" x14ac:dyDescent="0.2">
      <c r="B96" s="71" t="s">
        <v>21</v>
      </c>
      <c r="C96" s="72" t="s">
        <v>119</v>
      </c>
      <c r="D96" s="73">
        <v>45762</v>
      </c>
      <c r="E96" s="95" t="s">
        <v>77</v>
      </c>
      <c r="F96" s="80">
        <v>2308.5785000000005</v>
      </c>
      <c r="G96" s="60"/>
      <c r="H96" s="62">
        <f t="shared" si="39"/>
        <v>2308.5785000000005</v>
      </c>
      <c r="I96" s="85"/>
      <c r="J96" s="86">
        <v>1008001</v>
      </c>
      <c r="K96" s="64">
        <v>1</v>
      </c>
      <c r="L96" s="65">
        <f t="shared" si="46"/>
        <v>2308.5785000000005</v>
      </c>
      <c r="M96" s="87" t="str">
        <f>VLOOKUP(J96,EAP!B:C,2,0)</f>
        <v>NOVAS TECNOLOGIAS</v>
      </c>
      <c r="N96" s="86"/>
      <c r="O96" s="64"/>
      <c r="P96" s="65">
        <f t="shared" si="47"/>
        <v>0</v>
      </c>
      <c r="Q96" s="87" t="e">
        <f>VLOOKUP(N96,EAP!$B:$C,2,0)</f>
        <v>#N/A</v>
      </c>
      <c r="R96" s="86"/>
      <c r="S96" s="64"/>
      <c r="T96" s="65">
        <f t="shared" si="48"/>
        <v>0</v>
      </c>
      <c r="U96" s="87" t="e">
        <f>VLOOKUP(R96,EAP!$B:$C,2,0)</f>
        <v>#N/A</v>
      </c>
      <c r="V96" s="86"/>
      <c r="W96" s="64"/>
      <c r="X96" s="65">
        <f t="shared" si="49"/>
        <v>0</v>
      </c>
      <c r="Y96" s="87" t="e">
        <f>VLOOKUP(V96,EAP!$B:$C,2,0)</f>
        <v>#N/A</v>
      </c>
      <c r="Z96" s="86"/>
      <c r="AA96" s="64"/>
      <c r="AB96" s="65">
        <f t="shared" si="50"/>
        <v>0</v>
      </c>
      <c r="AC96" s="87" t="e">
        <f>VLOOKUP(Z96,EAP!$B:$C,2,0)</f>
        <v>#N/A</v>
      </c>
    </row>
    <row r="97" spans="2:29" s="61" customFormat="1" ht="24" hidden="1" customHeight="1" x14ac:dyDescent="0.2">
      <c r="B97" s="71" t="s">
        <v>21</v>
      </c>
      <c r="C97" s="72" t="s">
        <v>120</v>
      </c>
      <c r="D97" s="73">
        <v>45726</v>
      </c>
      <c r="E97" s="95" t="s">
        <v>43</v>
      </c>
      <c r="F97" s="80">
        <v>2308.5785000000005</v>
      </c>
      <c r="G97" s="60"/>
      <c r="H97" s="62">
        <f t="shared" si="39"/>
        <v>2308.5785000000005</v>
      </c>
      <c r="I97" s="85">
        <f t="shared" ref="I97" si="52">IF(AND($K97="",$O97="",$S97="",$W97=""),"",$K97+$O97+$S97+$W97)</f>
        <v>1</v>
      </c>
      <c r="J97" s="86">
        <v>1008001</v>
      </c>
      <c r="K97" s="64">
        <v>1</v>
      </c>
      <c r="L97" s="65">
        <f t="shared" si="46"/>
        <v>2308.5785000000005</v>
      </c>
      <c r="M97" s="87" t="str">
        <f>VLOOKUP(J97,EAP!B:C,2,0)</f>
        <v>NOVAS TECNOLOGIAS</v>
      </c>
      <c r="N97" s="86"/>
      <c r="O97" s="64"/>
      <c r="P97" s="65">
        <f t="shared" si="47"/>
        <v>0</v>
      </c>
      <c r="Q97" s="87" t="e">
        <f>VLOOKUP(N97,EAP!$B:$C,2,0)</f>
        <v>#N/A</v>
      </c>
      <c r="R97" s="86"/>
      <c r="S97" s="64"/>
      <c r="T97" s="65">
        <f t="shared" si="48"/>
        <v>0</v>
      </c>
      <c r="U97" s="87" t="e">
        <f>VLOOKUP(R97,EAP!$B:$C,2,0)</f>
        <v>#N/A</v>
      </c>
      <c r="V97" s="86"/>
      <c r="W97" s="64"/>
      <c r="X97" s="65">
        <f t="shared" si="49"/>
        <v>0</v>
      </c>
      <c r="Y97" s="87" t="e">
        <f>VLOOKUP(V97,EAP!$B:$C,2,0)</f>
        <v>#N/A</v>
      </c>
      <c r="Z97" s="86"/>
      <c r="AA97" s="64"/>
      <c r="AB97" s="65">
        <f t="shared" si="50"/>
        <v>0</v>
      </c>
      <c r="AC97" s="87" t="e">
        <f>VLOOKUP(Z97,EAP!$B:$C,2,0)</f>
        <v>#N/A</v>
      </c>
    </row>
    <row r="98" spans="2:29" s="61" customFormat="1" ht="24" customHeight="1" x14ac:dyDescent="0.2">
      <c r="B98" s="71" t="s">
        <v>21</v>
      </c>
      <c r="C98" s="72" t="s">
        <v>121</v>
      </c>
      <c r="D98" s="73">
        <v>45603</v>
      </c>
      <c r="E98" s="95" t="s">
        <v>39</v>
      </c>
      <c r="F98" s="80">
        <v>2308.5785000000005</v>
      </c>
      <c r="G98" s="60"/>
      <c r="H98" s="62">
        <f t="shared" si="39"/>
        <v>2308.5785000000005</v>
      </c>
      <c r="I98" s="85">
        <f t="shared" ref="I98" si="53">IF(AND($K98="",$O98="",$S98="",$W98=""),"",$K98+$O98+$S98+$W98)</f>
        <v>1</v>
      </c>
      <c r="J98" s="86">
        <v>3001001</v>
      </c>
      <c r="K98" s="64">
        <v>1</v>
      </c>
      <c r="L98" s="65">
        <f t="shared" si="46"/>
        <v>2308.5785000000005</v>
      </c>
      <c r="M98" s="87" t="str">
        <f>VLOOKUP(J98,EAP!B:C,2,0)</f>
        <v>FORMA</v>
      </c>
      <c r="N98" s="86"/>
      <c r="O98" s="64"/>
      <c r="P98" s="65">
        <f t="shared" si="47"/>
        <v>0</v>
      </c>
      <c r="Q98" s="87" t="e">
        <f>VLOOKUP(N98,EAP!$B:$C,2,0)</f>
        <v>#N/A</v>
      </c>
      <c r="R98" s="86"/>
      <c r="S98" s="64"/>
      <c r="T98" s="65">
        <f t="shared" si="48"/>
        <v>0</v>
      </c>
      <c r="U98" s="87" t="e">
        <f>VLOOKUP(R98,EAP!$B:$C,2,0)</f>
        <v>#N/A</v>
      </c>
      <c r="V98" s="86"/>
      <c r="W98" s="64"/>
      <c r="X98" s="65">
        <f t="shared" si="49"/>
        <v>0</v>
      </c>
      <c r="Y98" s="87" t="e">
        <f>VLOOKUP(V98,EAP!$B:$C,2,0)</f>
        <v>#N/A</v>
      </c>
      <c r="Z98" s="86"/>
      <c r="AA98" s="64"/>
      <c r="AB98" s="65">
        <f t="shared" si="50"/>
        <v>0</v>
      </c>
      <c r="AC98" s="87" t="e">
        <f>VLOOKUP(Z98,EAP!$B:$C,2,0)</f>
        <v>#N/A</v>
      </c>
    </row>
    <row r="99" spans="2:29" s="61" customFormat="1" ht="24" hidden="1" customHeight="1" x14ac:dyDescent="0.2">
      <c r="B99" s="71" t="s">
        <v>21</v>
      </c>
      <c r="C99" s="72" t="s">
        <v>122</v>
      </c>
      <c r="D99" s="73">
        <v>45733</v>
      </c>
      <c r="E99" s="95" t="s">
        <v>25</v>
      </c>
      <c r="F99" s="80">
        <v>1737.6158000000003</v>
      </c>
      <c r="G99" s="60"/>
      <c r="H99" s="62">
        <f t="shared" si="39"/>
        <v>1737.6158000000003</v>
      </c>
      <c r="I99" s="85">
        <f>IF(AND($K99="",$O99="",$S99="",$W99=""),"",$K99+$O99+$S99+$W99)</f>
        <v>1</v>
      </c>
      <c r="J99" s="102">
        <v>1008001</v>
      </c>
      <c r="K99" s="64">
        <v>1</v>
      </c>
      <c r="L99" s="65">
        <f t="shared" si="46"/>
        <v>1737.6158000000003</v>
      </c>
      <c r="M99" s="87" t="str">
        <f>VLOOKUP(J99,EAP!B:C,2,0)</f>
        <v>NOVAS TECNOLOGIAS</v>
      </c>
      <c r="N99" s="86"/>
      <c r="O99" s="64"/>
      <c r="P99" s="65">
        <f t="shared" si="47"/>
        <v>0</v>
      </c>
      <c r="Q99" s="87" t="e">
        <f>VLOOKUP(N99,EAP!$B:$C,2,0)</f>
        <v>#N/A</v>
      </c>
      <c r="R99" s="86"/>
      <c r="S99" s="64"/>
      <c r="T99" s="65">
        <f t="shared" si="48"/>
        <v>0</v>
      </c>
      <c r="U99" s="87" t="e">
        <f>VLOOKUP(R99,EAP!$B:$C,2,0)</f>
        <v>#N/A</v>
      </c>
      <c r="V99" s="86"/>
      <c r="W99" s="64"/>
      <c r="X99" s="65">
        <f t="shared" si="49"/>
        <v>0</v>
      </c>
      <c r="Y99" s="87" t="e">
        <f>VLOOKUP(V99,EAP!$B:$C,2,0)</f>
        <v>#N/A</v>
      </c>
      <c r="Z99" s="86"/>
      <c r="AA99" s="64"/>
      <c r="AB99" s="65">
        <f t="shared" si="50"/>
        <v>0</v>
      </c>
      <c r="AC99" s="87" t="e">
        <f>VLOOKUP(Z99,EAP!$B:$C,2,0)</f>
        <v>#N/A</v>
      </c>
    </row>
    <row r="100" spans="2:29" s="61" customFormat="1" ht="24" hidden="1" customHeight="1" x14ac:dyDescent="0.2">
      <c r="B100" s="71" t="s">
        <v>21</v>
      </c>
      <c r="C100" s="72" t="s">
        <v>123</v>
      </c>
      <c r="D100" s="73">
        <v>45609</v>
      </c>
      <c r="E100" s="95" t="s">
        <v>25</v>
      </c>
      <c r="F100" s="80">
        <v>1737.6158000000003</v>
      </c>
      <c r="G100" s="60"/>
      <c r="H100" s="62">
        <f t="shared" si="39"/>
        <v>1737.6158000000003</v>
      </c>
      <c r="I100" s="85">
        <f>IF(AND($K100="",$O100="",$S100="",$W100=""),"",$K100+$O100+$S100+$W100)</f>
        <v>1</v>
      </c>
      <c r="J100" s="86">
        <v>3001002</v>
      </c>
      <c r="K100" s="64">
        <v>1</v>
      </c>
      <c r="L100" s="65">
        <f t="shared" si="46"/>
        <v>1737.6158000000003</v>
      </c>
      <c r="M100" s="87" t="str">
        <f>VLOOKUP(J100,EAP!B:C,2,0)</f>
        <v>ARMAÇÃO</v>
      </c>
      <c r="N100" s="86"/>
      <c r="O100" s="64"/>
      <c r="P100" s="65">
        <f t="shared" si="47"/>
        <v>0</v>
      </c>
      <c r="Q100" s="87" t="e">
        <f>VLOOKUP(N100,EAP!$B:$C,2,0)</f>
        <v>#N/A</v>
      </c>
      <c r="R100" s="86"/>
      <c r="S100" s="64"/>
      <c r="T100" s="65">
        <f t="shared" si="48"/>
        <v>0</v>
      </c>
      <c r="U100" s="87" t="e">
        <f>VLOOKUP(R100,EAP!$B:$C,2,0)</f>
        <v>#N/A</v>
      </c>
      <c r="V100" s="86"/>
      <c r="W100" s="64"/>
      <c r="X100" s="65">
        <f t="shared" si="49"/>
        <v>0</v>
      </c>
      <c r="Y100" s="87" t="e">
        <f>VLOOKUP(V100,EAP!$B:$C,2,0)</f>
        <v>#N/A</v>
      </c>
      <c r="Z100" s="86"/>
      <c r="AA100" s="64"/>
      <c r="AB100" s="65">
        <f t="shared" si="50"/>
        <v>0</v>
      </c>
      <c r="AC100" s="87" t="e">
        <f>VLOOKUP(Z100,EAP!$B:$C,2,0)</f>
        <v>#N/A</v>
      </c>
    </row>
    <row r="101" spans="2:29" s="61" customFormat="1" ht="24" hidden="1" customHeight="1" x14ac:dyDescent="0.2">
      <c r="B101" s="71" t="s">
        <v>21</v>
      </c>
      <c r="C101" s="72" t="s">
        <v>124</v>
      </c>
      <c r="D101" s="73">
        <v>45748</v>
      </c>
      <c r="E101" s="95" t="s">
        <v>25</v>
      </c>
      <c r="F101" s="80">
        <v>1737.6158000000003</v>
      </c>
      <c r="G101" s="60"/>
      <c r="H101" s="62">
        <f t="shared" si="39"/>
        <v>1737.6158000000003</v>
      </c>
      <c r="I101" s="85">
        <f>IF(AND($K101="",$O101="",$S101="",$W101=""),"",$K101+$O101+$S101+$W101)</f>
        <v>1</v>
      </c>
      <c r="J101" s="86">
        <v>1008001</v>
      </c>
      <c r="K101" s="64">
        <v>1</v>
      </c>
      <c r="L101" s="65">
        <f t="shared" si="46"/>
        <v>1737.6158000000003</v>
      </c>
      <c r="M101" s="87" t="str">
        <f>VLOOKUP(J101,EAP!B:C,2,0)</f>
        <v>NOVAS TECNOLOGIAS</v>
      </c>
      <c r="N101" s="86"/>
      <c r="O101" s="64"/>
      <c r="P101" s="65">
        <f t="shared" si="47"/>
        <v>0</v>
      </c>
      <c r="Q101" s="87" t="e">
        <f>VLOOKUP(N101,EAP!$B:$C,2,0)</f>
        <v>#N/A</v>
      </c>
      <c r="R101" s="86"/>
      <c r="S101" s="64"/>
      <c r="T101" s="65">
        <f t="shared" si="48"/>
        <v>0</v>
      </c>
      <c r="U101" s="87" t="e">
        <f>VLOOKUP(R101,EAP!$B:$C,2,0)</f>
        <v>#N/A</v>
      </c>
      <c r="V101" s="86"/>
      <c r="W101" s="64"/>
      <c r="X101" s="65">
        <f t="shared" si="49"/>
        <v>0</v>
      </c>
      <c r="Y101" s="87" t="e">
        <f>VLOOKUP(V101,EAP!$B:$C,2,0)</f>
        <v>#N/A</v>
      </c>
      <c r="Z101" s="86"/>
      <c r="AA101" s="64"/>
      <c r="AB101" s="65">
        <f t="shared" si="50"/>
        <v>0</v>
      </c>
      <c r="AC101" s="87" t="e">
        <f>VLOOKUP(Z101,EAP!$B:$C,2,0)</f>
        <v>#N/A</v>
      </c>
    </row>
    <row r="102" spans="2:29" s="61" customFormat="1" ht="24" customHeight="1" x14ac:dyDescent="0.2">
      <c r="B102" s="71" t="s">
        <v>21</v>
      </c>
      <c r="C102" s="72" t="s">
        <v>125</v>
      </c>
      <c r="D102" s="73">
        <v>45453</v>
      </c>
      <c r="E102" s="95" t="s">
        <v>39</v>
      </c>
      <c r="F102" s="80">
        <v>2308.5785000000005</v>
      </c>
      <c r="G102" s="60"/>
      <c r="H102" s="62">
        <f t="shared" si="39"/>
        <v>2308.5785000000005</v>
      </c>
      <c r="I102" s="85">
        <f t="shared" ref="I102" si="54">IF(AND($K102="",$O102="",$S102="",$W102=""),"",$K102+$O102+$S102+$W102)</f>
        <v>1</v>
      </c>
      <c r="J102" s="86">
        <v>3001001</v>
      </c>
      <c r="K102" s="64">
        <v>1</v>
      </c>
      <c r="L102" s="65">
        <f t="shared" si="46"/>
        <v>2308.5785000000005</v>
      </c>
      <c r="M102" s="87" t="str">
        <f>VLOOKUP(J102,EAP!B:C,2,0)</f>
        <v>FORMA</v>
      </c>
      <c r="N102" s="86"/>
      <c r="O102" s="64"/>
      <c r="P102" s="65">
        <f t="shared" si="47"/>
        <v>0</v>
      </c>
      <c r="Q102" s="87" t="e">
        <f>VLOOKUP(N102,EAP!$B:$C,2,0)</f>
        <v>#N/A</v>
      </c>
      <c r="R102" s="86"/>
      <c r="S102" s="64"/>
      <c r="T102" s="65">
        <f t="shared" si="48"/>
        <v>0</v>
      </c>
      <c r="U102" s="87" t="e">
        <f>VLOOKUP(R102,EAP!$B:$C,2,0)</f>
        <v>#N/A</v>
      </c>
      <c r="V102" s="86"/>
      <c r="W102" s="64"/>
      <c r="X102" s="65">
        <f t="shared" si="49"/>
        <v>0</v>
      </c>
      <c r="Y102" s="87" t="e">
        <f>VLOOKUP(V102,EAP!$B:$C,2,0)</f>
        <v>#N/A</v>
      </c>
      <c r="Z102" s="86"/>
      <c r="AA102" s="64"/>
      <c r="AB102" s="65">
        <f t="shared" si="50"/>
        <v>0</v>
      </c>
      <c r="AC102" s="87" t="e">
        <f>VLOOKUP(Z102,EAP!$B:$C,2,0)</f>
        <v>#N/A</v>
      </c>
    </row>
    <row r="103" spans="2:29" s="61" customFormat="1" ht="24" customHeight="1" x14ac:dyDescent="0.2">
      <c r="B103" s="71" t="s">
        <v>21</v>
      </c>
      <c r="C103" s="72" t="s">
        <v>126</v>
      </c>
      <c r="D103" s="73">
        <v>45810</v>
      </c>
      <c r="E103" s="95" t="s">
        <v>25</v>
      </c>
      <c r="F103" s="80">
        <v>1737.6158000000003</v>
      </c>
      <c r="G103" s="60"/>
      <c r="H103" s="62">
        <f t="shared" ref="H103:H110" si="55">F103+G103</f>
        <v>1737.6158000000003</v>
      </c>
      <c r="I103" s="85">
        <f>IF(AND($K103="",$O103="",$S103="",$W103=""),"",$K103+$O103+$S103+$W103)</f>
        <v>1</v>
      </c>
      <c r="J103" s="86">
        <v>3001001</v>
      </c>
      <c r="K103" s="64">
        <v>1</v>
      </c>
      <c r="L103" s="65">
        <f t="shared" ref="L103:L110" si="56">(F103+G103)*K103</f>
        <v>1737.6158000000003</v>
      </c>
      <c r="M103" s="87" t="str">
        <f>VLOOKUP(J103,EAP!B:C,2,0)</f>
        <v>FORMA</v>
      </c>
      <c r="N103" s="86"/>
      <c r="O103" s="64"/>
      <c r="P103" s="65">
        <f t="shared" ref="P103:P110" si="57">(F103+G103)*O103</f>
        <v>0</v>
      </c>
      <c r="Q103" s="87" t="e">
        <f>VLOOKUP(N103,EAP!$B:$C,2,0)</f>
        <v>#N/A</v>
      </c>
      <c r="R103" s="86"/>
      <c r="S103" s="64"/>
      <c r="T103" s="65">
        <f t="shared" ref="T103:T110" si="58">F103*S103</f>
        <v>0</v>
      </c>
      <c r="U103" s="87" t="e">
        <f>VLOOKUP(R103,EAP!$B:$C,2,0)</f>
        <v>#N/A</v>
      </c>
      <c r="V103" s="86"/>
      <c r="W103" s="64"/>
      <c r="X103" s="65">
        <f t="shared" ref="X103:X110" si="59">F103*W103</f>
        <v>0</v>
      </c>
      <c r="Y103" s="87" t="e">
        <f>VLOOKUP(V103,EAP!$B:$C,2,0)</f>
        <v>#N/A</v>
      </c>
      <c r="Z103" s="86"/>
      <c r="AA103" s="64"/>
      <c r="AB103" s="65">
        <f t="shared" ref="AB103:AB110" si="60">H103*AA103</f>
        <v>0</v>
      </c>
      <c r="AC103" s="87" t="e">
        <f>VLOOKUP(Z103,EAP!$B:$C,2,0)</f>
        <v>#N/A</v>
      </c>
    </row>
    <row r="104" spans="2:29" s="61" customFormat="1" ht="24" customHeight="1" x14ac:dyDescent="0.2">
      <c r="B104" s="71" t="s">
        <v>21</v>
      </c>
      <c r="C104" s="72" t="s">
        <v>127</v>
      </c>
      <c r="D104" s="73">
        <v>45558</v>
      </c>
      <c r="E104" s="95" t="s">
        <v>39</v>
      </c>
      <c r="F104" s="80">
        <v>2308.5785000000005</v>
      </c>
      <c r="G104" s="60"/>
      <c r="H104" s="62">
        <f t="shared" si="55"/>
        <v>2308.5785000000005</v>
      </c>
      <c r="I104" s="85">
        <f t="shared" ref="I104:I106" si="61">IF(AND($K104="",$O104="",$S104="",$W104=""),"",$K104+$O104+$S104+$W104)</f>
        <v>1</v>
      </c>
      <c r="J104" s="86">
        <v>3001001</v>
      </c>
      <c r="K104" s="64">
        <v>1</v>
      </c>
      <c r="L104" s="65">
        <f t="shared" si="56"/>
        <v>2308.5785000000005</v>
      </c>
      <c r="M104" s="87" t="str">
        <f>VLOOKUP(J104,EAP!B:C,2,0)</f>
        <v>FORMA</v>
      </c>
      <c r="N104" s="86"/>
      <c r="O104" s="64"/>
      <c r="P104" s="65">
        <f t="shared" si="57"/>
        <v>0</v>
      </c>
      <c r="Q104" s="87" t="e">
        <f>VLOOKUP(N104,EAP!$B:$C,2,0)</f>
        <v>#N/A</v>
      </c>
      <c r="R104" s="86"/>
      <c r="S104" s="64"/>
      <c r="T104" s="65">
        <f t="shared" si="58"/>
        <v>0</v>
      </c>
      <c r="U104" s="87" t="e">
        <f>VLOOKUP(R104,EAP!$B:$C,2,0)</f>
        <v>#N/A</v>
      </c>
      <c r="V104" s="86"/>
      <c r="W104" s="64"/>
      <c r="X104" s="65">
        <f t="shared" si="59"/>
        <v>0</v>
      </c>
      <c r="Y104" s="87" t="e">
        <f>VLOOKUP(V104,EAP!$B:$C,2,0)</f>
        <v>#N/A</v>
      </c>
      <c r="Z104" s="86"/>
      <c r="AA104" s="64"/>
      <c r="AB104" s="65">
        <f t="shared" si="60"/>
        <v>0</v>
      </c>
      <c r="AC104" s="87" t="e">
        <f>VLOOKUP(Z104,EAP!$B:$C,2,0)</f>
        <v>#N/A</v>
      </c>
    </row>
    <row r="105" spans="2:29" s="61" customFormat="1" ht="24" hidden="1" customHeight="1" x14ac:dyDescent="0.2">
      <c r="B105" s="71" t="s">
        <v>21</v>
      </c>
      <c r="C105" s="72" t="s">
        <v>128</v>
      </c>
      <c r="D105" s="73">
        <v>45250</v>
      </c>
      <c r="E105" s="95" t="s">
        <v>88</v>
      </c>
      <c r="F105" s="80">
        <v>2308.5785000000005</v>
      </c>
      <c r="G105" s="60"/>
      <c r="H105" s="62">
        <f t="shared" si="55"/>
        <v>2308.5785000000005</v>
      </c>
      <c r="I105" s="85">
        <f t="shared" si="61"/>
        <v>1</v>
      </c>
      <c r="J105" s="86">
        <v>1002002</v>
      </c>
      <c r="K105" s="64">
        <v>1</v>
      </c>
      <c r="L105" s="65">
        <f t="shared" si="56"/>
        <v>2308.5785000000005</v>
      </c>
      <c r="M105" s="87" t="str">
        <f>VLOOKUP(J105,EAP!B:C,2,0)</f>
        <v>MÃO DE OBRA INDIRETA (APOIO, LOGISTICA, SMS)</v>
      </c>
      <c r="N105" s="86"/>
      <c r="O105" s="64"/>
      <c r="P105" s="65">
        <f t="shared" si="57"/>
        <v>0</v>
      </c>
      <c r="Q105" s="87" t="e">
        <f>VLOOKUP(N105,EAP!$B:$C,2,0)</f>
        <v>#N/A</v>
      </c>
      <c r="R105" s="86"/>
      <c r="S105" s="64"/>
      <c r="T105" s="65">
        <f t="shared" si="58"/>
        <v>0</v>
      </c>
      <c r="U105" s="87" t="e">
        <f>VLOOKUP(R105,EAP!$B:$C,2,0)</f>
        <v>#N/A</v>
      </c>
      <c r="V105" s="86"/>
      <c r="W105" s="64"/>
      <c r="X105" s="65">
        <f t="shared" si="59"/>
        <v>0</v>
      </c>
      <c r="Y105" s="87" t="e">
        <f>VLOOKUP(V105,EAP!$B:$C,2,0)</f>
        <v>#N/A</v>
      </c>
      <c r="Z105" s="86"/>
      <c r="AA105" s="64"/>
      <c r="AB105" s="65">
        <f t="shared" si="60"/>
        <v>0</v>
      </c>
      <c r="AC105" s="87" t="e">
        <f>VLOOKUP(Z105,EAP!$B:$C,2,0)</f>
        <v>#N/A</v>
      </c>
    </row>
    <row r="106" spans="2:29" s="61" customFormat="1" ht="24" hidden="1" customHeight="1" x14ac:dyDescent="0.2">
      <c r="B106" s="71" t="s">
        <v>21</v>
      </c>
      <c r="C106" s="72" t="s">
        <v>129</v>
      </c>
      <c r="D106" s="73">
        <v>45748</v>
      </c>
      <c r="E106" s="95" t="s">
        <v>88</v>
      </c>
      <c r="F106" s="80">
        <v>2308.5785000000005</v>
      </c>
      <c r="G106" s="60"/>
      <c r="H106" s="62">
        <f t="shared" si="55"/>
        <v>2308.5785000000005</v>
      </c>
      <c r="I106" s="85">
        <f t="shared" si="61"/>
        <v>1</v>
      </c>
      <c r="J106" s="86">
        <v>1008001</v>
      </c>
      <c r="K106" s="64">
        <v>1</v>
      </c>
      <c r="L106" s="65">
        <f t="shared" si="56"/>
        <v>2308.5785000000005</v>
      </c>
      <c r="M106" s="87" t="str">
        <f>VLOOKUP(J106,EAP!B:C,2,0)</f>
        <v>NOVAS TECNOLOGIAS</v>
      </c>
      <c r="N106" s="86"/>
      <c r="O106" s="64"/>
      <c r="P106" s="65">
        <f t="shared" si="57"/>
        <v>0</v>
      </c>
      <c r="Q106" s="87" t="e">
        <f>VLOOKUP(N106,EAP!$B:$C,2,0)</f>
        <v>#N/A</v>
      </c>
      <c r="R106" s="86"/>
      <c r="S106" s="64"/>
      <c r="T106" s="65">
        <f t="shared" si="58"/>
        <v>0</v>
      </c>
      <c r="U106" s="87" t="e">
        <f>VLOOKUP(R106,EAP!$B:$C,2,0)</f>
        <v>#N/A</v>
      </c>
      <c r="V106" s="86"/>
      <c r="W106" s="64"/>
      <c r="X106" s="65">
        <f t="shared" si="59"/>
        <v>0</v>
      </c>
      <c r="Y106" s="87" t="e">
        <f>VLOOKUP(V106,EAP!$B:$C,2,0)</f>
        <v>#N/A</v>
      </c>
      <c r="Z106" s="86"/>
      <c r="AA106" s="64"/>
      <c r="AB106" s="65">
        <f t="shared" si="60"/>
        <v>0</v>
      </c>
      <c r="AC106" s="87" t="e">
        <f>VLOOKUP(Z106,EAP!$B:$C,2,0)</f>
        <v>#N/A</v>
      </c>
    </row>
    <row r="107" spans="2:29" s="61" customFormat="1" ht="24" customHeight="1" x14ac:dyDescent="0.2">
      <c r="B107" s="71" t="s">
        <v>21</v>
      </c>
      <c r="C107" s="72" t="s">
        <v>130</v>
      </c>
      <c r="D107" s="73">
        <v>45839</v>
      </c>
      <c r="E107" s="95" t="s">
        <v>39</v>
      </c>
      <c r="F107" s="80">
        <v>2308.5785000000005</v>
      </c>
      <c r="G107" s="60"/>
      <c r="H107" s="62">
        <f t="shared" si="55"/>
        <v>2308.5785000000005</v>
      </c>
      <c r="I107" s="85">
        <f t="shared" ref="I107" si="62">IF(AND($K107="",$O107="",$S107="",$W107=""),"",$K107+$O107+$S107+$W107)</f>
        <v>1</v>
      </c>
      <c r="J107" s="86">
        <v>3001001</v>
      </c>
      <c r="K107" s="64">
        <v>1</v>
      </c>
      <c r="L107" s="65">
        <f t="shared" si="56"/>
        <v>2308.5785000000005</v>
      </c>
      <c r="M107" s="87" t="str">
        <f>VLOOKUP(J107,EAP!B:C,2,0)</f>
        <v>FORMA</v>
      </c>
      <c r="N107" s="86"/>
      <c r="O107" s="64"/>
      <c r="P107" s="65">
        <f t="shared" si="57"/>
        <v>0</v>
      </c>
      <c r="Q107" s="87" t="e">
        <f>VLOOKUP(N107,EAP!$B:$C,2,0)</f>
        <v>#N/A</v>
      </c>
      <c r="R107" s="86"/>
      <c r="S107" s="64"/>
      <c r="T107" s="65">
        <f t="shared" si="58"/>
        <v>0</v>
      </c>
      <c r="U107" s="87" t="e">
        <f>VLOOKUP(R107,EAP!$B:$C,2,0)</f>
        <v>#N/A</v>
      </c>
      <c r="V107" s="86"/>
      <c r="W107" s="64"/>
      <c r="X107" s="65">
        <f t="shared" si="59"/>
        <v>0</v>
      </c>
      <c r="Y107" s="87" t="e">
        <f>VLOOKUP(V107,EAP!$B:$C,2,0)</f>
        <v>#N/A</v>
      </c>
      <c r="Z107" s="86"/>
      <c r="AA107" s="64"/>
      <c r="AB107" s="65">
        <f t="shared" si="60"/>
        <v>0</v>
      </c>
      <c r="AC107" s="87" t="e">
        <f>VLOOKUP(Z107,EAP!$B:$C,2,0)</f>
        <v>#N/A</v>
      </c>
    </row>
    <row r="108" spans="2:29" s="61" customFormat="1" ht="24" hidden="1" customHeight="1" x14ac:dyDescent="0.2">
      <c r="B108" s="71" t="s">
        <v>21</v>
      </c>
      <c r="C108" s="72" t="s">
        <v>131</v>
      </c>
      <c r="D108" s="73">
        <v>45839</v>
      </c>
      <c r="E108" s="95" t="s">
        <v>25</v>
      </c>
      <c r="F108" s="80">
        <v>1737.6158000000003</v>
      </c>
      <c r="G108" s="60"/>
      <c r="H108" s="62">
        <f t="shared" si="55"/>
        <v>1737.6158000000003</v>
      </c>
      <c r="I108" s="85">
        <f>IF(AND($K108="",$O108="",$S108="",$W108=""),"",$K108+$O108+$S108+$W108)</f>
        <v>1</v>
      </c>
      <c r="J108" s="104">
        <v>3002001</v>
      </c>
      <c r="K108" s="64">
        <v>0.2</v>
      </c>
      <c r="L108" s="65">
        <f t="shared" si="56"/>
        <v>347.52316000000008</v>
      </c>
      <c r="M108" s="87" t="str">
        <f>VLOOKUP(J108,EAP!B:C,2,0)</f>
        <v>BLOCO CERÂMICO</v>
      </c>
      <c r="N108" s="104">
        <v>3008002</v>
      </c>
      <c r="O108" s="64">
        <v>0.8</v>
      </c>
      <c r="P108" s="65">
        <f t="shared" si="57"/>
        <v>1390.0926400000003</v>
      </c>
      <c r="Q108" s="87" t="str">
        <f>VLOOKUP(N108,EAP!$B:$C,2,0)</f>
        <v xml:space="preserve">ESQUADRIA DE ALUMINIO </v>
      </c>
      <c r="R108" s="86"/>
      <c r="S108" s="64"/>
      <c r="T108" s="65">
        <f t="shared" si="58"/>
        <v>0</v>
      </c>
      <c r="U108" s="87" t="e">
        <f>VLOOKUP(R108,EAP!$B:$C,2,0)</f>
        <v>#N/A</v>
      </c>
      <c r="V108" s="86"/>
      <c r="W108" s="64"/>
      <c r="X108" s="65">
        <f t="shared" si="59"/>
        <v>0</v>
      </c>
      <c r="Y108" s="87" t="e">
        <f>VLOOKUP(V108,EAP!$B:$C,2,0)</f>
        <v>#N/A</v>
      </c>
      <c r="Z108" s="86"/>
      <c r="AA108" s="64"/>
      <c r="AB108" s="65">
        <f t="shared" si="60"/>
        <v>0</v>
      </c>
      <c r="AC108" s="87" t="e">
        <f>VLOOKUP(Z108,EAP!$B:$C,2,0)</f>
        <v>#N/A</v>
      </c>
    </row>
    <row r="109" spans="2:29" s="61" customFormat="1" ht="24" customHeight="1" x14ac:dyDescent="0.2">
      <c r="B109" s="71" t="s">
        <v>21</v>
      </c>
      <c r="C109" s="72" t="s">
        <v>132</v>
      </c>
      <c r="D109" s="73">
        <v>45603</v>
      </c>
      <c r="E109" s="95" t="s">
        <v>25</v>
      </c>
      <c r="F109" s="80">
        <v>1737.6158000000003</v>
      </c>
      <c r="G109" s="60"/>
      <c r="H109" s="62">
        <f t="shared" si="55"/>
        <v>1737.6158000000003</v>
      </c>
      <c r="I109" s="85">
        <f>IF(AND($K109="",$O109="",$S109="",$W109=""),"",$K109+$O109+$S109+$W109)</f>
        <v>1</v>
      </c>
      <c r="J109" s="86">
        <v>3001001</v>
      </c>
      <c r="K109" s="64">
        <v>1</v>
      </c>
      <c r="L109" s="65">
        <f t="shared" si="56"/>
        <v>1737.6158000000003</v>
      </c>
      <c r="M109" s="87" t="str">
        <f>VLOOKUP(J109,EAP!B:C,2,0)</f>
        <v>FORMA</v>
      </c>
      <c r="N109" s="86"/>
      <c r="O109" s="64"/>
      <c r="P109" s="65">
        <f t="shared" si="57"/>
        <v>0</v>
      </c>
      <c r="Q109" s="87" t="e">
        <f>VLOOKUP(N109,EAP!$B:$C,2,0)</f>
        <v>#N/A</v>
      </c>
      <c r="R109" s="86"/>
      <c r="S109" s="64"/>
      <c r="T109" s="65">
        <f t="shared" si="58"/>
        <v>0</v>
      </c>
      <c r="U109" s="87" t="e">
        <f>VLOOKUP(R109,EAP!$B:$C,2,0)</f>
        <v>#N/A</v>
      </c>
      <c r="V109" s="86"/>
      <c r="W109" s="64"/>
      <c r="X109" s="65">
        <f t="shared" si="59"/>
        <v>0</v>
      </c>
      <c r="Y109" s="87" t="e">
        <f>VLOOKUP(V109,EAP!$B:$C,2,0)</f>
        <v>#N/A</v>
      </c>
      <c r="Z109" s="86"/>
      <c r="AA109" s="64"/>
      <c r="AB109" s="65">
        <f t="shared" si="60"/>
        <v>0</v>
      </c>
      <c r="AC109" s="87" t="e">
        <f>VLOOKUP(Z109,EAP!$B:$C,2,0)</f>
        <v>#N/A</v>
      </c>
    </row>
    <row r="110" spans="2:29" s="61" customFormat="1" ht="24" customHeight="1" x14ac:dyDescent="0.2">
      <c r="B110" s="71" t="s">
        <v>21</v>
      </c>
      <c r="C110" s="72" t="s">
        <v>133</v>
      </c>
      <c r="D110" s="73">
        <v>45733</v>
      </c>
      <c r="E110" s="95" t="s">
        <v>25</v>
      </c>
      <c r="F110" s="80">
        <v>1737.6158000000003</v>
      </c>
      <c r="G110" s="60"/>
      <c r="H110" s="62">
        <f t="shared" si="55"/>
        <v>1737.6158000000003</v>
      </c>
      <c r="I110" s="85">
        <f>IF(AND($K110="",$O110="",$S110="",$W110=""),"",$K110+$O110+$S110+$W110)</f>
        <v>1</v>
      </c>
      <c r="J110" s="86">
        <v>3001001</v>
      </c>
      <c r="K110" s="64">
        <v>1</v>
      </c>
      <c r="L110" s="65">
        <f t="shared" si="56"/>
        <v>1737.6158000000003</v>
      </c>
      <c r="M110" s="87" t="str">
        <f>VLOOKUP(J110,EAP!B:C,2,0)</f>
        <v>FORMA</v>
      </c>
      <c r="N110" s="86"/>
      <c r="O110" s="64"/>
      <c r="P110" s="65">
        <f t="shared" si="57"/>
        <v>0</v>
      </c>
      <c r="Q110" s="87" t="e">
        <f>VLOOKUP(N110,EAP!$B:$C,2,0)</f>
        <v>#N/A</v>
      </c>
      <c r="R110" s="86"/>
      <c r="S110" s="64"/>
      <c r="T110" s="65">
        <f t="shared" si="58"/>
        <v>0</v>
      </c>
      <c r="U110" s="87" t="e">
        <f>VLOOKUP(R110,EAP!$B:$C,2,0)</f>
        <v>#N/A</v>
      </c>
      <c r="V110" s="86"/>
      <c r="W110" s="64"/>
      <c r="X110" s="65">
        <f t="shared" si="59"/>
        <v>0</v>
      </c>
      <c r="Y110" s="87" t="e">
        <f>VLOOKUP(V110,EAP!$B:$C,2,0)</f>
        <v>#N/A</v>
      </c>
      <c r="Z110" s="86"/>
      <c r="AA110" s="64"/>
      <c r="AB110" s="65">
        <f t="shared" si="60"/>
        <v>0</v>
      </c>
      <c r="AC110" s="87" t="e">
        <f>VLOOKUP(Z110,EAP!$B:$C,2,0)</f>
        <v>#N/A</v>
      </c>
    </row>
    <row r="111" spans="2:29" s="61" customFormat="1" ht="24" customHeight="1" x14ac:dyDescent="0.2">
      <c r="B111" s="71" t="s">
        <v>21</v>
      </c>
      <c r="C111" s="72" t="s">
        <v>134</v>
      </c>
      <c r="D111" s="73">
        <v>45481</v>
      </c>
      <c r="E111" s="95" t="s">
        <v>39</v>
      </c>
      <c r="F111" s="80">
        <v>2308.5785000000005</v>
      </c>
      <c r="G111" s="60"/>
      <c r="H111" s="62">
        <f t="shared" ref="H111" si="63">F111+G111</f>
        <v>2308.5785000000005</v>
      </c>
      <c r="I111" s="85">
        <f t="shared" ref="I111" si="64">IF(AND($K111="",$O111="",$S111="",$W111=""),"",$K111+$O111+$S111+$W111)</f>
        <v>1</v>
      </c>
      <c r="J111" s="86">
        <v>3001001</v>
      </c>
      <c r="K111" s="64">
        <v>1</v>
      </c>
      <c r="L111" s="65">
        <f t="shared" ref="L111" si="65">(F111+G111)*K111</f>
        <v>2308.5785000000005</v>
      </c>
      <c r="M111" s="87" t="str">
        <f>VLOOKUP(J111,EAP!B:C,2,0)</f>
        <v>FORMA</v>
      </c>
      <c r="N111" s="86"/>
      <c r="O111" s="64"/>
      <c r="P111" s="65">
        <f t="shared" ref="P111" si="66">(F111+G111)*O111</f>
        <v>0</v>
      </c>
      <c r="Q111" s="87" t="e">
        <f>VLOOKUP(N111,EAP!$B:$C,2,0)</f>
        <v>#N/A</v>
      </c>
      <c r="R111" s="86"/>
      <c r="S111" s="64"/>
      <c r="T111" s="65">
        <f t="shared" ref="T111" si="67">F111*S111</f>
        <v>0</v>
      </c>
      <c r="U111" s="87" t="e">
        <f>VLOOKUP(R111,EAP!$B:$C,2,0)</f>
        <v>#N/A</v>
      </c>
      <c r="V111" s="86"/>
      <c r="W111" s="64"/>
      <c r="X111" s="65">
        <f t="shared" ref="X111" si="68">F111*W111</f>
        <v>0</v>
      </c>
      <c r="Y111" s="87" t="e">
        <f>VLOOKUP(V111,EAP!$B:$C,2,0)</f>
        <v>#N/A</v>
      </c>
      <c r="Z111" s="86"/>
      <c r="AA111" s="64"/>
      <c r="AB111" s="65">
        <f t="shared" ref="AB111" si="69">H111*AA111</f>
        <v>0</v>
      </c>
      <c r="AC111" s="87" t="e">
        <f>VLOOKUP(Z111,EAP!$B:$C,2,0)</f>
        <v>#N/A</v>
      </c>
    </row>
    <row r="112" spans="2:29" s="61" customFormat="1" ht="24" hidden="1" customHeight="1" x14ac:dyDescent="0.2">
      <c r="B112" s="71" t="s">
        <v>21</v>
      </c>
      <c r="C112" s="72" t="s">
        <v>135</v>
      </c>
      <c r="D112" s="73">
        <v>45727</v>
      </c>
      <c r="E112" s="95" t="s">
        <v>25</v>
      </c>
      <c r="F112" s="80">
        <v>1737.6158000000003</v>
      </c>
      <c r="G112" s="60"/>
      <c r="H112" s="62">
        <f t="shared" ref="H112:H117" si="70">F112+G112</f>
        <v>1737.6158000000003</v>
      </c>
      <c r="I112" s="85">
        <f>IF(AND($K112="",$O112="",$S112="",$W112=""),"",$K112+$O112+$S112+$W112)</f>
        <v>1</v>
      </c>
      <c r="J112" s="86">
        <v>1005001</v>
      </c>
      <c r="K112" s="64">
        <v>1</v>
      </c>
      <c r="L112" s="65">
        <f t="shared" ref="L112:L117" si="71">(F112+G112)*K112</f>
        <v>1737.6158000000003</v>
      </c>
      <c r="M112" s="87" t="str">
        <f>VLOOKUP(J112,EAP!B:C,2,0)</f>
        <v>EQUIPAMENTOS DE PROTEÇÃO COLETIVA</v>
      </c>
      <c r="N112" s="86"/>
      <c r="O112" s="64"/>
      <c r="P112" s="65">
        <f t="shared" ref="P112:P117" si="72">(F112+G112)*O112</f>
        <v>0</v>
      </c>
      <c r="Q112" s="87" t="e">
        <f>VLOOKUP(N112,EAP!$B:$C,2,0)</f>
        <v>#N/A</v>
      </c>
      <c r="R112" s="86"/>
      <c r="S112" s="64"/>
      <c r="T112" s="65">
        <f t="shared" ref="T112:T117" si="73">F112*S112</f>
        <v>0</v>
      </c>
      <c r="U112" s="87" t="e">
        <f>VLOOKUP(R112,EAP!$B:$C,2,0)</f>
        <v>#N/A</v>
      </c>
      <c r="V112" s="86"/>
      <c r="W112" s="64"/>
      <c r="X112" s="65">
        <f t="shared" ref="X112:X117" si="74">F112*W112</f>
        <v>0</v>
      </c>
      <c r="Y112" s="87" t="e">
        <f>VLOOKUP(V112,EAP!$B:$C,2,0)</f>
        <v>#N/A</v>
      </c>
      <c r="Z112" s="86"/>
      <c r="AA112" s="64"/>
      <c r="AB112" s="65">
        <f t="shared" ref="AB112:AB117" si="75">H112*AA112</f>
        <v>0</v>
      </c>
      <c r="AC112" s="87" t="e">
        <f>VLOOKUP(Z112,EAP!$B:$C,2,0)</f>
        <v>#N/A</v>
      </c>
    </row>
    <row r="113" spans="2:29" s="61" customFormat="1" ht="24" customHeight="1" x14ac:dyDescent="0.2">
      <c r="B113" s="71" t="s">
        <v>21</v>
      </c>
      <c r="C113" s="72" t="s">
        <v>136</v>
      </c>
      <c r="D113" s="73">
        <v>45855</v>
      </c>
      <c r="E113" s="95" t="s">
        <v>25</v>
      </c>
      <c r="F113" s="80">
        <v>1737.6158000000003</v>
      </c>
      <c r="G113" s="60"/>
      <c r="H113" s="62">
        <f t="shared" si="70"/>
        <v>1737.6158000000003</v>
      </c>
      <c r="I113" s="85"/>
      <c r="J113" s="86">
        <v>3001001</v>
      </c>
      <c r="K113" s="64">
        <v>1</v>
      </c>
      <c r="L113" s="65">
        <f t="shared" si="71"/>
        <v>1737.6158000000003</v>
      </c>
      <c r="M113" s="87" t="str">
        <f>VLOOKUP(J113,EAP!B:C,2,0)</f>
        <v>FORMA</v>
      </c>
      <c r="N113" s="86"/>
      <c r="O113" s="64"/>
      <c r="P113" s="65">
        <f t="shared" si="72"/>
        <v>0</v>
      </c>
      <c r="Q113" s="87" t="e">
        <f>VLOOKUP(N113,EAP!$B:$C,2,0)</f>
        <v>#N/A</v>
      </c>
      <c r="R113" s="86"/>
      <c r="S113" s="64"/>
      <c r="T113" s="65">
        <f t="shared" si="73"/>
        <v>0</v>
      </c>
      <c r="U113" s="87" t="e">
        <f>VLOOKUP(R113,EAP!$B:$C,2,0)</f>
        <v>#N/A</v>
      </c>
      <c r="V113" s="86"/>
      <c r="W113" s="64"/>
      <c r="X113" s="65">
        <f t="shared" si="74"/>
        <v>0</v>
      </c>
      <c r="Y113" s="87" t="e">
        <f>VLOOKUP(V113,EAP!$B:$C,2,0)</f>
        <v>#N/A</v>
      </c>
      <c r="Z113" s="86"/>
      <c r="AA113" s="64"/>
      <c r="AB113" s="65">
        <f t="shared" si="75"/>
        <v>0</v>
      </c>
      <c r="AC113" s="87" t="e">
        <f>VLOOKUP(Z113,EAP!$B:$C,2,0)</f>
        <v>#N/A</v>
      </c>
    </row>
    <row r="114" spans="2:29" s="61" customFormat="1" ht="24" customHeight="1" x14ac:dyDescent="0.2">
      <c r="B114" s="71" t="s">
        <v>21</v>
      </c>
      <c r="C114" s="72" t="s">
        <v>137</v>
      </c>
      <c r="D114" s="73">
        <v>45841</v>
      </c>
      <c r="E114" s="95" t="s">
        <v>25</v>
      </c>
      <c r="F114" s="80">
        <v>1737.6158000000003</v>
      </c>
      <c r="G114" s="60"/>
      <c r="H114" s="62">
        <f t="shared" si="70"/>
        <v>1737.6158000000003</v>
      </c>
      <c r="I114" s="85">
        <f>IF(AND($K114="",$O114="",$S114="",$W114=""),"",$K114+$O114+$S114+$W114)</f>
        <v>1</v>
      </c>
      <c r="J114" s="86">
        <v>3001001</v>
      </c>
      <c r="K114" s="64">
        <v>1</v>
      </c>
      <c r="L114" s="65">
        <f t="shared" si="71"/>
        <v>1737.6158000000003</v>
      </c>
      <c r="M114" s="87" t="str">
        <f>VLOOKUP(J114,EAP!B:C,2,0)</f>
        <v>FORMA</v>
      </c>
      <c r="N114" s="86"/>
      <c r="O114" s="64"/>
      <c r="P114" s="65">
        <f t="shared" si="72"/>
        <v>0</v>
      </c>
      <c r="Q114" s="87" t="e">
        <f>VLOOKUP(N114,EAP!$B:$C,2,0)</f>
        <v>#N/A</v>
      </c>
      <c r="R114" s="86"/>
      <c r="S114" s="64"/>
      <c r="T114" s="65">
        <f t="shared" si="73"/>
        <v>0</v>
      </c>
      <c r="U114" s="87" t="e">
        <f>VLOOKUP(R114,EAP!$B:$C,2,0)</f>
        <v>#N/A</v>
      </c>
      <c r="V114" s="86"/>
      <c r="W114" s="64"/>
      <c r="X114" s="65">
        <f t="shared" si="74"/>
        <v>0</v>
      </c>
      <c r="Y114" s="87" t="e">
        <f>VLOOKUP(V114,EAP!$B:$C,2,0)</f>
        <v>#N/A</v>
      </c>
      <c r="Z114" s="86"/>
      <c r="AA114" s="64"/>
      <c r="AB114" s="65">
        <f t="shared" si="75"/>
        <v>0</v>
      </c>
      <c r="AC114" s="87" t="e">
        <f>VLOOKUP(Z114,EAP!$B:$C,2,0)</f>
        <v>#N/A</v>
      </c>
    </row>
    <row r="115" spans="2:29" s="61" customFormat="1" ht="24" customHeight="1" x14ac:dyDescent="0.2">
      <c r="B115" s="71" t="s">
        <v>21</v>
      </c>
      <c r="C115" s="72" t="s">
        <v>138</v>
      </c>
      <c r="D115" s="73">
        <v>45579</v>
      </c>
      <c r="E115" s="95" t="s">
        <v>39</v>
      </c>
      <c r="F115" s="80">
        <v>2308.5785000000005</v>
      </c>
      <c r="G115" s="60"/>
      <c r="H115" s="62">
        <f t="shared" si="70"/>
        <v>2308.5785000000005</v>
      </c>
      <c r="I115" s="85">
        <f t="shared" ref="I115:I116" si="76">IF(AND($K115="",$O115="",$S115="",$W115=""),"",$K115+$O115+$S115+$W115)</f>
        <v>1</v>
      </c>
      <c r="J115" s="86">
        <v>3001001</v>
      </c>
      <c r="K115" s="64">
        <v>1</v>
      </c>
      <c r="L115" s="65">
        <f t="shared" si="71"/>
        <v>2308.5785000000005</v>
      </c>
      <c r="M115" s="87" t="str">
        <f>VLOOKUP(J115,EAP!B:C,2,0)</f>
        <v>FORMA</v>
      </c>
      <c r="N115" s="86"/>
      <c r="O115" s="64"/>
      <c r="P115" s="65">
        <f t="shared" si="72"/>
        <v>0</v>
      </c>
      <c r="Q115" s="87" t="e">
        <f>VLOOKUP(N115,EAP!$B:$C,2,0)</f>
        <v>#N/A</v>
      </c>
      <c r="R115" s="86"/>
      <c r="S115" s="64"/>
      <c r="T115" s="65">
        <f t="shared" si="73"/>
        <v>0</v>
      </c>
      <c r="U115" s="87" t="e">
        <f>VLOOKUP(R115,EAP!$B:$C,2,0)</f>
        <v>#N/A</v>
      </c>
      <c r="V115" s="86"/>
      <c r="W115" s="64"/>
      <c r="X115" s="65">
        <f t="shared" si="74"/>
        <v>0</v>
      </c>
      <c r="Y115" s="87" t="e">
        <f>VLOOKUP(V115,EAP!$B:$C,2,0)</f>
        <v>#N/A</v>
      </c>
      <c r="Z115" s="86"/>
      <c r="AA115" s="64"/>
      <c r="AB115" s="65">
        <f t="shared" si="75"/>
        <v>0</v>
      </c>
      <c r="AC115" s="87" t="e">
        <f>VLOOKUP(Z115,EAP!$B:$C,2,0)</f>
        <v>#N/A</v>
      </c>
    </row>
    <row r="116" spans="2:29" s="61" customFormat="1" ht="24" hidden="1" customHeight="1" x14ac:dyDescent="0.2">
      <c r="B116" s="71" t="s">
        <v>21</v>
      </c>
      <c r="C116" s="72" t="s">
        <v>139</v>
      </c>
      <c r="D116" s="73">
        <v>45818</v>
      </c>
      <c r="E116" s="95" t="s">
        <v>140</v>
      </c>
      <c r="F116" s="80">
        <v>2308.5785000000005</v>
      </c>
      <c r="G116" s="60"/>
      <c r="H116" s="62">
        <f t="shared" si="70"/>
        <v>2308.5785000000005</v>
      </c>
      <c r="I116" s="85">
        <f t="shared" si="76"/>
        <v>1</v>
      </c>
      <c r="J116" s="97">
        <v>3017001</v>
      </c>
      <c r="K116" s="64">
        <v>1</v>
      </c>
      <c r="L116" s="65">
        <f t="shared" si="71"/>
        <v>2308.5785000000005</v>
      </c>
      <c r="M116" s="87" t="str">
        <f>VLOOKUP(J116,EAP!B:C,2,0)</f>
        <v>INSTALAÇÕES ELÉTRICAS</v>
      </c>
      <c r="N116" s="97">
        <v>3018003</v>
      </c>
      <c r="O116" s="64">
        <v>0</v>
      </c>
      <c r="P116" s="65">
        <f t="shared" si="72"/>
        <v>0</v>
      </c>
      <c r="Q116" s="87" t="str">
        <f>VLOOKUP(N116,EAP!$B:$C,2,0)</f>
        <v>INSTALAÇÕES DE CFTV</v>
      </c>
      <c r="R116" s="86"/>
      <c r="S116" s="64"/>
      <c r="T116" s="65">
        <f t="shared" si="73"/>
        <v>0</v>
      </c>
      <c r="U116" s="87" t="e">
        <f>VLOOKUP(R116,EAP!$B:$C,2,0)</f>
        <v>#N/A</v>
      </c>
      <c r="V116" s="86"/>
      <c r="W116" s="64"/>
      <c r="X116" s="65">
        <f t="shared" si="74"/>
        <v>0</v>
      </c>
      <c r="Y116" s="87" t="e">
        <f>VLOOKUP(V116,EAP!$B:$C,2,0)</f>
        <v>#N/A</v>
      </c>
      <c r="Z116" s="86"/>
      <c r="AA116" s="64"/>
      <c r="AB116" s="65">
        <f t="shared" si="75"/>
        <v>0</v>
      </c>
      <c r="AC116" s="87" t="e">
        <f>VLOOKUP(Z116,EAP!$B:$C,2,0)</f>
        <v>#N/A</v>
      </c>
    </row>
    <row r="117" spans="2:29" s="61" customFormat="1" ht="24" hidden="1" customHeight="1" x14ac:dyDescent="0.2">
      <c r="B117" s="74" t="s">
        <v>21</v>
      </c>
      <c r="C117" s="75" t="s">
        <v>141</v>
      </c>
      <c r="D117" s="76">
        <v>45265</v>
      </c>
      <c r="E117" s="96" t="s">
        <v>25</v>
      </c>
      <c r="F117" s="81">
        <v>1737.6158000000003</v>
      </c>
      <c r="G117" s="82"/>
      <c r="H117" s="83">
        <f t="shared" si="70"/>
        <v>1737.6158000000003</v>
      </c>
      <c r="I117" s="103">
        <f>IF(AND($K117="",$O117="",$S117="",$W117=""),"",$K117+$O117+$S117+$W117)</f>
        <v>1</v>
      </c>
      <c r="J117" s="102">
        <v>1008001</v>
      </c>
      <c r="K117" s="89">
        <v>1</v>
      </c>
      <c r="L117" s="90">
        <f t="shared" si="71"/>
        <v>1737.6158000000003</v>
      </c>
      <c r="M117" s="91" t="str">
        <f>VLOOKUP(J117,EAP!B:C,2,0)</f>
        <v>NOVAS TECNOLOGIAS</v>
      </c>
      <c r="N117" s="88"/>
      <c r="O117" s="89"/>
      <c r="P117" s="90">
        <f t="shared" si="72"/>
        <v>0</v>
      </c>
      <c r="Q117" s="91" t="e">
        <f>VLOOKUP(N117,EAP!$B:$C,2,0)</f>
        <v>#N/A</v>
      </c>
      <c r="R117" s="88"/>
      <c r="S117" s="89"/>
      <c r="T117" s="90">
        <f t="shared" si="73"/>
        <v>0</v>
      </c>
      <c r="U117" s="91" t="e">
        <f>VLOOKUP(R117,EAP!$B:$C,2,0)</f>
        <v>#N/A</v>
      </c>
      <c r="V117" s="88"/>
      <c r="W117" s="89"/>
      <c r="X117" s="90">
        <f t="shared" si="74"/>
        <v>0</v>
      </c>
      <c r="Y117" s="91" t="e">
        <f>VLOOKUP(V117,EAP!$B:$C,2,0)</f>
        <v>#N/A</v>
      </c>
      <c r="Z117" s="88"/>
      <c r="AA117" s="89"/>
      <c r="AB117" s="90">
        <f t="shared" si="75"/>
        <v>0</v>
      </c>
      <c r="AC117" s="91" t="e">
        <f>VLOOKUP(Z117,EAP!$B:$C,2,0)</f>
        <v>#N/A</v>
      </c>
    </row>
    <row r="120" spans="2:29" x14ac:dyDescent="0.15">
      <c r="K120" s="53">
        <f>K95*22*8.8*9</f>
        <v>1742.4</v>
      </c>
    </row>
  </sheetData>
  <autoFilter ref="B10:AC117" xr:uid="{D4583F6C-F3F3-47C8-BCF9-920AC87A54A6}">
    <filterColumn colId="11">
      <filters>
        <filter val="FORMA"/>
      </filters>
    </filterColumn>
  </autoFilter>
  <mergeCells count="2">
    <mergeCell ref="C9:E9"/>
    <mergeCell ref="B2:AC7"/>
  </mergeCells>
  <conditionalFormatting sqref="I11:I117">
    <cfRule type="containsBlanks" priority="7142" stopIfTrue="1">
      <formula>LEN(TRIM(I11))=0</formula>
    </cfRule>
    <cfRule type="cellIs" dxfId="0" priority="7143" stopIfTrue="1" operator="notEqual">
      <formula>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CA6A-0A3B-436B-B689-3CAA88B4FE41}">
  <sheetPr filterMode="1"/>
  <dimension ref="A1:CM1092"/>
  <sheetViews>
    <sheetView showGridLines="0" topLeftCell="D1" zoomScale="145" zoomScaleNormal="145" workbookViewId="0">
      <pane ySplit="3" topLeftCell="A4" activePane="bottomLeft" state="frozen"/>
      <selection pane="bottomLeft" activeCell="H88" sqref="H88:H638"/>
    </sheetView>
  </sheetViews>
  <sheetFormatPr defaultColWidth="9.33203125" defaultRowHeight="15" x14ac:dyDescent="0.25"/>
  <cols>
    <col min="1" max="1" width="12.5" style="1" customWidth="1"/>
    <col min="2" max="2" width="20.5" style="1" customWidth="1"/>
    <col min="3" max="3" width="74.5" style="5" customWidth="1"/>
    <col min="4" max="4" width="13" style="44" bestFit="1" customWidth="1"/>
    <col min="5" max="5" width="17.83203125" style="1" bestFit="1" customWidth="1"/>
    <col min="6" max="6" width="15.5" style="1" customWidth="1"/>
    <col min="7" max="7" width="12.6640625" style="1" customWidth="1"/>
    <col min="8" max="8" width="17.83203125" style="105" customWidth="1"/>
    <col min="9" max="9" width="9.33203125" style="1"/>
    <col min="10" max="10" width="15.83203125" style="1" bestFit="1" customWidth="1"/>
    <col min="11" max="16384" width="9.33203125" style="1"/>
  </cols>
  <sheetData>
    <row r="1" spans="1:10" x14ac:dyDescent="0.25">
      <c r="E1" s="17">
        <f>JULHO!H9</f>
        <v>216185.91370000015</v>
      </c>
      <c r="G1" s="51"/>
      <c r="J1" s="106">
        <v>-155243.20000000001</v>
      </c>
    </row>
    <row r="2" spans="1:10" x14ac:dyDescent="0.25">
      <c r="J2" s="1">
        <f>H1*J1</f>
        <v>0</v>
      </c>
    </row>
    <row r="3" spans="1:10" ht="15.75" x14ac:dyDescent="0.3">
      <c r="A3" s="23" t="s">
        <v>142</v>
      </c>
      <c r="B3" s="23" t="s">
        <v>143</v>
      </c>
      <c r="C3" s="32" t="s">
        <v>144</v>
      </c>
    </row>
    <row r="4" spans="1:10" hidden="1" x14ac:dyDescent="0.25">
      <c r="A4" s="8">
        <v>1</v>
      </c>
      <c r="B4" s="30">
        <v>1</v>
      </c>
      <c r="C4" s="31" t="s">
        <v>145</v>
      </c>
      <c r="D4" s="1"/>
      <c r="H4" s="1"/>
    </row>
    <row r="5" spans="1:10" hidden="1" x14ac:dyDescent="0.25">
      <c r="A5" s="12">
        <v>2</v>
      </c>
      <c r="B5" s="12">
        <v>1001</v>
      </c>
      <c r="C5" s="13" t="s">
        <v>146</v>
      </c>
      <c r="D5" s="1"/>
      <c r="H5" s="1"/>
    </row>
    <row r="6" spans="1:10" hidden="1" x14ac:dyDescent="0.25">
      <c r="A6" s="34">
        <v>3</v>
      </c>
      <c r="B6" s="34">
        <v>1001001</v>
      </c>
      <c r="C6" s="35" t="s">
        <v>147</v>
      </c>
      <c r="D6" s="1">
        <f>SUMIF(JULHO!J:J,EAP!B6,JULHO!L:L)+SUMIF(JULHO!N:N,EAP!B6,JULHO!P:P)+SUMIF(JULHO!R:R,EAP!B6,JULHO!T:T)+SUMIF(JULHO!V:V,EAP!B6,JULHO!X:X)+SUMIF(JULHO!Z:Z,EAP!B6,JULHO!AB:AB)</f>
        <v>0</v>
      </c>
      <c r="E6" s="47">
        <f>D6/$E$1</f>
        <v>0</v>
      </c>
      <c r="H6" s="1"/>
    </row>
    <row r="7" spans="1:10" hidden="1" x14ac:dyDescent="0.25">
      <c r="A7" s="6">
        <v>4</v>
      </c>
      <c r="B7" s="41">
        <v>1001001001</v>
      </c>
      <c r="C7" s="7" t="s">
        <v>148</v>
      </c>
      <c r="D7" s="1"/>
      <c r="H7" s="1"/>
    </row>
    <row r="8" spans="1:10" hidden="1" x14ac:dyDescent="0.25">
      <c r="A8" s="6">
        <v>4</v>
      </c>
      <c r="B8" s="41">
        <v>1001001002</v>
      </c>
      <c r="C8" s="7" t="s">
        <v>149</v>
      </c>
      <c r="D8" s="1"/>
      <c r="H8" s="1"/>
    </row>
    <row r="9" spans="1:10" hidden="1" x14ac:dyDescent="0.25">
      <c r="A9" s="6">
        <v>4</v>
      </c>
      <c r="B9" s="41">
        <v>1001001003</v>
      </c>
      <c r="C9" s="7" t="s">
        <v>150</v>
      </c>
      <c r="D9" s="1"/>
      <c r="H9" s="1"/>
    </row>
    <row r="10" spans="1:10" hidden="1" x14ac:dyDescent="0.25">
      <c r="A10" s="6">
        <v>4</v>
      </c>
      <c r="B10" s="41">
        <v>1001001004</v>
      </c>
      <c r="C10" s="7" t="s">
        <v>151</v>
      </c>
      <c r="D10" s="1"/>
      <c r="H10" s="1"/>
    </row>
    <row r="11" spans="1:10" ht="30" hidden="1" x14ac:dyDescent="0.25">
      <c r="A11" s="6">
        <v>4</v>
      </c>
      <c r="B11" s="41">
        <v>1001001005</v>
      </c>
      <c r="C11" s="7" t="s">
        <v>152</v>
      </c>
      <c r="D11" s="1"/>
      <c r="H11" s="1"/>
    </row>
    <row r="12" spans="1:10" hidden="1" x14ac:dyDescent="0.25">
      <c r="A12" s="6">
        <v>4</v>
      </c>
      <c r="B12" s="41">
        <v>1001001006</v>
      </c>
      <c r="C12" s="7" t="s">
        <v>153</v>
      </c>
      <c r="D12" s="1"/>
      <c r="H12" s="1"/>
    </row>
    <row r="13" spans="1:10" hidden="1" x14ac:dyDescent="0.25">
      <c r="A13" s="6">
        <v>4</v>
      </c>
      <c r="B13" s="41">
        <v>1001001007</v>
      </c>
      <c r="C13" s="7" t="s">
        <v>154</v>
      </c>
      <c r="D13" s="1"/>
      <c r="H13" s="1"/>
    </row>
    <row r="14" spans="1:10" hidden="1" x14ac:dyDescent="0.25">
      <c r="A14" s="6">
        <v>4</v>
      </c>
      <c r="B14" s="41">
        <v>1001001008</v>
      </c>
      <c r="C14" s="7" t="s">
        <v>155</v>
      </c>
      <c r="D14" s="1"/>
      <c r="H14" s="1"/>
    </row>
    <row r="15" spans="1:10" hidden="1" x14ac:dyDescent="0.25">
      <c r="A15" s="6">
        <v>4</v>
      </c>
      <c r="B15" s="41">
        <v>1001001009</v>
      </c>
      <c r="C15" s="7" t="s">
        <v>156</v>
      </c>
      <c r="D15" s="1"/>
      <c r="H15" s="1"/>
    </row>
    <row r="16" spans="1:10" hidden="1" x14ac:dyDescent="0.25">
      <c r="A16" s="6">
        <v>4</v>
      </c>
      <c r="B16" s="41">
        <v>1001001010</v>
      </c>
      <c r="C16" s="7" t="s">
        <v>157</v>
      </c>
      <c r="D16" s="1"/>
      <c r="H16" s="1"/>
    </row>
    <row r="17" spans="1:5" s="1" customFormat="1" ht="30" hidden="1" x14ac:dyDescent="0.25">
      <c r="A17" s="6">
        <v>4</v>
      </c>
      <c r="B17" s="41">
        <v>1001001011</v>
      </c>
      <c r="C17" s="7" t="s">
        <v>158</v>
      </c>
    </row>
    <row r="18" spans="1:5" s="1" customFormat="1" hidden="1" x14ac:dyDescent="0.25">
      <c r="A18" s="6">
        <v>4</v>
      </c>
      <c r="B18" s="41">
        <v>1001001012</v>
      </c>
      <c r="C18" s="7" t="s">
        <v>159</v>
      </c>
    </row>
    <row r="19" spans="1:5" s="1" customFormat="1" hidden="1" x14ac:dyDescent="0.25">
      <c r="A19" s="6">
        <v>4</v>
      </c>
      <c r="B19" s="41">
        <v>1001001013</v>
      </c>
      <c r="C19" s="7" t="s">
        <v>160</v>
      </c>
    </row>
    <row r="20" spans="1:5" s="1" customFormat="1" hidden="1" x14ac:dyDescent="0.25">
      <c r="A20" s="6">
        <v>4</v>
      </c>
      <c r="B20" s="41">
        <v>1001001014</v>
      </c>
      <c r="C20" s="7" t="s">
        <v>161</v>
      </c>
    </row>
    <row r="21" spans="1:5" s="1" customFormat="1" hidden="1" x14ac:dyDescent="0.25">
      <c r="A21" s="6">
        <v>4</v>
      </c>
      <c r="B21" s="41">
        <v>1001001015</v>
      </c>
      <c r="C21" s="7" t="s">
        <v>162</v>
      </c>
    </row>
    <row r="22" spans="1:5" s="1" customFormat="1" ht="45" hidden="1" x14ac:dyDescent="0.25">
      <c r="A22" s="6">
        <v>4</v>
      </c>
      <c r="B22" s="41">
        <v>1001001016</v>
      </c>
      <c r="C22" s="7" t="s">
        <v>163</v>
      </c>
    </row>
    <row r="23" spans="1:5" s="1" customFormat="1" hidden="1" x14ac:dyDescent="0.25">
      <c r="A23" s="6">
        <v>4</v>
      </c>
      <c r="B23" s="41">
        <v>1001001017</v>
      </c>
      <c r="C23" s="7" t="s">
        <v>164</v>
      </c>
    </row>
    <row r="24" spans="1:5" s="1" customFormat="1" hidden="1" x14ac:dyDescent="0.25">
      <c r="A24" s="6">
        <v>4</v>
      </c>
      <c r="B24" s="41">
        <v>1001001018</v>
      </c>
      <c r="C24" s="7" t="s">
        <v>165</v>
      </c>
    </row>
    <row r="25" spans="1:5" s="1" customFormat="1" hidden="1" x14ac:dyDescent="0.25">
      <c r="A25" s="6">
        <v>4</v>
      </c>
      <c r="B25" s="41">
        <v>1001001019</v>
      </c>
      <c r="C25" s="7" t="s">
        <v>166</v>
      </c>
    </row>
    <row r="26" spans="1:5" s="1" customFormat="1" hidden="1" x14ac:dyDescent="0.25">
      <c r="A26" s="6">
        <v>4</v>
      </c>
      <c r="B26" s="41">
        <v>1001001020</v>
      </c>
      <c r="C26" s="7" t="s">
        <v>167</v>
      </c>
    </row>
    <row r="27" spans="1:5" s="1" customFormat="1" hidden="1" x14ac:dyDescent="0.25">
      <c r="A27" s="6">
        <v>4</v>
      </c>
      <c r="B27" s="41">
        <v>1001001021</v>
      </c>
      <c r="C27" s="7" t="s">
        <v>168</v>
      </c>
    </row>
    <row r="28" spans="1:5" s="1" customFormat="1" hidden="1" x14ac:dyDescent="0.25">
      <c r="A28" s="6">
        <v>4</v>
      </c>
      <c r="B28" s="41">
        <v>1001001022</v>
      </c>
      <c r="C28" s="7" t="s">
        <v>169</v>
      </c>
    </row>
    <row r="29" spans="1:5" s="1" customFormat="1" hidden="1" x14ac:dyDescent="0.25">
      <c r="A29" s="6">
        <v>4</v>
      </c>
      <c r="B29" s="41">
        <v>1001001023</v>
      </c>
      <c r="C29" s="7" t="s">
        <v>170</v>
      </c>
    </row>
    <row r="30" spans="1:5" s="1" customFormat="1" hidden="1" x14ac:dyDescent="0.25">
      <c r="A30" s="34">
        <v>3</v>
      </c>
      <c r="B30" s="34">
        <v>1001002</v>
      </c>
      <c r="C30" s="35" t="s">
        <v>171</v>
      </c>
      <c r="D30" s="1">
        <f>SUMIF(JULHO!J:J,EAP!B30,JULHO!L:L)+SUMIF(JULHO!N:N,EAP!B30,JULHO!P:P)+SUMIF(JULHO!R:R,EAP!B30,JULHO!T:T)+SUMIF(JULHO!V:V,EAP!B30,JULHO!X:X)+SUMIF(JULHO!Z:Z,EAP!B30,JULHO!AB:AB)</f>
        <v>0</v>
      </c>
      <c r="E30" s="47">
        <f>D30/$E$1</f>
        <v>0</v>
      </c>
    </row>
    <row r="31" spans="1:5" s="1" customFormat="1" hidden="1" x14ac:dyDescent="0.25">
      <c r="A31" s="6">
        <v>4</v>
      </c>
      <c r="B31" s="41">
        <v>1001002001</v>
      </c>
      <c r="C31" s="7" t="s">
        <v>172</v>
      </c>
    </row>
    <row r="32" spans="1:5" s="1" customFormat="1" hidden="1" x14ac:dyDescent="0.25">
      <c r="A32" s="6">
        <v>4</v>
      </c>
      <c r="B32" s="41">
        <v>1001002002</v>
      </c>
      <c r="C32" s="7" t="s">
        <v>173</v>
      </c>
    </row>
    <row r="33" spans="1:79" hidden="1" x14ac:dyDescent="0.25">
      <c r="A33" s="6">
        <v>4</v>
      </c>
      <c r="B33" s="41">
        <v>1001002003</v>
      </c>
      <c r="C33" s="7" t="s">
        <v>174</v>
      </c>
      <c r="D33" s="1"/>
      <c r="H33" s="1"/>
    </row>
    <row r="34" spans="1:79" hidden="1" x14ac:dyDescent="0.25">
      <c r="A34" s="6">
        <v>4</v>
      </c>
      <c r="B34" s="41">
        <v>1001002004</v>
      </c>
      <c r="C34" s="7" t="s">
        <v>175</v>
      </c>
      <c r="D34" s="1"/>
      <c r="H34" s="1"/>
    </row>
    <row r="35" spans="1:79" hidden="1" x14ac:dyDescent="0.25">
      <c r="A35" s="6">
        <v>4</v>
      </c>
      <c r="B35" s="41">
        <v>1001002005</v>
      </c>
      <c r="C35" s="7" t="s">
        <v>176</v>
      </c>
      <c r="D35" s="1"/>
      <c r="H35" s="1"/>
    </row>
    <row r="36" spans="1:79" hidden="1" x14ac:dyDescent="0.25">
      <c r="A36" s="6">
        <v>4</v>
      </c>
      <c r="B36" s="41">
        <v>1001002006</v>
      </c>
      <c r="C36" s="7" t="s">
        <v>177</v>
      </c>
      <c r="D36" s="1"/>
      <c r="H36" s="1"/>
    </row>
    <row r="37" spans="1:79" hidden="1" x14ac:dyDescent="0.25">
      <c r="A37" s="6">
        <v>4</v>
      </c>
      <c r="B37" s="41">
        <v>1001002007</v>
      </c>
      <c r="C37" s="7" t="s">
        <v>178</v>
      </c>
      <c r="D37" s="1"/>
      <c r="H37" s="1"/>
    </row>
    <row r="38" spans="1:79" hidden="1" x14ac:dyDescent="0.25">
      <c r="A38" s="6">
        <v>4</v>
      </c>
      <c r="B38" s="41">
        <v>1001002008</v>
      </c>
      <c r="C38" s="7" t="s">
        <v>179</v>
      </c>
      <c r="D38" s="1"/>
      <c r="H38" s="1"/>
    </row>
    <row r="39" spans="1:79" hidden="1" x14ac:dyDescent="0.25">
      <c r="A39" s="6">
        <v>4</v>
      </c>
      <c r="B39" s="41">
        <v>1001002009</v>
      </c>
      <c r="C39" s="7" t="s">
        <v>180</v>
      </c>
      <c r="D39" s="1"/>
      <c r="H39" s="1"/>
    </row>
    <row r="40" spans="1:79" hidden="1" x14ac:dyDescent="0.25">
      <c r="A40" s="6">
        <v>4</v>
      </c>
      <c r="B40" s="41">
        <v>1001002010</v>
      </c>
      <c r="C40" s="7" t="s">
        <v>181</v>
      </c>
      <c r="D40" s="1"/>
      <c r="H40" s="1"/>
    </row>
    <row r="41" spans="1:79" hidden="1" x14ac:dyDescent="0.25">
      <c r="A41" s="6">
        <v>4</v>
      </c>
      <c r="B41" s="41">
        <v>1001002011</v>
      </c>
      <c r="C41" s="7" t="s">
        <v>182</v>
      </c>
      <c r="D41" s="1"/>
      <c r="H41" s="1"/>
    </row>
    <row r="42" spans="1:79" s="3" customFormat="1" hidden="1" x14ac:dyDescent="0.25">
      <c r="A42" s="6">
        <v>4</v>
      </c>
      <c r="B42" s="41">
        <v>1001002012</v>
      </c>
      <c r="C42" s="7" t="s">
        <v>170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</row>
    <row r="43" spans="1:79" hidden="1" x14ac:dyDescent="0.25">
      <c r="A43" s="34">
        <v>3</v>
      </c>
      <c r="B43" s="34">
        <v>1001003</v>
      </c>
      <c r="C43" s="35" t="s">
        <v>183</v>
      </c>
      <c r="D43" s="1">
        <f>SUMIF(JULHO!J:J,EAP!B43,JULHO!L:L)+SUMIF(JULHO!N:N,EAP!B43,JULHO!P:P)+SUMIF(JULHO!R:R,EAP!B43,JULHO!T:T)+SUMIF(JULHO!V:V,EAP!B43,JULHO!X:X)+SUMIF(JULHO!Z:Z,EAP!B43,JULHO!AB:AB)</f>
        <v>0</v>
      </c>
      <c r="E43" s="47">
        <f>D43/$E$1</f>
        <v>0</v>
      </c>
      <c r="H43" s="1"/>
    </row>
    <row r="44" spans="1:79" hidden="1" x14ac:dyDescent="0.25">
      <c r="A44" s="6">
        <v>4</v>
      </c>
      <c r="B44" s="41">
        <v>1001003001</v>
      </c>
      <c r="C44" s="7" t="s">
        <v>184</v>
      </c>
      <c r="D44" s="1"/>
      <c r="H44" s="1"/>
    </row>
    <row r="45" spans="1:79" hidden="1" x14ac:dyDescent="0.25">
      <c r="A45" s="6">
        <v>4</v>
      </c>
      <c r="B45" s="41">
        <v>1001003002</v>
      </c>
      <c r="C45" s="7" t="s">
        <v>185</v>
      </c>
      <c r="D45" s="1"/>
      <c r="H45" s="1"/>
    </row>
    <row r="46" spans="1:79" hidden="1" x14ac:dyDescent="0.25">
      <c r="A46" s="6">
        <v>4</v>
      </c>
      <c r="B46" s="41">
        <v>1001003003</v>
      </c>
      <c r="C46" s="7" t="s">
        <v>186</v>
      </c>
      <c r="D46" s="1"/>
      <c r="H46" s="1"/>
    </row>
    <row r="47" spans="1:79" hidden="1" x14ac:dyDescent="0.25">
      <c r="A47" s="6">
        <v>4</v>
      </c>
      <c r="B47" s="41">
        <v>1001003004</v>
      </c>
      <c r="C47" s="7" t="s">
        <v>187</v>
      </c>
      <c r="D47" s="1"/>
      <c r="H47" s="1"/>
    </row>
    <row r="48" spans="1:79" hidden="1" x14ac:dyDescent="0.25">
      <c r="A48" s="6">
        <v>4</v>
      </c>
      <c r="B48" s="41">
        <v>1001003005</v>
      </c>
      <c r="C48" s="7" t="s">
        <v>188</v>
      </c>
      <c r="D48" s="1"/>
      <c r="H48" s="1"/>
    </row>
    <row r="49" spans="1:5" s="1" customFormat="1" hidden="1" x14ac:dyDescent="0.25">
      <c r="A49" s="6">
        <v>4</v>
      </c>
      <c r="B49" s="41">
        <v>1001003006</v>
      </c>
      <c r="C49" s="7" t="s">
        <v>189</v>
      </c>
    </row>
    <row r="50" spans="1:5" s="1" customFormat="1" hidden="1" x14ac:dyDescent="0.25">
      <c r="A50" s="6">
        <v>4</v>
      </c>
      <c r="B50" s="41">
        <v>1001003007</v>
      </c>
      <c r="C50" s="7" t="s">
        <v>190</v>
      </c>
    </row>
    <row r="51" spans="1:5" s="1" customFormat="1" hidden="1" x14ac:dyDescent="0.25">
      <c r="A51" s="6">
        <v>4</v>
      </c>
      <c r="B51" s="41">
        <v>1001003008</v>
      </c>
      <c r="C51" s="7" t="s">
        <v>191</v>
      </c>
    </row>
    <row r="52" spans="1:5" s="1" customFormat="1" hidden="1" x14ac:dyDescent="0.25">
      <c r="A52" s="6">
        <v>4</v>
      </c>
      <c r="B52" s="41">
        <v>1001003009</v>
      </c>
      <c r="C52" s="7" t="s">
        <v>192</v>
      </c>
    </row>
    <row r="53" spans="1:5" s="1" customFormat="1" hidden="1" x14ac:dyDescent="0.25">
      <c r="A53" s="6">
        <v>4</v>
      </c>
      <c r="B53" s="41">
        <v>1001003010</v>
      </c>
      <c r="C53" s="7" t="s">
        <v>170</v>
      </c>
    </row>
    <row r="54" spans="1:5" s="1" customFormat="1" hidden="1" x14ac:dyDescent="0.25">
      <c r="A54" s="34">
        <v>3</v>
      </c>
      <c r="B54" s="34">
        <v>1001004</v>
      </c>
      <c r="C54" s="35" t="s">
        <v>193</v>
      </c>
      <c r="D54" s="1">
        <f>SUMIF(JULHO!J:J,EAP!B54,JULHO!L:L)+SUMIF(JULHO!N:N,EAP!B54,JULHO!P:P)+SUMIF(JULHO!R:R,EAP!B54,JULHO!T:T)+SUMIF(JULHO!V:V,EAP!B54,JULHO!X:X)+SUMIF(JULHO!Z:Z,EAP!B54,JULHO!AB:AB)</f>
        <v>0</v>
      </c>
      <c r="E54" s="47">
        <f>D54/$E$1</f>
        <v>0</v>
      </c>
    </row>
    <row r="55" spans="1:5" s="1" customFormat="1" hidden="1" x14ac:dyDescent="0.25">
      <c r="A55" s="6">
        <v>4</v>
      </c>
      <c r="B55" s="41">
        <v>1001004001</v>
      </c>
      <c r="C55" s="7" t="s">
        <v>194</v>
      </c>
    </row>
    <row r="56" spans="1:5" s="1" customFormat="1" hidden="1" x14ac:dyDescent="0.25">
      <c r="A56" s="6">
        <v>4</v>
      </c>
      <c r="B56" s="41">
        <v>1001004002</v>
      </c>
      <c r="C56" s="7" t="s">
        <v>195</v>
      </c>
    </row>
    <row r="57" spans="1:5" s="1" customFormat="1" hidden="1" x14ac:dyDescent="0.25">
      <c r="A57" s="6">
        <v>4</v>
      </c>
      <c r="B57" s="41">
        <v>1001004003</v>
      </c>
      <c r="C57" s="7" t="s">
        <v>196</v>
      </c>
    </row>
    <row r="58" spans="1:5" s="1" customFormat="1" hidden="1" x14ac:dyDescent="0.25">
      <c r="A58" s="6">
        <v>4</v>
      </c>
      <c r="B58" s="41">
        <v>1001004004</v>
      </c>
      <c r="C58" s="7" t="s">
        <v>197</v>
      </c>
    </row>
    <row r="59" spans="1:5" s="1" customFormat="1" hidden="1" x14ac:dyDescent="0.25">
      <c r="A59" s="6">
        <v>4</v>
      </c>
      <c r="B59" s="41">
        <v>1001004005</v>
      </c>
      <c r="C59" s="7" t="s">
        <v>198</v>
      </c>
    </row>
    <row r="60" spans="1:5" s="1" customFormat="1" hidden="1" x14ac:dyDescent="0.25">
      <c r="A60" s="6">
        <v>4</v>
      </c>
      <c r="B60" s="41">
        <v>1001004006</v>
      </c>
      <c r="C60" s="7" t="s">
        <v>199</v>
      </c>
    </row>
    <row r="61" spans="1:5" s="1" customFormat="1" hidden="1" x14ac:dyDescent="0.25">
      <c r="A61" s="6">
        <v>4</v>
      </c>
      <c r="B61" s="41">
        <v>1001004007</v>
      </c>
      <c r="C61" s="7" t="s">
        <v>200</v>
      </c>
    </row>
    <row r="62" spans="1:5" s="1" customFormat="1" hidden="1" x14ac:dyDescent="0.25">
      <c r="A62" s="6">
        <v>4</v>
      </c>
      <c r="B62" s="41">
        <v>1001004008</v>
      </c>
      <c r="C62" s="7" t="s">
        <v>201</v>
      </c>
    </row>
    <row r="63" spans="1:5" s="1" customFormat="1" hidden="1" x14ac:dyDescent="0.25">
      <c r="A63" s="6">
        <v>4</v>
      </c>
      <c r="B63" s="41">
        <v>1001004009</v>
      </c>
      <c r="C63" s="7" t="s">
        <v>202</v>
      </c>
    </row>
    <row r="64" spans="1:5" s="1" customFormat="1" hidden="1" x14ac:dyDescent="0.25">
      <c r="A64" s="6">
        <v>4</v>
      </c>
      <c r="B64" s="41">
        <v>1001004010</v>
      </c>
      <c r="C64" s="7" t="s">
        <v>203</v>
      </c>
    </row>
    <row r="65" spans="1:5" s="1" customFormat="1" hidden="1" x14ac:dyDescent="0.25">
      <c r="A65" s="6">
        <v>4</v>
      </c>
      <c r="B65" s="41">
        <v>1001004011</v>
      </c>
      <c r="C65" s="7" t="s">
        <v>204</v>
      </c>
    </row>
    <row r="66" spans="1:5" s="1" customFormat="1" hidden="1" x14ac:dyDescent="0.25">
      <c r="A66" s="6">
        <v>4</v>
      </c>
      <c r="B66" s="41">
        <v>1001004012</v>
      </c>
      <c r="C66" s="7" t="s">
        <v>205</v>
      </c>
    </row>
    <row r="67" spans="1:5" s="1" customFormat="1" hidden="1" x14ac:dyDescent="0.25">
      <c r="A67" s="6">
        <v>4</v>
      </c>
      <c r="B67" s="41">
        <v>1001004013</v>
      </c>
      <c r="C67" s="7" t="s">
        <v>206</v>
      </c>
    </row>
    <row r="68" spans="1:5" s="1" customFormat="1" hidden="1" x14ac:dyDescent="0.25">
      <c r="A68" s="6">
        <v>4</v>
      </c>
      <c r="B68" s="41">
        <v>1001004014</v>
      </c>
      <c r="C68" s="7" t="s">
        <v>207</v>
      </c>
    </row>
    <row r="69" spans="1:5" s="1" customFormat="1" hidden="1" x14ac:dyDescent="0.25">
      <c r="A69" s="6">
        <v>4</v>
      </c>
      <c r="B69" s="41">
        <v>1001004015</v>
      </c>
      <c r="C69" s="7" t="s">
        <v>208</v>
      </c>
    </row>
    <row r="70" spans="1:5" s="1" customFormat="1" hidden="1" x14ac:dyDescent="0.25">
      <c r="A70" s="6">
        <v>4</v>
      </c>
      <c r="B70" s="41">
        <v>1001004016</v>
      </c>
      <c r="C70" s="7" t="s">
        <v>209</v>
      </c>
    </row>
    <row r="71" spans="1:5" s="1" customFormat="1" hidden="1" x14ac:dyDescent="0.25">
      <c r="A71" s="6">
        <v>4</v>
      </c>
      <c r="B71" s="41">
        <v>1001004017</v>
      </c>
      <c r="C71" s="7" t="s">
        <v>210</v>
      </c>
    </row>
    <row r="72" spans="1:5" s="1" customFormat="1" hidden="1" x14ac:dyDescent="0.25">
      <c r="A72" s="6">
        <v>4</v>
      </c>
      <c r="B72" s="41">
        <v>1001004018</v>
      </c>
      <c r="C72" s="7" t="s">
        <v>170</v>
      </c>
    </row>
    <row r="73" spans="1:5" s="1" customFormat="1" hidden="1" x14ac:dyDescent="0.25">
      <c r="A73" s="10">
        <v>2</v>
      </c>
      <c r="B73" s="10">
        <v>1002</v>
      </c>
      <c r="C73" s="11" t="s">
        <v>211</v>
      </c>
    </row>
    <row r="74" spans="1:5" s="1" customFormat="1" hidden="1" x14ac:dyDescent="0.25">
      <c r="A74" s="34">
        <v>3</v>
      </c>
      <c r="B74" s="34">
        <v>1002001</v>
      </c>
      <c r="C74" s="35" t="s">
        <v>212</v>
      </c>
      <c r="D74" s="1">
        <f>SUMIF(JULHO!J:J,EAP!B74,JULHO!L:L)+SUMIF(JULHO!N:N,EAP!B74,JULHO!P:P)+SUMIF(JULHO!R:R,EAP!B74,JULHO!T:T)+SUMIF(JULHO!V:V,EAP!B74,JULHO!X:X)+SUMIF(JULHO!Z:Z,EAP!B74,JULHO!AB:AB)</f>
        <v>0</v>
      </c>
      <c r="E74" s="47">
        <f>D74/$E$1</f>
        <v>0</v>
      </c>
    </row>
    <row r="75" spans="1:5" s="1" customFormat="1" hidden="1" x14ac:dyDescent="0.25">
      <c r="A75" s="6">
        <v>4</v>
      </c>
      <c r="B75" s="41">
        <v>1002001001</v>
      </c>
      <c r="C75" s="7" t="s">
        <v>213</v>
      </c>
    </row>
    <row r="76" spans="1:5" s="1" customFormat="1" hidden="1" x14ac:dyDescent="0.25">
      <c r="A76" s="6">
        <v>4</v>
      </c>
      <c r="B76" s="41">
        <v>1002001002</v>
      </c>
      <c r="C76" s="7" t="s">
        <v>214</v>
      </c>
    </row>
    <row r="77" spans="1:5" s="1" customFormat="1" hidden="1" x14ac:dyDescent="0.25">
      <c r="A77" s="6">
        <v>4</v>
      </c>
      <c r="B77" s="41">
        <v>1002001003</v>
      </c>
      <c r="C77" s="7" t="s">
        <v>215</v>
      </c>
    </row>
    <row r="78" spans="1:5" s="1" customFormat="1" hidden="1" x14ac:dyDescent="0.25">
      <c r="A78" s="6">
        <v>4</v>
      </c>
      <c r="B78" s="41">
        <v>1002001004</v>
      </c>
      <c r="C78" s="7" t="s">
        <v>216</v>
      </c>
    </row>
    <row r="79" spans="1:5" s="1" customFormat="1" hidden="1" x14ac:dyDescent="0.25">
      <c r="A79" s="6">
        <v>4</v>
      </c>
      <c r="B79" s="41">
        <v>1002001005</v>
      </c>
      <c r="C79" s="7" t="s">
        <v>217</v>
      </c>
    </row>
    <row r="80" spans="1:5" s="1" customFormat="1" hidden="1" x14ac:dyDescent="0.25">
      <c r="A80" s="6">
        <v>4</v>
      </c>
      <c r="B80" s="41">
        <v>1002001006</v>
      </c>
      <c r="C80" s="7" t="s">
        <v>218</v>
      </c>
    </row>
    <row r="81" spans="1:91" hidden="1" x14ac:dyDescent="0.25">
      <c r="A81" s="6">
        <v>4</v>
      </c>
      <c r="B81" s="41">
        <v>1002001007</v>
      </c>
      <c r="C81" s="7" t="s">
        <v>219</v>
      </c>
      <c r="D81" s="1"/>
      <c r="H81" s="1"/>
    </row>
    <row r="82" spans="1:91" hidden="1" x14ac:dyDescent="0.25">
      <c r="A82" s="6">
        <v>4</v>
      </c>
      <c r="B82" s="41">
        <v>1002001008</v>
      </c>
      <c r="C82" s="7" t="s">
        <v>220</v>
      </c>
      <c r="D82" s="1"/>
      <c r="H82" s="1"/>
    </row>
    <row r="83" spans="1:91" s="3" customFormat="1" hidden="1" x14ac:dyDescent="0.25">
      <c r="A83" s="6">
        <v>4</v>
      </c>
      <c r="B83" s="41">
        <v>1002001009</v>
      </c>
      <c r="C83" s="7" t="s">
        <v>221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hidden="1" x14ac:dyDescent="0.25">
      <c r="A84" s="6">
        <v>4</v>
      </c>
      <c r="B84" s="41">
        <v>1002001010</v>
      </c>
      <c r="C84" s="7" t="s">
        <v>222</v>
      </c>
      <c r="D84" s="1"/>
      <c r="H84" s="1"/>
    </row>
    <row r="85" spans="1:91" hidden="1" x14ac:dyDescent="0.25">
      <c r="A85" s="6">
        <v>4</v>
      </c>
      <c r="B85" s="41">
        <v>1002001011</v>
      </c>
      <c r="C85" s="7" t="s">
        <v>223</v>
      </c>
      <c r="D85" s="1"/>
      <c r="H85" s="1"/>
    </row>
    <row r="86" spans="1:91" hidden="1" x14ac:dyDescent="0.25">
      <c r="A86" s="6">
        <v>4</v>
      </c>
      <c r="B86" s="41">
        <v>1002001012</v>
      </c>
      <c r="C86" s="7" t="s">
        <v>224</v>
      </c>
      <c r="D86" s="1"/>
      <c r="H86" s="1"/>
    </row>
    <row r="87" spans="1:91" hidden="1" x14ac:dyDescent="0.25">
      <c r="A87" s="24">
        <v>4</v>
      </c>
      <c r="B87" s="42">
        <v>1002001013</v>
      </c>
      <c r="C87" s="25" t="s">
        <v>170</v>
      </c>
      <c r="D87" s="1"/>
      <c r="H87" s="1"/>
    </row>
    <row r="88" spans="1:91" x14ac:dyDescent="0.25">
      <c r="A88" s="36">
        <v>3</v>
      </c>
      <c r="B88" s="34">
        <v>1002002</v>
      </c>
      <c r="C88" s="35" t="s">
        <v>225</v>
      </c>
      <c r="D88" s="44">
        <f>SUMIF(JULHO!J:J,EAP!B88,JULHO!L:L)+SUMIF(JULHO!N:N,EAP!B88,JULHO!P:P)+SUMIF(JULHO!R:R,EAP!B88,JULHO!T:T)+SUMIF(JULHO!V:V,EAP!B88,JULHO!X:X)+SUMIF(JULHO!Z:Z,EAP!B88,JULHO!AB:AB)</f>
        <v>22993.847390000003</v>
      </c>
      <c r="E88" s="47">
        <f>D88/$E$1</f>
        <v>0.106361450644321</v>
      </c>
      <c r="F88" s="17"/>
      <c r="G88" s="51"/>
      <c r="H88" s="105">
        <f>E88*$J$1</f>
        <v>-16511.891954666455</v>
      </c>
    </row>
    <row r="89" spans="1:91" hidden="1" x14ac:dyDescent="0.25">
      <c r="A89" s="28">
        <v>4</v>
      </c>
      <c r="B89" s="43">
        <v>1002002001</v>
      </c>
      <c r="C89" s="29" t="s">
        <v>226</v>
      </c>
      <c r="D89" s="1"/>
      <c r="F89" s="17"/>
      <c r="G89" s="17"/>
      <c r="H89" s="17"/>
    </row>
    <row r="90" spans="1:91" hidden="1" x14ac:dyDescent="0.25">
      <c r="A90" s="6">
        <v>4</v>
      </c>
      <c r="B90" s="41">
        <v>1002002002</v>
      </c>
      <c r="C90" s="7" t="s">
        <v>227</v>
      </c>
      <c r="D90" s="1"/>
      <c r="F90" s="17"/>
      <c r="G90" s="17"/>
      <c r="H90" s="17"/>
    </row>
    <row r="91" spans="1:91" hidden="1" x14ac:dyDescent="0.25">
      <c r="A91" s="6">
        <v>4</v>
      </c>
      <c r="B91" s="41">
        <v>1002002003</v>
      </c>
      <c r="C91" s="7" t="s">
        <v>228</v>
      </c>
      <c r="D91" s="1"/>
      <c r="F91" s="17"/>
      <c r="G91" s="17"/>
      <c r="H91" s="17"/>
    </row>
    <row r="92" spans="1:91" hidden="1" x14ac:dyDescent="0.25">
      <c r="A92" s="6">
        <v>4</v>
      </c>
      <c r="B92" s="41">
        <v>1002002004</v>
      </c>
      <c r="C92" s="7" t="s">
        <v>229</v>
      </c>
      <c r="D92" s="1"/>
      <c r="F92" s="17"/>
      <c r="G92" s="17"/>
      <c r="H92" s="17"/>
    </row>
    <row r="93" spans="1:91" hidden="1" x14ac:dyDescent="0.25">
      <c r="A93" s="6">
        <v>4</v>
      </c>
      <c r="B93" s="41">
        <v>1002002005</v>
      </c>
      <c r="C93" s="7" t="s">
        <v>230</v>
      </c>
      <c r="D93" s="1"/>
      <c r="F93" s="17"/>
      <c r="G93" s="17"/>
      <c r="H93" s="17"/>
    </row>
    <row r="94" spans="1:91" hidden="1" x14ac:dyDescent="0.25">
      <c r="A94" s="6">
        <v>4</v>
      </c>
      <c r="B94" s="41">
        <v>1002002006</v>
      </c>
      <c r="C94" s="7" t="s">
        <v>231</v>
      </c>
      <c r="D94" s="1"/>
      <c r="F94" s="17"/>
      <c r="G94" s="17"/>
      <c r="H94" s="17"/>
    </row>
    <row r="95" spans="1:91" hidden="1" x14ac:dyDescent="0.25">
      <c r="A95" s="6">
        <v>4</v>
      </c>
      <c r="B95" s="41">
        <v>1002002007</v>
      </c>
      <c r="C95" s="7" t="s">
        <v>232</v>
      </c>
      <c r="D95" s="1"/>
      <c r="F95" s="17"/>
      <c r="G95" s="17"/>
      <c r="H95" s="17"/>
    </row>
    <row r="96" spans="1:91" hidden="1" x14ac:dyDescent="0.25">
      <c r="A96" s="6">
        <v>4</v>
      </c>
      <c r="B96" s="41">
        <v>1002002008</v>
      </c>
      <c r="C96" s="7" t="s">
        <v>233</v>
      </c>
      <c r="D96" s="1"/>
      <c r="F96" s="17"/>
      <c r="G96" s="17"/>
      <c r="H96" s="17"/>
    </row>
    <row r="97" spans="1:8" hidden="1" x14ac:dyDescent="0.25">
      <c r="A97" s="6">
        <v>4</v>
      </c>
      <c r="B97" s="41">
        <v>1002002009</v>
      </c>
      <c r="C97" s="7" t="s">
        <v>234</v>
      </c>
      <c r="D97" s="1"/>
      <c r="F97" s="17"/>
      <c r="G97" s="17"/>
      <c r="H97" s="17"/>
    </row>
    <row r="98" spans="1:8" hidden="1" x14ac:dyDescent="0.25">
      <c r="A98" s="6">
        <v>4</v>
      </c>
      <c r="B98" s="41">
        <v>1002002010</v>
      </c>
      <c r="C98" s="7" t="s">
        <v>170</v>
      </c>
      <c r="D98" s="1"/>
      <c r="F98" s="17"/>
      <c r="G98" s="17"/>
      <c r="H98" s="17"/>
    </row>
    <row r="99" spans="1:8" hidden="1" x14ac:dyDescent="0.25">
      <c r="A99" s="10">
        <v>2</v>
      </c>
      <c r="B99" s="10">
        <v>1003</v>
      </c>
      <c r="C99" s="11" t="s">
        <v>235</v>
      </c>
      <c r="D99" s="1"/>
      <c r="F99" s="17"/>
      <c r="G99" s="17"/>
      <c r="H99" s="17"/>
    </row>
    <row r="100" spans="1:8" hidden="1" x14ac:dyDescent="0.25">
      <c r="A100" s="34">
        <v>3</v>
      </c>
      <c r="B100" s="34">
        <v>1003001</v>
      </c>
      <c r="C100" s="35" t="s">
        <v>236</v>
      </c>
      <c r="D100" s="1">
        <f>SUMIF(JULHO!J:J,EAP!B100,JULHO!L:L)+SUMIF(JULHO!N:N,EAP!B100,JULHO!P:P)+SUMIF(JULHO!R:R,EAP!B100,JULHO!T:T)+SUMIF(JULHO!V:V,EAP!B100,JULHO!X:X)+SUMIF(JULHO!Z:Z,EAP!B100,JULHO!AB:AB)</f>
        <v>0</v>
      </c>
      <c r="E100" s="47">
        <f>D100/$E$1</f>
        <v>0</v>
      </c>
      <c r="F100" s="17"/>
      <c r="G100" s="17"/>
      <c r="H100" s="17"/>
    </row>
    <row r="101" spans="1:8" hidden="1" x14ac:dyDescent="0.25">
      <c r="A101" s="6">
        <v>4</v>
      </c>
      <c r="B101" s="41">
        <v>1003001001</v>
      </c>
      <c r="C101" s="7" t="s">
        <v>237</v>
      </c>
      <c r="D101" s="1"/>
      <c r="F101" s="17"/>
      <c r="G101" s="17"/>
      <c r="H101" s="17"/>
    </row>
    <row r="102" spans="1:8" hidden="1" x14ac:dyDescent="0.25">
      <c r="A102" s="6">
        <v>4</v>
      </c>
      <c r="B102" s="41">
        <v>1003001002</v>
      </c>
      <c r="C102" s="7" t="s">
        <v>170</v>
      </c>
      <c r="D102" s="1"/>
      <c r="F102" s="17"/>
      <c r="G102" s="17"/>
      <c r="H102" s="17"/>
    </row>
    <row r="103" spans="1:8" hidden="1" x14ac:dyDescent="0.25">
      <c r="A103" s="34">
        <v>3</v>
      </c>
      <c r="B103" s="34">
        <v>1003002</v>
      </c>
      <c r="C103" s="35" t="s">
        <v>238</v>
      </c>
      <c r="D103" s="1">
        <f>SUMIF(JULHO!J:J,EAP!B103,JULHO!L:L)+SUMIF(JULHO!N:N,EAP!B103,JULHO!P:P)+SUMIF(JULHO!R:R,EAP!B103,JULHO!T:T)+SUMIF(JULHO!V:V,EAP!B103,JULHO!X:X)+SUMIF(JULHO!Z:Z,EAP!B103,JULHO!AB:AB)</f>
        <v>0</v>
      </c>
      <c r="E103" s="47">
        <f>D103/$E$1</f>
        <v>0</v>
      </c>
      <c r="F103" s="17"/>
      <c r="G103" s="17"/>
      <c r="H103" s="17"/>
    </row>
    <row r="104" spans="1:8" hidden="1" x14ac:dyDescent="0.25">
      <c r="A104" s="6">
        <v>4</v>
      </c>
      <c r="B104" s="41">
        <v>1003002001</v>
      </c>
      <c r="C104" s="7" t="s">
        <v>239</v>
      </c>
      <c r="D104" s="1"/>
      <c r="F104" s="17"/>
      <c r="G104" s="17"/>
      <c r="H104" s="17"/>
    </row>
    <row r="105" spans="1:8" hidden="1" x14ac:dyDescent="0.25">
      <c r="A105" s="6">
        <v>4</v>
      </c>
      <c r="B105" s="41">
        <v>1003002002</v>
      </c>
      <c r="C105" s="7" t="s">
        <v>170</v>
      </c>
      <c r="D105" s="1"/>
      <c r="F105" s="17"/>
      <c r="G105" s="17"/>
      <c r="H105" s="17"/>
    </row>
    <row r="106" spans="1:8" hidden="1" x14ac:dyDescent="0.25">
      <c r="A106" s="10">
        <v>2</v>
      </c>
      <c r="B106" s="10">
        <v>1004</v>
      </c>
      <c r="C106" s="11" t="s">
        <v>240</v>
      </c>
      <c r="D106" s="1"/>
      <c r="F106" s="17"/>
      <c r="G106" s="17"/>
      <c r="H106" s="17"/>
    </row>
    <row r="107" spans="1:8" hidden="1" x14ac:dyDescent="0.25">
      <c r="A107" s="34">
        <v>3</v>
      </c>
      <c r="B107" s="34">
        <v>1004001</v>
      </c>
      <c r="C107" s="35" t="s">
        <v>241</v>
      </c>
      <c r="D107" s="1">
        <f>SUMIF(JULHO!J:J,EAP!B107,JULHO!L:L)+SUMIF(JULHO!N:N,EAP!B107,JULHO!P:P)+SUMIF(JULHO!R:R,EAP!B107,JULHO!T:T)+SUMIF(JULHO!V:V,EAP!B107,JULHO!X:X)+SUMIF(JULHO!Z:Z,EAP!B107,JULHO!AB:AB)</f>
        <v>0</v>
      </c>
      <c r="E107" s="47">
        <f>D107/$E$1</f>
        <v>0</v>
      </c>
      <c r="F107" s="17"/>
      <c r="G107" s="17"/>
      <c r="H107" s="17"/>
    </row>
    <row r="108" spans="1:8" hidden="1" x14ac:dyDescent="0.25">
      <c r="A108" s="6">
        <v>4</v>
      </c>
      <c r="B108" s="40">
        <v>1004001001</v>
      </c>
      <c r="C108" s="7" t="s">
        <v>242</v>
      </c>
      <c r="D108" s="1"/>
      <c r="F108" s="17"/>
      <c r="G108" s="17"/>
      <c r="H108" s="17"/>
    </row>
    <row r="109" spans="1:8" hidden="1" x14ac:dyDescent="0.25">
      <c r="A109" s="6">
        <v>4</v>
      </c>
      <c r="B109" s="40">
        <v>1004001002</v>
      </c>
      <c r="C109" s="7" t="s">
        <v>243</v>
      </c>
      <c r="D109" s="1"/>
      <c r="F109" s="17"/>
      <c r="G109" s="17"/>
      <c r="H109" s="17"/>
    </row>
    <row r="110" spans="1:8" hidden="1" x14ac:dyDescent="0.25">
      <c r="A110" s="6">
        <v>4</v>
      </c>
      <c r="B110" s="40">
        <v>1004001003</v>
      </c>
      <c r="C110" s="7" t="s">
        <v>244</v>
      </c>
      <c r="D110" s="1"/>
      <c r="F110" s="17"/>
      <c r="G110" s="17"/>
      <c r="H110" s="17"/>
    </row>
    <row r="111" spans="1:8" hidden="1" x14ac:dyDescent="0.25">
      <c r="A111" s="6">
        <v>4</v>
      </c>
      <c r="B111" s="40">
        <v>1004001004</v>
      </c>
      <c r="C111" s="7" t="s">
        <v>245</v>
      </c>
      <c r="D111" s="1"/>
      <c r="F111" s="17"/>
      <c r="G111" s="17"/>
      <c r="H111" s="17"/>
    </row>
    <row r="112" spans="1:8" hidden="1" x14ac:dyDescent="0.25">
      <c r="A112" s="6">
        <v>4</v>
      </c>
      <c r="B112" s="40">
        <v>1004001005</v>
      </c>
      <c r="C112" s="7" t="s">
        <v>246</v>
      </c>
      <c r="D112" s="1"/>
      <c r="F112" s="17"/>
      <c r="G112" s="17"/>
      <c r="H112" s="17"/>
    </row>
    <row r="113" spans="1:8" hidden="1" x14ac:dyDescent="0.25">
      <c r="A113" s="6">
        <v>4</v>
      </c>
      <c r="B113" s="40">
        <v>1004001006</v>
      </c>
      <c r="C113" s="7" t="s">
        <v>170</v>
      </c>
      <c r="D113" s="1"/>
      <c r="F113" s="17"/>
      <c r="G113" s="17"/>
      <c r="H113" s="17"/>
    </row>
    <row r="114" spans="1:8" hidden="1" x14ac:dyDescent="0.25">
      <c r="A114" s="34">
        <v>3</v>
      </c>
      <c r="B114" s="34">
        <v>1004002</v>
      </c>
      <c r="C114" s="35" t="s">
        <v>247</v>
      </c>
      <c r="D114" s="1">
        <f>SUMIF(JULHO!J:J,EAP!B114,JULHO!L:L)+SUMIF(JULHO!N:N,EAP!B114,JULHO!P:P)+SUMIF(JULHO!R:R,EAP!B114,JULHO!T:T)+SUMIF(JULHO!V:V,EAP!B114,JULHO!X:X)+SUMIF(JULHO!Z:Z,EAP!B114,JULHO!AB:AB)</f>
        <v>0</v>
      </c>
      <c r="E114" s="47">
        <f>D114/$E$1</f>
        <v>0</v>
      </c>
      <c r="F114" s="17"/>
      <c r="G114" s="17"/>
      <c r="H114" s="17"/>
    </row>
    <row r="115" spans="1:8" hidden="1" x14ac:dyDescent="0.25">
      <c r="A115" s="6">
        <v>4</v>
      </c>
      <c r="B115" s="40">
        <v>1004002001</v>
      </c>
      <c r="C115" s="7" t="s">
        <v>248</v>
      </c>
      <c r="D115" s="1"/>
      <c r="F115" s="17"/>
      <c r="G115" s="17"/>
      <c r="H115" s="17"/>
    </row>
    <row r="116" spans="1:8" hidden="1" x14ac:dyDescent="0.25">
      <c r="A116" s="6">
        <v>4</v>
      </c>
      <c r="B116" s="40">
        <v>1004002002</v>
      </c>
      <c r="C116" s="7" t="s">
        <v>249</v>
      </c>
      <c r="D116" s="1"/>
      <c r="F116" s="17"/>
      <c r="G116" s="17"/>
      <c r="H116" s="17"/>
    </row>
    <row r="117" spans="1:8" hidden="1" x14ac:dyDescent="0.25">
      <c r="A117" s="6">
        <v>4</v>
      </c>
      <c r="B117" s="40">
        <v>1004002003</v>
      </c>
      <c r="C117" s="7" t="s">
        <v>250</v>
      </c>
      <c r="D117" s="1"/>
      <c r="F117" s="17"/>
      <c r="G117" s="17"/>
      <c r="H117" s="17"/>
    </row>
    <row r="118" spans="1:8" hidden="1" x14ac:dyDescent="0.25">
      <c r="A118" s="6">
        <v>4</v>
      </c>
      <c r="B118" s="40">
        <v>1004002004</v>
      </c>
      <c r="C118" s="7" t="s">
        <v>251</v>
      </c>
      <c r="D118" s="1"/>
      <c r="F118" s="17"/>
      <c r="G118" s="17"/>
      <c r="H118" s="17"/>
    </row>
    <row r="119" spans="1:8" hidden="1" x14ac:dyDescent="0.25">
      <c r="A119" s="6">
        <v>4</v>
      </c>
      <c r="B119" s="40">
        <v>1004002005</v>
      </c>
      <c r="C119" s="7" t="s">
        <v>170</v>
      </c>
      <c r="D119" s="1"/>
      <c r="F119" s="17"/>
      <c r="G119" s="17"/>
      <c r="H119" s="17"/>
    </row>
    <row r="120" spans="1:8" hidden="1" x14ac:dyDescent="0.25">
      <c r="A120" s="34">
        <v>3</v>
      </c>
      <c r="B120" s="34">
        <v>1004003</v>
      </c>
      <c r="C120" s="35" t="s">
        <v>252</v>
      </c>
      <c r="D120" s="1">
        <f>SUMIF(JULHO!J:J,EAP!B120,JULHO!L:L)+SUMIF(JULHO!N:N,EAP!B120,JULHO!P:P)+SUMIF(JULHO!R:R,EAP!B120,JULHO!T:T)+SUMIF(JULHO!V:V,EAP!B120,JULHO!X:X)+SUMIF(JULHO!Z:Z,EAP!B120,JULHO!AB:AB)</f>
        <v>0</v>
      </c>
      <c r="E120" s="47">
        <f>D120/$E$1</f>
        <v>0</v>
      </c>
      <c r="F120" s="17"/>
      <c r="G120" s="17"/>
      <c r="H120" s="17"/>
    </row>
    <row r="121" spans="1:8" hidden="1" x14ac:dyDescent="0.25">
      <c r="A121" s="6">
        <v>4</v>
      </c>
      <c r="B121" s="40">
        <v>1004003001</v>
      </c>
      <c r="C121" s="7" t="s">
        <v>253</v>
      </c>
      <c r="D121" s="1"/>
      <c r="F121" s="17"/>
      <c r="G121" s="17"/>
      <c r="H121" s="17"/>
    </row>
    <row r="122" spans="1:8" hidden="1" x14ac:dyDescent="0.25">
      <c r="A122" s="6">
        <v>4</v>
      </c>
      <c r="B122" s="40">
        <v>1004003002</v>
      </c>
      <c r="C122" s="7" t="s">
        <v>254</v>
      </c>
      <c r="D122" s="1"/>
      <c r="F122" s="17"/>
      <c r="G122" s="17"/>
      <c r="H122" s="17"/>
    </row>
    <row r="123" spans="1:8" hidden="1" x14ac:dyDescent="0.25">
      <c r="A123" s="6">
        <v>4</v>
      </c>
      <c r="B123" s="40">
        <v>1004003003</v>
      </c>
      <c r="C123" s="7" t="s">
        <v>255</v>
      </c>
      <c r="D123" s="1"/>
      <c r="F123" s="17"/>
      <c r="G123" s="17"/>
      <c r="H123" s="17"/>
    </row>
    <row r="124" spans="1:8" hidden="1" x14ac:dyDescent="0.25">
      <c r="A124" s="6">
        <v>4</v>
      </c>
      <c r="B124" s="40">
        <v>1004003004</v>
      </c>
      <c r="C124" s="7" t="s">
        <v>170</v>
      </c>
      <c r="D124" s="1"/>
      <c r="F124" s="17"/>
      <c r="G124" s="17"/>
      <c r="H124" s="17"/>
    </row>
    <row r="125" spans="1:8" hidden="1" x14ac:dyDescent="0.25">
      <c r="A125" s="34">
        <v>3</v>
      </c>
      <c r="B125" s="34">
        <v>1004004</v>
      </c>
      <c r="C125" s="35" t="s">
        <v>256</v>
      </c>
      <c r="D125" s="1">
        <f>SUMIF(JULHO!J:J,EAP!B125,JULHO!L:L)+SUMIF(JULHO!N:N,EAP!B125,JULHO!P:P)+SUMIF(JULHO!R:R,EAP!B125,JULHO!T:T)+SUMIF(JULHO!V:V,EAP!B125,JULHO!X:X)+SUMIF(JULHO!Z:Z,EAP!B125,JULHO!AB:AB)</f>
        <v>0</v>
      </c>
      <c r="E125" s="47">
        <f>D125/$E$1</f>
        <v>0</v>
      </c>
      <c r="F125" s="17"/>
      <c r="G125" s="17"/>
      <c r="H125" s="17"/>
    </row>
    <row r="126" spans="1:8" hidden="1" x14ac:dyDescent="0.25">
      <c r="A126" s="6">
        <v>4</v>
      </c>
      <c r="B126" s="40">
        <v>1004004001</v>
      </c>
      <c r="C126" s="7" t="s">
        <v>257</v>
      </c>
      <c r="D126" s="1"/>
      <c r="F126" s="17"/>
      <c r="G126" s="17"/>
      <c r="H126" s="17"/>
    </row>
    <row r="127" spans="1:8" hidden="1" x14ac:dyDescent="0.25">
      <c r="A127" s="6">
        <v>4</v>
      </c>
      <c r="B127" s="40">
        <v>1004004002</v>
      </c>
      <c r="C127" s="7" t="s">
        <v>258</v>
      </c>
      <c r="D127" s="1"/>
      <c r="F127" s="17"/>
      <c r="G127" s="17"/>
      <c r="H127" s="17"/>
    </row>
    <row r="128" spans="1:8" hidden="1" x14ac:dyDescent="0.25">
      <c r="A128" s="6">
        <v>4</v>
      </c>
      <c r="B128" s="40">
        <v>1004004003</v>
      </c>
      <c r="C128" s="7" t="s">
        <v>259</v>
      </c>
      <c r="D128" s="1"/>
      <c r="F128" s="17"/>
      <c r="G128" s="17"/>
      <c r="H128" s="17"/>
    </row>
    <row r="129" spans="1:8" hidden="1" x14ac:dyDescent="0.25">
      <c r="A129" s="6">
        <v>4</v>
      </c>
      <c r="B129" s="40">
        <v>1004004004</v>
      </c>
      <c r="C129" s="7" t="s">
        <v>260</v>
      </c>
      <c r="D129" s="1"/>
      <c r="F129" s="17"/>
      <c r="G129" s="17"/>
      <c r="H129" s="17"/>
    </row>
    <row r="130" spans="1:8" hidden="1" x14ac:dyDescent="0.25">
      <c r="A130" s="6">
        <v>4</v>
      </c>
      <c r="B130" s="40">
        <v>1004004005</v>
      </c>
      <c r="C130" s="7" t="s">
        <v>261</v>
      </c>
      <c r="D130" s="1"/>
      <c r="F130" s="17"/>
      <c r="G130" s="17"/>
      <c r="H130" s="17"/>
    </row>
    <row r="131" spans="1:8" hidden="1" x14ac:dyDescent="0.25">
      <c r="A131" s="6">
        <v>4</v>
      </c>
      <c r="B131" s="40">
        <v>1004004006</v>
      </c>
      <c r="C131" s="7" t="s">
        <v>262</v>
      </c>
      <c r="D131" s="1"/>
      <c r="F131" s="17"/>
      <c r="G131" s="17"/>
      <c r="H131" s="17"/>
    </row>
    <row r="132" spans="1:8" hidden="1" x14ac:dyDescent="0.25">
      <c r="A132" s="6">
        <v>4</v>
      </c>
      <c r="B132" s="40">
        <v>1004004007</v>
      </c>
      <c r="C132" s="7" t="s">
        <v>263</v>
      </c>
      <c r="D132" s="1"/>
      <c r="F132" s="17"/>
      <c r="G132" s="17"/>
      <c r="H132" s="17"/>
    </row>
    <row r="133" spans="1:8" hidden="1" x14ac:dyDescent="0.25">
      <c r="A133" s="6">
        <v>4</v>
      </c>
      <c r="B133" s="40">
        <v>1004004008</v>
      </c>
      <c r="C133" s="7" t="s">
        <v>264</v>
      </c>
      <c r="D133" s="1"/>
      <c r="F133" s="17"/>
      <c r="G133" s="17"/>
      <c r="H133" s="17"/>
    </row>
    <row r="134" spans="1:8" hidden="1" x14ac:dyDescent="0.25">
      <c r="A134" s="6">
        <v>4</v>
      </c>
      <c r="B134" s="40">
        <v>1004004009</v>
      </c>
      <c r="C134" s="7" t="s">
        <v>265</v>
      </c>
      <c r="D134" s="1"/>
      <c r="F134" s="17"/>
      <c r="G134" s="17"/>
      <c r="H134" s="17"/>
    </row>
    <row r="135" spans="1:8" hidden="1" x14ac:dyDescent="0.25">
      <c r="A135" s="6">
        <v>4</v>
      </c>
      <c r="B135" s="40">
        <v>1004004010</v>
      </c>
      <c r="C135" s="7" t="s">
        <v>266</v>
      </c>
      <c r="D135" s="1"/>
      <c r="F135" s="17"/>
      <c r="G135" s="17"/>
      <c r="H135" s="17"/>
    </row>
    <row r="136" spans="1:8" hidden="1" x14ac:dyDescent="0.25">
      <c r="A136" s="6">
        <v>4</v>
      </c>
      <c r="B136" s="40">
        <v>1004004011</v>
      </c>
      <c r="C136" s="7" t="s">
        <v>267</v>
      </c>
      <c r="D136" s="1"/>
      <c r="F136" s="17"/>
      <c r="G136" s="17"/>
      <c r="H136" s="17"/>
    </row>
    <row r="137" spans="1:8" hidden="1" x14ac:dyDescent="0.25">
      <c r="A137" s="6">
        <v>4</v>
      </c>
      <c r="B137" s="40">
        <v>1004004012</v>
      </c>
      <c r="C137" s="7" t="s">
        <v>268</v>
      </c>
      <c r="D137" s="1"/>
      <c r="F137" s="17"/>
      <c r="G137" s="17"/>
      <c r="H137" s="17"/>
    </row>
    <row r="138" spans="1:8" hidden="1" x14ac:dyDescent="0.25">
      <c r="A138" s="6">
        <v>4</v>
      </c>
      <c r="B138" s="40">
        <v>1004004013</v>
      </c>
      <c r="C138" s="7" t="s">
        <v>269</v>
      </c>
      <c r="D138" s="1"/>
      <c r="F138" s="17"/>
      <c r="G138" s="17"/>
      <c r="H138" s="17"/>
    </row>
    <row r="139" spans="1:8" hidden="1" x14ac:dyDescent="0.25">
      <c r="A139" s="6">
        <v>4</v>
      </c>
      <c r="B139" s="40">
        <v>1004004014</v>
      </c>
      <c r="C139" s="7" t="s">
        <v>270</v>
      </c>
      <c r="D139" s="1"/>
      <c r="F139" s="17"/>
      <c r="G139" s="17"/>
      <c r="H139" s="17"/>
    </row>
    <row r="140" spans="1:8" hidden="1" x14ac:dyDescent="0.25">
      <c r="A140" s="6">
        <v>4</v>
      </c>
      <c r="B140" s="40">
        <v>1004004015</v>
      </c>
      <c r="C140" s="7" t="s">
        <v>271</v>
      </c>
      <c r="D140" s="1"/>
      <c r="F140" s="17"/>
      <c r="G140" s="17"/>
      <c r="H140" s="17"/>
    </row>
    <row r="141" spans="1:8" hidden="1" x14ac:dyDescent="0.25">
      <c r="A141" s="6">
        <v>4</v>
      </c>
      <c r="B141" s="40">
        <v>1004004016</v>
      </c>
      <c r="C141" s="7" t="s">
        <v>170</v>
      </c>
      <c r="D141" s="1"/>
      <c r="F141" s="17"/>
      <c r="G141" s="17"/>
      <c r="H141" s="17"/>
    </row>
    <row r="142" spans="1:8" hidden="1" x14ac:dyDescent="0.25">
      <c r="A142" s="26">
        <v>2</v>
      </c>
      <c r="B142" s="34">
        <v>1005</v>
      </c>
      <c r="C142" s="27" t="s">
        <v>272</v>
      </c>
      <c r="D142" s="1"/>
      <c r="F142" s="17"/>
      <c r="G142" s="17"/>
      <c r="H142" s="17"/>
    </row>
    <row r="143" spans="1:8" x14ac:dyDescent="0.25">
      <c r="A143" s="36">
        <v>3</v>
      </c>
      <c r="B143" s="34">
        <v>1005001</v>
      </c>
      <c r="C143" s="35" t="s">
        <v>273</v>
      </c>
      <c r="D143" s="44">
        <f>SUMIF(JULHO!J:J,EAP!B143,JULHO!L:L)+SUMIF(JULHO!N:N,EAP!B143,JULHO!P:P)+SUMIF(JULHO!R:R,EAP!B143,JULHO!T:T)+SUMIF(JULHO!V:V,EAP!B143,JULHO!X:X)+SUMIF(JULHO!Z:Z,EAP!B143,JULHO!AB:AB)</f>
        <v>6255.4168800000007</v>
      </c>
      <c r="E143" s="47">
        <f>D143/$E$1</f>
        <v>2.8935358335513958E-2</v>
      </c>
      <c r="F143" s="17"/>
      <c r="G143" s="51"/>
      <c r="H143" s="105">
        <f>E143*$J$1</f>
        <v>-4492.017621151861</v>
      </c>
    </row>
    <row r="144" spans="1:8" hidden="1" x14ac:dyDescent="0.25">
      <c r="A144" s="28">
        <v>4</v>
      </c>
      <c r="B144" s="40">
        <v>1005001001</v>
      </c>
      <c r="C144" s="29" t="s">
        <v>274</v>
      </c>
      <c r="D144" s="1"/>
      <c r="F144" s="17"/>
      <c r="G144" s="17"/>
      <c r="H144" s="17"/>
    </row>
    <row r="145" spans="1:79" ht="30" hidden="1" x14ac:dyDescent="0.25">
      <c r="A145" s="6">
        <v>4</v>
      </c>
      <c r="B145" s="40">
        <v>1005001002</v>
      </c>
      <c r="C145" s="7" t="s">
        <v>275</v>
      </c>
      <c r="D145" s="1"/>
      <c r="F145" s="17"/>
      <c r="G145" s="17"/>
      <c r="H145" s="17"/>
    </row>
    <row r="146" spans="1:79" hidden="1" x14ac:dyDescent="0.25">
      <c r="A146" s="6">
        <v>4</v>
      </c>
      <c r="B146" s="40">
        <v>1005001003</v>
      </c>
      <c r="C146" s="7" t="s">
        <v>276</v>
      </c>
      <c r="D146" s="1"/>
      <c r="F146" s="17"/>
      <c r="G146" s="17"/>
      <c r="H146" s="17"/>
    </row>
    <row r="147" spans="1:79" hidden="1" x14ac:dyDescent="0.25">
      <c r="A147" s="6">
        <v>4</v>
      </c>
      <c r="B147" s="40">
        <v>1005001004</v>
      </c>
      <c r="C147" s="7" t="s">
        <v>277</v>
      </c>
      <c r="D147" s="1"/>
      <c r="F147" s="17"/>
      <c r="G147" s="17"/>
      <c r="H147" s="17"/>
    </row>
    <row r="148" spans="1:79" hidden="1" x14ac:dyDescent="0.25">
      <c r="A148" s="6">
        <v>4</v>
      </c>
      <c r="B148" s="40">
        <v>1005001005</v>
      </c>
      <c r="C148" s="7" t="s">
        <v>278</v>
      </c>
      <c r="D148" s="1"/>
      <c r="F148" s="17"/>
      <c r="G148" s="17"/>
      <c r="H148" s="17"/>
    </row>
    <row r="149" spans="1:79" ht="30" hidden="1" x14ac:dyDescent="0.25">
      <c r="A149" s="6">
        <v>4</v>
      </c>
      <c r="B149" s="40">
        <v>1005001006</v>
      </c>
      <c r="C149" s="7" t="s">
        <v>279</v>
      </c>
      <c r="D149" s="1"/>
      <c r="F149" s="17"/>
      <c r="G149" s="17"/>
      <c r="H149" s="17"/>
    </row>
    <row r="150" spans="1:79" hidden="1" x14ac:dyDescent="0.25">
      <c r="A150" s="6">
        <v>4</v>
      </c>
      <c r="B150" s="40">
        <v>1005001007</v>
      </c>
      <c r="C150" s="7" t="s">
        <v>280</v>
      </c>
      <c r="D150" s="1"/>
      <c r="F150" s="17"/>
      <c r="G150" s="17"/>
      <c r="H150" s="17"/>
    </row>
    <row r="151" spans="1:79" ht="30" hidden="1" x14ac:dyDescent="0.25">
      <c r="A151" s="6">
        <v>4</v>
      </c>
      <c r="B151" s="40">
        <v>1005001008</v>
      </c>
      <c r="C151" s="7" t="s">
        <v>281</v>
      </c>
      <c r="D151" s="1"/>
      <c r="F151" s="17"/>
      <c r="G151" s="17"/>
      <c r="H151" s="17"/>
    </row>
    <row r="152" spans="1:79" hidden="1" x14ac:dyDescent="0.25">
      <c r="A152" s="6">
        <v>4</v>
      </c>
      <c r="B152" s="40">
        <v>1005001009</v>
      </c>
      <c r="C152" s="7" t="s">
        <v>282</v>
      </c>
      <c r="D152" s="1"/>
      <c r="F152" s="17"/>
      <c r="G152" s="17"/>
      <c r="H152" s="17"/>
    </row>
    <row r="153" spans="1:79" hidden="1" x14ac:dyDescent="0.25">
      <c r="A153" s="6">
        <v>4</v>
      </c>
      <c r="B153" s="40">
        <v>1005001010</v>
      </c>
      <c r="C153" s="7" t="s">
        <v>283</v>
      </c>
      <c r="D153" s="1"/>
      <c r="F153" s="17"/>
      <c r="G153" s="17"/>
      <c r="H153" s="17"/>
    </row>
    <row r="154" spans="1:79" hidden="1" x14ac:dyDescent="0.25">
      <c r="A154" s="6">
        <v>4</v>
      </c>
      <c r="B154" s="40">
        <v>1005001011</v>
      </c>
      <c r="C154" s="7" t="s">
        <v>284</v>
      </c>
      <c r="D154" s="1"/>
      <c r="F154" s="17"/>
      <c r="G154" s="17"/>
      <c r="H154" s="17"/>
    </row>
    <row r="155" spans="1:79" hidden="1" x14ac:dyDescent="0.25">
      <c r="A155" s="6">
        <v>4</v>
      </c>
      <c r="B155" s="40">
        <v>1005001012</v>
      </c>
      <c r="C155" s="7" t="s">
        <v>285</v>
      </c>
      <c r="D155" s="1"/>
      <c r="F155" s="17"/>
      <c r="G155" s="17"/>
      <c r="H155" s="17"/>
    </row>
    <row r="156" spans="1:79" ht="30" hidden="1" x14ac:dyDescent="0.25">
      <c r="A156" s="6">
        <v>4</v>
      </c>
      <c r="B156" s="40">
        <v>1005001013</v>
      </c>
      <c r="C156" s="7" t="s">
        <v>286</v>
      </c>
      <c r="D156" s="1"/>
      <c r="F156" s="17"/>
      <c r="G156" s="17"/>
      <c r="H156" s="17"/>
    </row>
    <row r="157" spans="1:79" hidden="1" x14ac:dyDescent="0.25">
      <c r="A157" s="6">
        <v>4</v>
      </c>
      <c r="B157" s="40">
        <v>1005001014</v>
      </c>
      <c r="C157" s="7" t="s">
        <v>287</v>
      </c>
      <c r="D157" s="1"/>
      <c r="F157" s="17"/>
      <c r="G157" s="17"/>
      <c r="H157" s="17"/>
    </row>
    <row r="158" spans="1:79" hidden="1" x14ac:dyDescent="0.25">
      <c r="A158" s="6">
        <v>4</v>
      </c>
      <c r="B158" s="40">
        <v>1005001015</v>
      </c>
      <c r="C158" s="7" t="s">
        <v>288</v>
      </c>
      <c r="D158" s="1"/>
      <c r="F158" s="17"/>
      <c r="G158" s="17"/>
      <c r="H158" s="17"/>
    </row>
    <row r="159" spans="1:79" s="3" customFormat="1" hidden="1" x14ac:dyDescent="0.25">
      <c r="A159" s="6">
        <v>4</v>
      </c>
      <c r="B159" s="40">
        <v>1005001016</v>
      </c>
      <c r="C159" s="7" t="s">
        <v>289</v>
      </c>
      <c r="D159" s="1"/>
      <c r="E159" s="1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</row>
    <row r="160" spans="1:79" hidden="1" x14ac:dyDescent="0.25">
      <c r="A160" s="6">
        <v>4</v>
      </c>
      <c r="B160" s="40">
        <v>1005001017</v>
      </c>
      <c r="C160" s="7" t="s">
        <v>290</v>
      </c>
      <c r="D160" s="1"/>
      <c r="F160" s="17"/>
      <c r="G160" s="17"/>
      <c r="H160" s="17"/>
    </row>
    <row r="161" spans="1:8" hidden="1" x14ac:dyDescent="0.25">
      <c r="A161" s="6">
        <v>4</v>
      </c>
      <c r="B161" s="40">
        <v>1005001018</v>
      </c>
      <c r="C161" s="7" t="s">
        <v>170</v>
      </c>
      <c r="D161" s="1"/>
      <c r="F161" s="17"/>
      <c r="G161" s="17"/>
      <c r="H161" s="17"/>
    </row>
    <row r="162" spans="1:8" hidden="1" x14ac:dyDescent="0.25">
      <c r="A162" s="34">
        <v>3</v>
      </c>
      <c r="B162" s="34">
        <v>1005002</v>
      </c>
      <c r="C162" s="35" t="s">
        <v>291</v>
      </c>
      <c r="D162" s="1">
        <f>SUMIF(JULHO!J:J,EAP!B162,JULHO!L:L)+SUMIF(JULHO!N:N,EAP!B162,JULHO!P:P)+SUMIF(JULHO!R:R,EAP!B162,JULHO!T:T)+SUMIF(JULHO!V:V,EAP!B162,JULHO!X:X)+SUMIF(JULHO!Z:Z,EAP!B162,JULHO!AB:AB)</f>
        <v>0</v>
      </c>
      <c r="E162" s="47">
        <f>D162/$E$1</f>
        <v>0</v>
      </c>
      <c r="F162" s="17"/>
      <c r="G162" s="17"/>
      <c r="H162" s="17"/>
    </row>
    <row r="163" spans="1:8" hidden="1" x14ac:dyDescent="0.25">
      <c r="A163" s="6">
        <v>4</v>
      </c>
      <c r="B163" s="40">
        <v>1005002001</v>
      </c>
      <c r="C163" s="7" t="s">
        <v>292</v>
      </c>
      <c r="D163" s="1"/>
      <c r="F163" s="17"/>
      <c r="G163" s="17"/>
      <c r="H163" s="17"/>
    </row>
    <row r="164" spans="1:8" hidden="1" x14ac:dyDescent="0.25">
      <c r="A164" s="6">
        <v>4</v>
      </c>
      <c r="B164" s="40">
        <v>1005002002</v>
      </c>
      <c r="C164" s="7" t="s">
        <v>293</v>
      </c>
      <c r="D164" s="1"/>
      <c r="F164" s="17"/>
      <c r="G164" s="17"/>
      <c r="H164" s="17"/>
    </row>
    <row r="165" spans="1:8" hidden="1" x14ac:dyDescent="0.25">
      <c r="A165" s="6">
        <v>4</v>
      </c>
      <c r="B165" s="40">
        <v>1005002003</v>
      </c>
      <c r="C165" s="7" t="s">
        <v>170</v>
      </c>
      <c r="D165" s="1"/>
      <c r="F165" s="17"/>
      <c r="G165" s="17"/>
      <c r="H165" s="17"/>
    </row>
    <row r="166" spans="1:8" hidden="1" x14ac:dyDescent="0.25">
      <c r="A166" s="34">
        <v>3</v>
      </c>
      <c r="B166" s="34">
        <v>1005003</v>
      </c>
      <c r="C166" s="35" t="s">
        <v>294</v>
      </c>
      <c r="D166" s="1">
        <f>SUMIF(JULHO!J:J,EAP!B166,JULHO!L:L)+SUMIF(JULHO!N:N,EAP!B166,JULHO!P:P)+SUMIF(JULHO!R:R,EAP!B166,JULHO!T:T)+SUMIF(JULHO!V:V,EAP!B166,JULHO!X:X)+SUMIF(JULHO!Z:Z,EAP!B166,JULHO!AB:AB)</f>
        <v>0</v>
      </c>
      <c r="E166" s="47">
        <f t="shared" ref="E166:E167" si="0">D166/$E$1</f>
        <v>0</v>
      </c>
      <c r="F166" s="17"/>
      <c r="G166" s="17"/>
      <c r="H166" s="17"/>
    </row>
    <row r="167" spans="1:8" hidden="1" x14ac:dyDescent="0.25">
      <c r="A167" s="34">
        <v>3</v>
      </c>
      <c r="B167" s="34">
        <v>1005004</v>
      </c>
      <c r="C167" s="35" t="s">
        <v>295</v>
      </c>
      <c r="D167" s="1">
        <f>SUMIF(JULHO!J:J,EAP!B167,JULHO!L:L)+SUMIF(JULHO!N:N,EAP!B167,JULHO!P:P)+SUMIF(JULHO!R:R,EAP!B167,JULHO!T:T)+SUMIF(JULHO!V:V,EAP!B167,JULHO!X:X)+SUMIF(JULHO!Z:Z,EAP!B167,JULHO!AB:AB)</f>
        <v>0</v>
      </c>
      <c r="E167" s="47">
        <f t="shared" si="0"/>
        <v>0</v>
      </c>
      <c r="F167" s="17"/>
      <c r="G167" s="17"/>
      <c r="H167" s="17"/>
    </row>
    <row r="168" spans="1:8" hidden="1" x14ac:dyDescent="0.25">
      <c r="A168" s="6">
        <v>4</v>
      </c>
      <c r="B168" s="40">
        <v>1005004001</v>
      </c>
      <c r="C168" s="7" t="s">
        <v>296</v>
      </c>
      <c r="D168" s="1"/>
      <c r="F168" s="17"/>
      <c r="G168" s="17"/>
      <c r="H168" s="17"/>
    </row>
    <row r="169" spans="1:8" hidden="1" x14ac:dyDescent="0.25">
      <c r="A169" s="6">
        <v>4</v>
      </c>
      <c r="B169" s="40">
        <v>1005004002</v>
      </c>
      <c r="C169" s="7" t="s">
        <v>297</v>
      </c>
      <c r="D169" s="1"/>
      <c r="F169" s="17"/>
      <c r="G169" s="17"/>
      <c r="H169" s="17"/>
    </row>
    <row r="170" spans="1:8" hidden="1" x14ac:dyDescent="0.25">
      <c r="A170" s="6">
        <v>4</v>
      </c>
      <c r="B170" s="40">
        <v>1005004003</v>
      </c>
      <c r="C170" s="7" t="s">
        <v>298</v>
      </c>
      <c r="D170" s="1"/>
      <c r="F170" s="17"/>
      <c r="G170" s="17"/>
      <c r="H170" s="17"/>
    </row>
    <row r="171" spans="1:8" hidden="1" x14ac:dyDescent="0.25">
      <c r="A171" s="6">
        <v>4</v>
      </c>
      <c r="B171" s="40">
        <v>1005004004</v>
      </c>
      <c r="C171" s="7" t="s">
        <v>299</v>
      </c>
      <c r="D171" s="1"/>
      <c r="F171" s="17"/>
      <c r="G171" s="17"/>
      <c r="H171" s="17"/>
    </row>
    <row r="172" spans="1:8" hidden="1" x14ac:dyDescent="0.25">
      <c r="A172" s="6">
        <v>4</v>
      </c>
      <c r="B172" s="40">
        <v>1005004005</v>
      </c>
      <c r="C172" s="7" t="s">
        <v>170</v>
      </c>
      <c r="D172" s="1"/>
      <c r="F172" s="17"/>
      <c r="G172" s="17"/>
      <c r="H172" s="17"/>
    </row>
    <row r="173" spans="1:8" hidden="1" x14ac:dyDescent="0.25">
      <c r="A173" s="34">
        <v>3</v>
      </c>
      <c r="B173" s="34">
        <v>1005005</v>
      </c>
      <c r="C173" s="35" t="s">
        <v>300</v>
      </c>
      <c r="D173" s="1">
        <f>SUMIF(JULHO!J:J,EAP!B173,JULHO!L:L)+SUMIF(JULHO!N:N,EAP!B173,JULHO!P:P)+SUMIF(JULHO!R:R,EAP!B173,JULHO!T:T)+SUMIF(JULHO!V:V,EAP!B173,JULHO!X:X)+SUMIF(JULHO!Z:Z,EAP!B173,JULHO!AB:AB)</f>
        <v>0</v>
      </c>
      <c r="E173" s="47">
        <f>D173/$E$1</f>
        <v>0</v>
      </c>
      <c r="F173" s="17"/>
      <c r="G173" s="17"/>
      <c r="H173" s="17"/>
    </row>
    <row r="174" spans="1:8" hidden="1" x14ac:dyDescent="0.25">
      <c r="A174" s="6">
        <v>4</v>
      </c>
      <c r="B174" s="40">
        <v>1005005001</v>
      </c>
      <c r="C174" s="7" t="s">
        <v>301</v>
      </c>
      <c r="D174" s="1"/>
      <c r="F174" s="17"/>
      <c r="G174" s="17"/>
      <c r="H174" s="17"/>
    </row>
    <row r="175" spans="1:8" hidden="1" x14ac:dyDescent="0.25">
      <c r="A175" s="6">
        <v>4</v>
      </c>
      <c r="B175" s="40">
        <v>1005005002</v>
      </c>
      <c r="C175" s="7" t="s">
        <v>302</v>
      </c>
      <c r="D175" s="1"/>
      <c r="F175" s="17"/>
      <c r="G175" s="17"/>
      <c r="H175" s="17"/>
    </row>
    <row r="176" spans="1:8" hidden="1" x14ac:dyDescent="0.25">
      <c r="A176" s="6">
        <v>4</v>
      </c>
      <c r="B176" s="40">
        <v>1005005003</v>
      </c>
      <c r="C176" s="7" t="s">
        <v>170</v>
      </c>
      <c r="D176" s="1"/>
      <c r="F176" s="17"/>
      <c r="G176" s="17"/>
      <c r="H176" s="17"/>
    </row>
    <row r="177" spans="1:8" hidden="1" x14ac:dyDescent="0.25">
      <c r="A177" s="10">
        <v>2</v>
      </c>
      <c r="B177" s="34">
        <v>1006</v>
      </c>
      <c r="C177" s="11" t="s">
        <v>303</v>
      </c>
      <c r="D177" s="1"/>
      <c r="F177" s="17"/>
      <c r="G177" s="17"/>
      <c r="H177" s="17"/>
    </row>
    <row r="178" spans="1:8" hidden="1" x14ac:dyDescent="0.25">
      <c r="A178" s="34">
        <v>3</v>
      </c>
      <c r="B178" s="34">
        <v>1006001</v>
      </c>
      <c r="C178" s="35" t="s">
        <v>304</v>
      </c>
      <c r="D178" s="1">
        <f>SUMIF(JULHO!J:J,EAP!B178,JULHO!L:L)+SUMIF(JULHO!N:N,EAP!B178,JULHO!P:P)+SUMIF(JULHO!R:R,EAP!B178,JULHO!T:T)+SUMIF(JULHO!V:V,EAP!B178,JULHO!X:X)+SUMIF(JULHO!Z:Z,EAP!B178,JULHO!AB:AB)</f>
        <v>0</v>
      </c>
      <c r="E178" s="47">
        <f>D178/$E$1</f>
        <v>0</v>
      </c>
      <c r="F178" s="17"/>
      <c r="G178" s="17"/>
      <c r="H178" s="17"/>
    </row>
    <row r="179" spans="1:8" hidden="1" x14ac:dyDescent="0.25">
      <c r="A179" s="6">
        <v>4</v>
      </c>
      <c r="B179" s="40">
        <v>1006001001</v>
      </c>
      <c r="C179" s="7" t="s">
        <v>305</v>
      </c>
      <c r="D179" s="1"/>
      <c r="F179" s="17"/>
      <c r="G179" s="17"/>
      <c r="H179" s="17"/>
    </row>
    <row r="180" spans="1:8" hidden="1" x14ac:dyDescent="0.25">
      <c r="A180" s="6">
        <v>4</v>
      </c>
      <c r="B180" s="40">
        <v>1006001002</v>
      </c>
      <c r="C180" s="7" t="s">
        <v>306</v>
      </c>
      <c r="D180" s="1"/>
      <c r="F180" s="17"/>
      <c r="G180" s="17"/>
      <c r="H180" s="17"/>
    </row>
    <row r="181" spans="1:8" hidden="1" x14ac:dyDescent="0.25">
      <c r="A181" s="6">
        <v>4</v>
      </c>
      <c r="B181" s="40">
        <v>1006001003</v>
      </c>
      <c r="C181" s="7" t="s">
        <v>307</v>
      </c>
      <c r="D181" s="1"/>
      <c r="F181" s="17"/>
      <c r="G181" s="17"/>
      <c r="H181" s="17"/>
    </row>
    <row r="182" spans="1:8" hidden="1" x14ac:dyDescent="0.25">
      <c r="A182" s="6">
        <v>4</v>
      </c>
      <c r="B182" s="40">
        <v>1006001004</v>
      </c>
      <c r="C182" s="7" t="s">
        <v>308</v>
      </c>
      <c r="D182" s="1"/>
      <c r="F182" s="17"/>
      <c r="G182" s="17"/>
      <c r="H182" s="17"/>
    </row>
    <row r="183" spans="1:8" hidden="1" x14ac:dyDescent="0.25">
      <c r="A183" s="6">
        <v>4</v>
      </c>
      <c r="B183" s="40">
        <v>1006001005</v>
      </c>
      <c r="C183" s="7" t="s">
        <v>309</v>
      </c>
      <c r="D183" s="1"/>
      <c r="F183" s="17"/>
      <c r="G183" s="17"/>
      <c r="H183" s="17"/>
    </row>
    <row r="184" spans="1:8" hidden="1" x14ac:dyDescent="0.25">
      <c r="A184" s="6">
        <v>4</v>
      </c>
      <c r="B184" s="40">
        <v>1006001006</v>
      </c>
      <c r="C184" s="7" t="s">
        <v>310</v>
      </c>
      <c r="D184" s="1"/>
      <c r="F184" s="17"/>
      <c r="G184" s="17"/>
      <c r="H184" s="17"/>
    </row>
    <row r="185" spans="1:8" hidden="1" x14ac:dyDescent="0.25">
      <c r="A185" s="6">
        <v>4</v>
      </c>
      <c r="B185" s="40">
        <v>1006001007</v>
      </c>
      <c r="C185" s="7" t="s">
        <v>311</v>
      </c>
      <c r="D185" s="1"/>
      <c r="F185" s="17"/>
      <c r="G185" s="17"/>
      <c r="H185" s="17"/>
    </row>
    <row r="186" spans="1:8" hidden="1" x14ac:dyDescent="0.25">
      <c r="A186" s="6">
        <v>4</v>
      </c>
      <c r="B186" s="40">
        <v>1006001008</v>
      </c>
      <c r="C186" s="7" t="s">
        <v>312</v>
      </c>
      <c r="D186" s="1"/>
      <c r="F186" s="17"/>
      <c r="G186" s="17"/>
      <c r="H186" s="17"/>
    </row>
    <row r="187" spans="1:8" hidden="1" x14ac:dyDescent="0.25">
      <c r="A187" s="6">
        <v>4</v>
      </c>
      <c r="B187" s="40">
        <v>1006001009</v>
      </c>
      <c r="C187" s="7" t="s">
        <v>313</v>
      </c>
      <c r="D187" s="1"/>
      <c r="F187" s="17"/>
      <c r="G187" s="17"/>
      <c r="H187" s="17"/>
    </row>
    <row r="188" spans="1:8" hidden="1" x14ac:dyDescent="0.25">
      <c r="A188" s="6">
        <v>4</v>
      </c>
      <c r="B188" s="40">
        <v>1006001010</v>
      </c>
      <c r="C188" s="7" t="s">
        <v>314</v>
      </c>
      <c r="D188" s="1"/>
      <c r="F188" s="17"/>
      <c r="G188" s="17"/>
      <c r="H188" s="17"/>
    </row>
    <row r="189" spans="1:8" hidden="1" x14ac:dyDescent="0.25">
      <c r="A189" s="6">
        <v>4</v>
      </c>
      <c r="B189" s="40">
        <v>1006001011</v>
      </c>
      <c r="C189" s="7" t="s">
        <v>315</v>
      </c>
      <c r="D189" s="1"/>
      <c r="F189" s="17"/>
      <c r="G189" s="17"/>
      <c r="H189" s="17"/>
    </row>
    <row r="190" spans="1:8" hidden="1" x14ac:dyDescent="0.25">
      <c r="A190" s="6">
        <v>4</v>
      </c>
      <c r="B190" s="40">
        <v>1006001012</v>
      </c>
      <c r="C190" s="7" t="s">
        <v>316</v>
      </c>
      <c r="D190" s="1"/>
      <c r="F190" s="17"/>
      <c r="G190" s="17"/>
      <c r="H190" s="17"/>
    </row>
    <row r="191" spans="1:8" hidden="1" x14ac:dyDescent="0.25">
      <c r="A191" s="6">
        <v>4</v>
      </c>
      <c r="B191" s="40">
        <v>1006001013</v>
      </c>
      <c r="C191" s="7" t="s">
        <v>317</v>
      </c>
      <c r="D191" s="1"/>
      <c r="F191" s="17"/>
      <c r="G191" s="17"/>
      <c r="H191" s="17"/>
    </row>
    <row r="192" spans="1:8" hidden="1" x14ac:dyDescent="0.25">
      <c r="A192" s="6">
        <v>4</v>
      </c>
      <c r="B192" s="40">
        <v>1006001014</v>
      </c>
      <c r="C192" s="7" t="s">
        <v>318</v>
      </c>
      <c r="D192" s="1"/>
      <c r="F192" s="17"/>
      <c r="G192" s="17"/>
      <c r="H192" s="17"/>
    </row>
    <row r="193" spans="1:8" hidden="1" x14ac:dyDescent="0.25">
      <c r="A193" s="6">
        <v>4</v>
      </c>
      <c r="B193" s="40">
        <v>1006001015</v>
      </c>
      <c r="C193" s="7" t="s">
        <v>319</v>
      </c>
      <c r="D193" s="1"/>
      <c r="F193" s="17"/>
      <c r="G193" s="17"/>
      <c r="H193" s="17"/>
    </row>
    <row r="194" spans="1:8" hidden="1" x14ac:dyDescent="0.25">
      <c r="A194" s="6">
        <v>4</v>
      </c>
      <c r="B194" s="40">
        <v>1006001016</v>
      </c>
      <c r="C194" s="7" t="s">
        <v>320</v>
      </c>
      <c r="D194" s="1"/>
      <c r="F194" s="17"/>
      <c r="G194" s="17"/>
      <c r="H194" s="17"/>
    </row>
    <row r="195" spans="1:8" hidden="1" x14ac:dyDescent="0.25">
      <c r="A195" s="6">
        <v>4</v>
      </c>
      <c r="B195" s="40">
        <v>1006001017</v>
      </c>
      <c r="C195" s="7" t="s">
        <v>321</v>
      </c>
      <c r="D195" s="1"/>
      <c r="F195" s="17"/>
      <c r="G195" s="17"/>
      <c r="H195" s="17"/>
    </row>
    <row r="196" spans="1:8" hidden="1" x14ac:dyDescent="0.25">
      <c r="A196" s="6">
        <v>4</v>
      </c>
      <c r="B196" s="40">
        <v>1006001018</v>
      </c>
      <c r="C196" s="7" t="s">
        <v>322</v>
      </c>
      <c r="D196" s="1"/>
      <c r="F196" s="17"/>
      <c r="G196" s="17"/>
      <c r="H196" s="17"/>
    </row>
    <row r="197" spans="1:8" hidden="1" x14ac:dyDescent="0.25">
      <c r="A197" s="6">
        <v>4</v>
      </c>
      <c r="B197" s="40">
        <v>1006001019</v>
      </c>
      <c r="C197" s="7" t="s">
        <v>323</v>
      </c>
      <c r="D197" s="1"/>
      <c r="F197" s="17"/>
      <c r="G197" s="17"/>
      <c r="H197" s="17"/>
    </row>
    <row r="198" spans="1:8" hidden="1" x14ac:dyDescent="0.25">
      <c r="A198" s="6">
        <v>4</v>
      </c>
      <c r="B198" s="40">
        <v>1006001020</v>
      </c>
      <c r="C198" s="7" t="s">
        <v>324</v>
      </c>
      <c r="D198" s="1"/>
      <c r="F198" s="17"/>
      <c r="G198" s="17"/>
      <c r="H198" s="17"/>
    </row>
    <row r="199" spans="1:8" hidden="1" x14ac:dyDescent="0.25">
      <c r="A199" s="6">
        <v>4</v>
      </c>
      <c r="B199" s="40">
        <v>1006001021</v>
      </c>
      <c r="C199" s="7" t="s">
        <v>325</v>
      </c>
      <c r="D199" s="1"/>
      <c r="F199" s="17"/>
      <c r="G199" s="17"/>
      <c r="H199" s="17"/>
    </row>
    <row r="200" spans="1:8" hidden="1" x14ac:dyDescent="0.25">
      <c r="A200" s="6">
        <v>4</v>
      </c>
      <c r="B200" s="40">
        <v>1006001022</v>
      </c>
      <c r="C200" s="7" t="s">
        <v>170</v>
      </c>
      <c r="D200" s="1"/>
      <c r="F200" s="17"/>
      <c r="G200" s="17"/>
      <c r="H200" s="17"/>
    </row>
    <row r="201" spans="1:8" hidden="1" x14ac:dyDescent="0.25">
      <c r="A201" s="34">
        <v>3</v>
      </c>
      <c r="B201" s="34">
        <v>1006002</v>
      </c>
      <c r="C201" s="35" t="s">
        <v>326</v>
      </c>
      <c r="D201" s="1">
        <f>SUMIF(JULHO!J:J,EAP!B201,JULHO!L:L)+SUMIF(JULHO!N:N,EAP!B201,JULHO!P:P)+SUMIF(JULHO!R:R,EAP!B201,JULHO!T:T)+SUMIF(JULHO!V:V,EAP!B201,JULHO!X:X)+SUMIF(JULHO!Z:Z,EAP!B201,JULHO!AB:AB)</f>
        <v>0</v>
      </c>
      <c r="E201" s="47">
        <f>D201/$E$1</f>
        <v>0</v>
      </c>
      <c r="F201" s="17"/>
      <c r="G201" s="17"/>
      <c r="H201" s="17"/>
    </row>
    <row r="202" spans="1:8" hidden="1" x14ac:dyDescent="0.25">
      <c r="A202" s="6">
        <v>4</v>
      </c>
      <c r="B202" s="40">
        <v>1006002001</v>
      </c>
      <c r="C202" s="7" t="s">
        <v>327</v>
      </c>
      <c r="D202" s="1"/>
      <c r="F202" s="17"/>
      <c r="G202" s="17"/>
      <c r="H202" s="17"/>
    </row>
    <row r="203" spans="1:8" hidden="1" x14ac:dyDescent="0.25">
      <c r="A203" s="6">
        <v>4</v>
      </c>
      <c r="B203" s="40">
        <v>1006002002</v>
      </c>
      <c r="C203" s="7" t="s">
        <v>328</v>
      </c>
      <c r="D203" s="1"/>
      <c r="F203" s="17"/>
      <c r="G203" s="17"/>
      <c r="H203" s="17"/>
    </row>
    <row r="204" spans="1:8" hidden="1" x14ac:dyDescent="0.25">
      <c r="A204" s="6">
        <v>4</v>
      </c>
      <c r="B204" s="40">
        <v>1006002003</v>
      </c>
      <c r="C204" s="7" t="s">
        <v>329</v>
      </c>
      <c r="D204" s="1"/>
      <c r="F204" s="17"/>
      <c r="G204" s="17"/>
      <c r="H204" s="17"/>
    </row>
    <row r="205" spans="1:8" hidden="1" x14ac:dyDescent="0.25">
      <c r="A205" s="6">
        <v>4</v>
      </c>
      <c r="B205" s="40">
        <v>1006002004</v>
      </c>
      <c r="C205" s="7" t="s">
        <v>330</v>
      </c>
      <c r="D205" s="1"/>
      <c r="F205" s="17"/>
      <c r="G205" s="17"/>
      <c r="H205" s="17"/>
    </row>
    <row r="206" spans="1:8" hidden="1" x14ac:dyDescent="0.25">
      <c r="A206" s="6">
        <v>4</v>
      </c>
      <c r="B206" s="40">
        <v>1006002005</v>
      </c>
      <c r="C206" s="7" t="s">
        <v>331</v>
      </c>
      <c r="D206" s="1"/>
      <c r="F206" s="17"/>
      <c r="G206" s="17"/>
      <c r="H206" s="17"/>
    </row>
    <row r="207" spans="1:8" hidden="1" x14ac:dyDescent="0.25">
      <c r="A207" s="6">
        <v>4</v>
      </c>
      <c r="B207" s="40">
        <v>1006002006</v>
      </c>
      <c r="C207" s="7" t="s">
        <v>170</v>
      </c>
      <c r="D207" s="1"/>
      <c r="F207" s="17"/>
      <c r="G207" s="17"/>
      <c r="H207" s="17"/>
    </row>
    <row r="208" spans="1:8" hidden="1" x14ac:dyDescent="0.25">
      <c r="A208" s="10">
        <v>2</v>
      </c>
      <c r="B208" s="34">
        <v>1007</v>
      </c>
      <c r="C208" s="11" t="s">
        <v>332</v>
      </c>
      <c r="D208" s="1"/>
      <c r="F208" s="17"/>
      <c r="G208" s="17"/>
      <c r="H208" s="17"/>
    </row>
    <row r="209" spans="1:79" hidden="1" x14ac:dyDescent="0.25">
      <c r="A209" s="34">
        <v>3</v>
      </c>
      <c r="B209" s="34">
        <v>1007001</v>
      </c>
      <c r="C209" s="35" t="s">
        <v>333</v>
      </c>
      <c r="D209" s="1">
        <f>SUMIF(JULHO!J:J,EAP!B209,JULHO!L:L)+SUMIF(JULHO!N:N,EAP!B209,JULHO!P:P)+SUMIF(JULHO!R:R,EAP!B209,JULHO!T:T)+SUMIF(JULHO!V:V,EAP!B209,JULHO!X:X)+SUMIF(JULHO!Z:Z,EAP!B209,JULHO!AB:AB)</f>
        <v>0</v>
      </c>
      <c r="E209" s="47">
        <f>D209/$E$1</f>
        <v>0</v>
      </c>
      <c r="F209" s="17"/>
      <c r="G209" s="17"/>
      <c r="H209" s="17"/>
    </row>
    <row r="210" spans="1:79" hidden="1" x14ac:dyDescent="0.25">
      <c r="A210" s="6">
        <v>4</v>
      </c>
      <c r="B210" s="40">
        <v>1007001001</v>
      </c>
      <c r="C210" s="7" t="s">
        <v>334</v>
      </c>
      <c r="D210" s="1"/>
      <c r="F210" s="17"/>
      <c r="G210" s="17"/>
      <c r="H210" s="17"/>
    </row>
    <row r="211" spans="1:79" hidden="1" x14ac:dyDescent="0.25">
      <c r="A211" s="6">
        <v>4</v>
      </c>
      <c r="B211" s="40">
        <v>1007001002</v>
      </c>
      <c r="C211" s="7" t="s">
        <v>335</v>
      </c>
      <c r="D211" s="1"/>
      <c r="F211" s="17"/>
      <c r="G211" s="17"/>
      <c r="H211" s="17"/>
    </row>
    <row r="212" spans="1:79" hidden="1" x14ac:dyDescent="0.25">
      <c r="A212" s="6">
        <v>4</v>
      </c>
      <c r="B212" s="40">
        <v>1007001003</v>
      </c>
      <c r="C212" s="7" t="s">
        <v>336</v>
      </c>
      <c r="D212" s="1"/>
      <c r="F212" s="17"/>
      <c r="G212" s="17"/>
      <c r="H212" s="17"/>
    </row>
    <row r="213" spans="1:79" s="3" customFormat="1" hidden="1" x14ac:dyDescent="0.25">
      <c r="A213" s="6">
        <v>4</v>
      </c>
      <c r="B213" s="40">
        <v>1007001004</v>
      </c>
      <c r="C213" s="7" t="s">
        <v>170</v>
      </c>
      <c r="D213" s="1"/>
      <c r="E213" s="1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</row>
    <row r="214" spans="1:79" hidden="1" x14ac:dyDescent="0.25">
      <c r="A214" s="34">
        <v>3</v>
      </c>
      <c r="B214" s="34">
        <v>1007002</v>
      </c>
      <c r="C214" s="35" t="s">
        <v>337</v>
      </c>
      <c r="D214" s="1">
        <f>SUMIF(JULHO!J:J,EAP!B214,JULHO!L:L)+SUMIF(JULHO!N:N,EAP!B214,JULHO!P:P)+SUMIF(JULHO!R:R,EAP!B214,JULHO!T:T)+SUMIF(JULHO!V:V,EAP!B214,JULHO!X:X)+SUMIF(JULHO!Z:Z,EAP!B214,JULHO!AB:AB)</f>
        <v>0</v>
      </c>
      <c r="E214" s="47">
        <f>D214/$E$1</f>
        <v>0</v>
      </c>
      <c r="F214" s="17"/>
      <c r="G214" s="17"/>
      <c r="H214" s="17"/>
    </row>
    <row r="215" spans="1:79" hidden="1" x14ac:dyDescent="0.25">
      <c r="A215" s="6">
        <v>4</v>
      </c>
      <c r="B215" s="40">
        <v>1007002001</v>
      </c>
      <c r="C215" s="7" t="s">
        <v>338</v>
      </c>
      <c r="D215" s="1"/>
      <c r="F215" s="17"/>
      <c r="G215" s="17"/>
      <c r="H215" s="17"/>
    </row>
    <row r="216" spans="1:79" hidden="1" x14ac:dyDescent="0.25">
      <c r="A216" s="6">
        <v>4</v>
      </c>
      <c r="B216" s="40">
        <v>1007002002</v>
      </c>
      <c r="C216" s="7" t="s">
        <v>170</v>
      </c>
      <c r="D216" s="1"/>
      <c r="F216" s="17"/>
      <c r="G216" s="17"/>
      <c r="H216" s="17"/>
    </row>
    <row r="217" spans="1:79" hidden="1" x14ac:dyDescent="0.25">
      <c r="A217" s="34">
        <v>3</v>
      </c>
      <c r="B217" s="34">
        <v>1007003</v>
      </c>
      <c r="C217" s="35" t="s">
        <v>339</v>
      </c>
      <c r="D217" s="1">
        <f>SUMIF(JULHO!J:J,EAP!B217,JULHO!L:L)+SUMIF(JULHO!N:N,EAP!B217,JULHO!P:P)+SUMIF(JULHO!R:R,EAP!B217,JULHO!T:T)+SUMIF(JULHO!V:V,EAP!B217,JULHO!X:X)+SUMIF(JULHO!Z:Z,EAP!B217,JULHO!AB:AB)</f>
        <v>0</v>
      </c>
      <c r="E217" s="47">
        <f>D217/$E$1</f>
        <v>0</v>
      </c>
      <c r="F217" s="17"/>
      <c r="G217" s="17"/>
      <c r="H217" s="17"/>
    </row>
    <row r="218" spans="1:79" hidden="1" x14ac:dyDescent="0.25">
      <c r="A218" s="6">
        <v>4</v>
      </c>
      <c r="B218" s="40">
        <v>1007003001</v>
      </c>
      <c r="C218" s="7" t="s">
        <v>340</v>
      </c>
      <c r="D218" s="1"/>
      <c r="F218" s="17"/>
      <c r="G218" s="17"/>
      <c r="H218" s="17"/>
    </row>
    <row r="219" spans="1:79" hidden="1" x14ac:dyDescent="0.25">
      <c r="A219" s="6">
        <v>4</v>
      </c>
      <c r="B219" s="40">
        <v>1007003002</v>
      </c>
      <c r="C219" s="7" t="s">
        <v>170</v>
      </c>
      <c r="D219" s="1"/>
      <c r="F219" s="17"/>
      <c r="G219" s="17"/>
      <c r="H219" s="17"/>
    </row>
    <row r="220" spans="1:79" hidden="1" x14ac:dyDescent="0.25">
      <c r="A220" s="34">
        <v>3</v>
      </c>
      <c r="B220" s="34">
        <v>1007004</v>
      </c>
      <c r="C220" s="35" t="s">
        <v>341</v>
      </c>
      <c r="D220" s="1">
        <f>SUMIF(JULHO!J:J,EAP!B220,JULHO!L:L)+SUMIF(JULHO!N:N,EAP!B220,JULHO!P:P)+SUMIF(JULHO!R:R,EAP!B220,JULHO!T:T)+SUMIF(JULHO!V:V,EAP!B220,JULHO!X:X)+SUMIF(JULHO!Z:Z,EAP!B220,JULHO!AB:AB)</f>
        <v>0</v>
      </c>
      <c r="E220" s="47">
        <f>D220/$E$1</f>
        <v>0</v>
      </c>
      <c r="F220" s="17"/>
      <c r="G220" s="17"/>
      <c r="H220" s="17"/>
    </row>
    <row r="221" spans="1:79" hidden="1" x14ac:dyDescent="0.25">
      <c r="A221" s="6">
        <v>4</v>
      </c>
      <c r="B221" s="40">
        <v>1007004001</v>
      </c>
      <c r="C221" s="7" t="s">
        <v>342</v>
      </c>
      <c r="D221" s="1"/>
      <c r="F221" s="17"/>
      <c r="G221" s="17"/>
      <c r="H221" s="17"/>
    </row>
    <row r="222" spans="1:79" hidden="1" x14ac:dyDescent="0.25">
      <c r="A222" s="6">
        <v>4</v>
      </c>
      <c r="B222" s="40">
        <v>1007004002</v>
      </c>
      <c r="C222" s="7" t="s">
        <v>343</v>
      </c>
      <c r="D222" s="1"/>
      <c r="F222" s="17"/>
      <c r="G222" s="17"/>
      <c r="H222" s="17"/>
    </row>
    <row r="223" spans="1:79" hidden="1" x14ac:dyDescent="0.25">
      <c r="A223" s="6">
        <v>4</v>
      </c>
      <c r="B223" s="40">
        <v>1007004003</v>
      </c>
      <c r="C223" s="7" t="s">
        <v>344</v>
      </c>
      <c r="D223" s="1"/>
      <c r="F223" s="17"/>
      <c r="G223" s="17"/>
      <c r="H223" s="17"/>
    </row>
    <row r="224" spans="1:79" s="2" customFormat="1" hidden="1" x14ac:dyDescent="0.25">
      <c r="A224" s="6">
        <v>4</v>
      </c>
      <c r="B224" s="40">
        <v>1007004004</v>
      </c>
      <c r="C224" s="7" t="s">
        <v>345</v>
      </c>
      <c r="D224" s="1"/>
      <c r="E224" s="1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</row>
    <row r="225" spans="1:79" hidden="1" x14ac:dyDescent="0.25">
      <c r="A225" s="6">
        <v>4</v>
      </c>
      <c r="B225" s="40">
        <v>1007004005</v>
      </c>
      <c r="C225" s="7" t="s">
        <v>346</v>
      </c>
      <c r="D225" s="1"/>
      <c r="F225" s="17"/>
      <c r="G225" s="17"/>
      <c r="H225" s="17"/>
    </row>
    <row r="226" spans="1:79" hidden="1" x14ac:dyDescent="0.25">
      <c r="A226" s="6">
        <v>4</v>
      </c>
      <c r="B226" s="40">
        <v>1007004006</v>
      </c>
      <c r="C226" s="7" t="s">
        <v>347</v>
      </c>
      <c r="D226" s="1"/>
      <c r="F226" s="17"/>
      <c r="G226" s="17"/>
      <c r="H226" s="17"/>
    </row>
    <row r="227" spans="1:79" hidden="1" x14ac:dyDescent="0.25">
      <c r="A227" s="6">
        <v>4</v>
      </c>
      <c r="B227" s="40">
        <v>1007004007</v>
      </c>
      <c r="C227" s="7" t="s">
        <v>348</v>
      </c>
      <c r="D227" s="1"/>
      <c r="F227" s="17"/>
      <c r="G227" s="17"/>
      <c r="H227" s="17"/>
    </row>
    <row r="228" spans="1:79" hidden="1" x14ac:dyDescent="0.25">
      <c r="A228" s="6">
        <v>4</v>
      </c>
      <c r="B228" s="40">
        <v>1007004008</v>
      </c>
      <c r="C228" s="7" t="s">
        <v>349</v>
      </c>
      <c r="D228" s="1"/>
      <c r="F228" s="17"/>
      <c r="G228" s="17"/>
      <c r="H228" s="17"/>
    </row>
    <row r="229" spans="1:79" hidden="1" x14ac:dyDescent="0.25">
      <c r="A229" s="6">
        <v>4</v>
      </c>
      <c r="B229" s="40">
        <v>1007004009</v>
      </c>
      <c r="C229" s="7" t="s">
        <v>350</v>
      </c>
      <c r="D229" s="1"/>
      <c r="F229" s="17"/>
      <c r="G229" s="17"/>
      <c r="H229" s="17"/>
    </row>
    <row r="230" spans="1:79" hidden="1" x14ac:dyDescent="0.25">
      <c r="A230" s="6">
        <v>4</v>
      </c>
      <c r="B230" s="40">
        <v>1007004010</v>
      </c>
      <c r="C230" s="7" t="s">
        <v>351</v>
      </c>
      <c r="D230" s="1"/>
      <c r="F230" s="17"/>
      <c r="G230" s="17"/>
      <c r="H230" s="17"/>
    </row>
    <row r="231" spans="1:79" hidden="1" x14ac:dyDescent="0.25">
      <c r="A231" s="6">
        <v>4</v>
      </c>
      <c r="B231" s="40">
        <v>1007004011</v>
      </c>
      <c r="C231" s="7" t="s">
        <v>352</v>
      </c>
      <c r="D231" s="1"/>
      <c r="F231" s="17"/>
      <c r="G231" s="17"/>
      <c r="H231" s="17"/>
    </row>
    <row r="232" spans="1:79" hidden="1" x14ac:dyDescent="0.25">
      <c r="A232" s="6">
        <v>4</v>
      </c>
      <c r="B232" s="40">
        <v>1007004012</v>
      </c>
      <c r="C232" s="7" t="s">
        <v>353</v>
      </c>
      <c r="D232" s="1"/>
      <c r="F232" s="17"/>
      <c r="G232" s="17"/>
      <c r="H232" s="17"/>
    </row>
    <row r="233" spans="1:79" hidden="1" x14ac:dyDescent="0.25">
      <c r="A233" s="6">
        <v>4</v>
      </c>
      <c r="B233" s="40">
        <v>1007004013</v>
      </c>
      <c r="C233" s="7" t="s">
        <v>170</v>
      </c>
      <c r="D233" s="1"/>
      <c r="F233" s="17"/>
      <c r="G233" s="17"/>
      <c r="H233" s="17"/>
    </row>
    <row r="234" spans="1:79" s="2" customFormat="1" hidden="1" x14ac:dyDescent="0.25">
      <c r="A234" s="34">
        <v>3</v>
      </c>
      <c r="B234" s="34">
        <v>1007005</v>
      </c>
      <c r="C234" s="35" t="s">
        <v>354</v>
      </c>
      <c r="D234" s="1">
        <f>SUMIF(JULHO!J:J,EAP!B234,JULHO!L:L)+SUMIF(JULHO!N:N,EAP!B234,JULHO!P:P)+SUMIF(JULHO!R:R,EAP!B234,JULHO!T:T)+SUMIF(JULHO!V:V,EAP!B234,JULHO!X:X)+SUMIF(JULHO!Z:Z,EAP!B234,JULHO!AB:AB)</f>
        <v>0</v>
      </c>
      <c r="E234" s="47">
        <f>D234/$E$1</f>
        <v>0</v>
      </c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</row>
    <row r="235" spans="1:79" hidden="1" x14ac:dyDescent="0.25">
      <c r="A235" s="6">
        <v>4</v>
      </c>
      <c r="B235" s="40">
        <v>1007005001</v>
      </c>
      <c r="C235" s="7" t="s">
        <v>355</v>
      </c>
      <c r="D235" s="1"/>
      <c r="F235" s="17"/>
      <c r="G235" s="17"/>
      <c r="H235" s="17"/>
    </row>
    <row r="236" spans="1:79" hidden="1" x14ac:dyDescent="0.25">
      <c r="A236" s="6">
        <v>4</v>
      </c>
      <c r="B236" s="40">
        <v>1007005002</v>
      </c>
      <c r="C236" s="7" t="s">
        <v>170</v>
      </c>
      <c r="D236" s="1"/>
      <c r="F236" s="17"/>
      <c r="G236" s="17"/>
      <c r="H236" s="17"/>
    </row>
    <row r="237" spans="1:79" hidden="1" x14ac:dyDescent="0.25">
      <c r="A237" s="26">
        <v>2</v>
      </c>
      <c r="B237" s="34">
        <v>1008</v>
      </c>
      <c r="C237" s="27" t="s">
        <v>356</v>
      </c>
      <c r="D237" s="1"/>
      <c r="F237" s="17"/>
      <c r="G237" s="17"/>
      <c r="H237" s="17"/>
    </row>
    <row r="238" spans="1:79" x14ac:dyDescent="0.25">
      <c r="A238" s="36">
        <v>3</v>
      </c>
      <c r="B238" s="34">
        <v>1008001</v>
      </c>
      <c r="C238" s="35" t="s">
        <v>356</v>
      </c>
      <c r="D238" s="44">
        <f>SUMIF(JULHO!J:J,EAP!B238,JULHO!L:L)+SUMIF(JULHO!N:N,EAP!B238,JULHO!P:P)+SUMIF(JULHO!R:R,EAP!B238,JULHO!T:T)+SUMIF(JULHO!V:V,EAP!B238,JULHO!X:X)+SUMIF(JULHO!Z:Z,EAP!B238,JULHO!AB:AB)</f>
        <v>22539.55</v>
      </c>
      <c r="E238" s="47">
        <f>D238/$E$1</f>
        <v>0.10426003070337872</v>
      </c>
      <c r="F238" s="17"/>
      <c r="G238" s="51"/>
      <c r="H238" s="105">
        <f>E238*$J$1</f>
        <v>-16185.660798490764</v>
      </c>
    </row>
    <row r="239" spans="1:79" hidden="1" x14ac:dyDescent="0.25">
      <c r="A239" s="28">
        <v>4</v>
      </c>
      <c r="B239" s="40">
        <v>1008001001</v>
      </c>
      <c r="C239" s="29" t="s">
        <v>170</v>
      </c>
      <c r="D239" s="1"/>
      <c r="F239" s="17"/>
      <c r="G239" s="17"/>
      <c r="H239" s="17"/>
    </row>
    <row r="240" spans="1:79" hidden="1" x14ac:dyDescent="0.25">
      <c r="A240" s="8">
        <v>1</v>
      </c>
      <c r="B240" s="34">
        <v>2</v>
      </c>
      <c r="C240" s="9" t="s">
        <v>357</v>
      </c>
      <c r="D240" s="1"/>
      <c r="F240" s="17"/>
      <c r="G240" s="17"/>
      <c r="H240" s="17"/>
    </row>
    <row r="241" spans="1:8" hidden="1" x14ac:dyDescent="0.25">
      <c r="A241" s="10">
        <v>2</v>
      </c>
      <c r="B241" s="34">
        <v>2001</v>
      </c>
      <c r="C241" s="11" t="s">
        <v>358</v>
      </c>
      <c r="D241" s="1"/>
      <c r="F241" s="17"/>
      <c r="G241" s="17"/>
      <c r="H241" s="17"/>
    </row>
    <row r="242" spans="1:8" hidden="1" x14ac:dyDescent="0.25">
      <c r="A242" s="34">
        <v>3</v>
      </c>
      <c r="B242" s="34">
        <v>2001001</v>
      </c>
      <c r="C242" s="35" t="s">
        <v>359</v>
      </c>
      <c r="D242" s="1">
        <f>SUMIF(JULHO!J:J,EAP!B242,JULHO!L:L)+SUMIF(JULHO!N:N,EAP!B242,JULHO!P:P)+SUMIF(JULHO!R:R,EAP!B242,JULHO!T:T)+SUMIF(JULHO!V:V,EAP!B242,JULHO!X:X)+SUMIF(JULHO!Z:Z,EAP!B242,JULHO!AB:AB)</f>
        <v>0</v>
      </c>
      <c r="E242" s="47">
        <f>D242/$E$1</f>
        <v>0</v>
      </c>
      <c r="F242" s="17"/>
      <c r="G242" s="17"/>
      <c r="H242" s="17"/>
    </row>
    <row r="243" spans="1:8" hidden="1" x14ac:dyDescent="0.25">
      <c r="A243" s="6">
        <v>4</v>
      </c>
      <c r="B243" s="40">
        <v>2001001001</v>
      </c>
      <c r="C243" s="7" t="s">
        <v>360</v>
      </c>
      <c r="D243" s="1"/>
      <c r="F243" s="17"/>
      <c r="G243" s="17"/>
      <c r="H243" s="17"/>
    </row>
    <row r="244" spans="1:8" hidden="1" x14ac:dyDescent="0.25">
      <c r="A244" s="6">
        <v>4</v>
      </c>
      <c r="B244" s="40">
        <v>2001001002</v>
      </c>
      <c r="C244" s="7" t="s">
        <v>170</v>
      </c>
      <c r="D244" s="1"/>
      <c r="F244" s="17"/>
      <c r="G244" s="17"/>
      <c r="H244" s="17"/>
    </row>
    <row r="245" spans="1:8" hidden="1" x14ac:dyDescent="0.25">
      <c r="A245" s="34">
        <v>3</v>
      </c>
      <c r="B245" s="34">
        <v>2001002</v>
      </c>
      <c r="C245" s="35" t="s">
        <v>361</v>
      </c>
      <c r="D245" s="1">
        <f>SUMIF(JULHO!J:J,EAP!B245,JULHO!L:L)+SUMIF(JULHO!N:N,EAP!B245,JULHO!P:P)+SUMIF(JULHO!R:R,EAP!B245,JULHO!T:T)+SUMIF(JULHO!V:V,EAP!B245,JULHO!X:X)+SUMIF(JULHO!Z:Z,EAP!B245,JULHO!AB:AB)</f>
        <v>0</v>
      </c>
      <c r="E245" s="47">
        <f>D245/$E$1</f>
        <v>0</v>
      </c>
      <c r="F245" s="17"/>
      <c r="G245" s="17"/>
      <c r="H245" s="17"/>
    </row>
    <row r="246" spans="1:8" hidden="1" x14ac:dyDescent="0.25">
      <c r="A246" s="6">
        <v>4</v>
      </c>
      <c r="B246" s="40">
        <v>2001002001</v>
      </c>
      <c r="C246" s="7" t="s">
        <v>362</v>
      </c>
      <c r="D246" s="1"/>
      <c r="F246" s="17"/>
      <c r="G246" s="17"/>
      <c r="H246" s="17"/>
    </row>
    <row r="247" spans="1:8" hidden="1" x14ac:dyDescent="0.25">
      <c r="A247" s="6">
        <v>4</v>
      </c>
      <c r="B247" s="40">
        <v>2001002002</v>
      </c>
      <c r="C247" s="7" t="s">
        <v>170</v>
      </c>
      <c r="D247" s="1"/>
      <c r="F247" s="17"/>
      <c r="G247" s="17"/>
      <c r="H247" s="17"/>
    </row>
    <row r="248" spans="1:8" hidden="1" x14ac:dyDescent="0.25">
      <c r="A248" s="34">
        <v>3</v>
      </c>
      <c r="B248" s="34">
        <v>2001003</v>
      </c>
      <c r="C248" s="35" t="s">
        <v>363</v>
      </c>
      <c r="D248" s="1">
        <f>SUMIF(JULHO!J:J,EAP!B248,JULHO!L:L)+SUMIF(JULHO!N:N,EAP!B248,JULHO!P:P)+SUMIF(JULHO!R:R,EAP!B248,JULHO!T:T)+SUMIF(JULHO!V:V,EAP!B248,JULHO!X:X)+SUMIF(JULHO!Z:Z,EAP!B248,JULHO!AB:AB)</f>
        <v>0</v>
      </c>
      <c r="E248" s="47">
        <f>D248/$E$1</f>
        <v>0</v>
      </c>
      <c r="F248" s="17"/>
      <c r="G248" s="17"/>
      <c r="H248" s="17"/>
    </row>
    <row r="249" spans="1:8" hidden="1" x14ac:dyDescent="0.25">
      <c r="A249" s="6">
        <v>4</v>
      </c>
      <c r="B249" s="40">
        <v>2001003001</v>
      </c>
      <c r="C249" s="7" t="s">
        <v>364</v>
      </c>
      <c r="D249" s="1"/>
      <c r="F249" s="17"/>
      <c r="G249" s="17"/>
      <c r="H249" s="17"/>
    </row>
    <row r="250" spans="1:8" hidden="1" x14ac:dyDescent="0.25">
      <c r="A250" s="6">
        <v>4</v>
      </c>
      <c r="B250" s="40">
        <v>2001003002</v>
      </c>
      <c r="C250" s="7" t="s">
        <v>170</v>
      </c>
      <c r="D250" s="1"/>
      <c r="F250" s="17"/>
      <c r="G250" s="17"/>
      <c r="H250" s="17"/>
    </row>
    <row r="251" spans="1:8" hidden="1" x14ac:dyDescent="0.25">
      <c r="A251" s="10">
        <v>2</v>
      </c>
      <c r="B251" s="34">
        <v>2002</v>
      </c>
      <c r="C251" s="11" t="s">
        <v>365</v>
      </c>
      <c r="D251" s="1"/>
      <c r="F251" s="17"/>
      <c r="G251" s="17"/>
      <c r="H251" s="17"/>
    </row>
    <row r="252" spans="1:8" hidden="1" x14ac:dyDescent="0.25">
      <c r="A252" s="34">
        <v>3</v>
      </c>
      <c r="B252" s="34">
        <v>2002001</v>
      </c>
      <c r="C252" s="35" t="s">
        <v>366</v>
      </c>
      <c r="D252" s="44">
        <f>SUMIF(JULHO!J:J,EAP!B252,JULHO!L:L)+SUMIF(JULHO!N:N,EAP!B252,JULHO!P:P)+SUMIF(JULHO!R:R,EAP!B252,JULHO!T:T)+SUMIF(JULHO!V:V,EAP!B252,JULHO!X:X)+SUMIF(JULHO!Z:Z,EAP!B252,JULHO!AB:AB)</f>
        <v>0</v>
      </c>
      <c r="E252" s="47">
        <f>D252/$E$1</f>
        <v>0</v>
      </c>
      <c r="F252" s="17"/>
      <c r="G252" s="51">
        <f>E252*$G$1</f>
        <v>0</v>
      </c>
      <c r="H252" s="44">
        <f>G252*$J$1</f>
        <v>0</v>
      </c>
    </row>
    <row r="253" spans="1:8" hidden="1" x14ac:dyDescent="0.25">
      <c r="A253" s="6">
        <v>4</v>
      </c>
      <c r="B253" s="40">
        <v>2002001001</v>
      </c>
      <c r="C253" s="7" t="s">
        <v>367</v>
      </c>
      <c r="D253" s="1"/>
      <c r="F253" s="17"/>
      <c r="G253" s="17"/>
      <c r="H253" s="17"/>
    </row>
    <row r="254" spans="1:8" hidden="1" x14ac:dyDescent="0.25">
      <c r="A254" s="6">
        <v>4</v>
      </c>
      <c r="B254" s="40">
        <v>2002001002</v>
      </c>
      <c r="C254" s="7" t="s">
        <v>368</v>
      </c>
      <c r="D254" s="1"/>
      <c r="F254" s="17"/>
      <c r="G254" s="17"/>
      <c r="H254" s="17"/>
    </row>
    <row r="255" spans="1:8" hidden="1" x14ac:dyDescent="0.25">
      <c r="A255" s="6">
        <v>4</v>
      </c>
      <c r="B255" s="40">
        <v>2002001003</v>
      </c>
      <c r="C255" s="7" t="s">
        <v>170</v>
      </c>
      <c r="D255" s="1"/>
      <c r="F255" s="17"/>
      <c r="G255" s="17"/>
      <c r="H255" s="17"/>
    </row>
    <row r="256" spans="1:8" hidden="1" x14ac:dyDescent="0.25">
      <c r="A256" s="34">
        <v>3</v>
      </c>
      <c r="B256" s="34">
        <v>2002002</v>
      </c>
      <c r="C256" s="35" t="s">
        <v>369</v>
      </c>
      <c r="D256" s="1">
        <f>SUMIF(JULHO!J:J,EAP!B256,JULHO!L:L)+SUMIF(JULHO!N:N,EAP!B256,JULHO!P:P)+SUMIF(JULHO!R:R,EAP!B256,JULHO!T:T)+SUMIF(JULHO!V:V,EAP!B256,JULHO!X:X)+SUMIF(JULHO!Z:Z,EAP!B256,JULHO!AB:AB)</f>
        <v>0</v>
      </c>
      <c r="E256" s="47">
        <f>D256/$E$1</f>
        <v>0</v>
      </c>
      <c r="F256" s="17"/>
      <c r="G256" s="17"/>
      <c r="H256" s="17"/>
    </row>
    <row r="257" spans="1:8" hidden="1" x14ac:dyDescent="0.25">
      <c r="A257" s="6">
        <v>4</v>
      </c>
      <c r="B257" s="40">
        <v>2002002001</v>
      </c>
      <c r="C257" s="7" t="s">
        <v>370</v>
      </c>
      <c r="D257" s="1"/>
      <c r="F257" s="17"/>
      <c r="G257" s="17"/>
      <c r="H257" s="17"/>
    </row>
    <row r="258" spans="1:8" hidden="1" x14ac:dyDescent="0.25">
      <c r="A258" s="6">
        <v>4</v>
      </c>
      <c r="B258" s="40">
        <v>2002002002</v>
      </c>
      <c r="C258" s="7" t="s">
        <v>371</v>
      </c>
      <c r="D258" s="1"/>
      <c r="F258" s="17"/>
      <c r="G258" s="17"/>
      <c r="H258" s="17"/>
    </row>
    <row r="259" spans="1:8" hidden="1" x14ac:dyDescent="0.25">
      <c r="A259" s="6">
        <v>4</v>
      </c>
      <c r="B259" s="40">
        <v>2002002003</v>
      </c>
      <c r="C259" s="7" t="s">
        <v>372</v>
      </c>
      <c r="D259" s="1"/>
      <c r="F259" s="17"/>
      <c r="G259" s="17"/>
      <c r="H259" s="17"/>
    </row>
    <row r="260" spans="1:8" ht="30" hidden="1" x14ac:dyDescent="0.25">
      <c r="A260" s="6">
        <v>4</v>
      </c>
      <c r="B260" s="40">
        <v>2002002004</v>
      </c>
      <c r="C260" s="7" t="s">
        <v>373</v>
      </c>
      <c r="D260" s="1"/>
      <c r="F260" s="17"/>
      <c r="G260" s="17"/>
      <c r="H260" s="17"/>
    </row>
    <row r="261" spans="1:8" hidden="1" x14ac:dyDescent="0.25">
      <c r="A261" s="6">
        <v>4</v>
      </c>
      <c r="B261" s="40">
        <v>2002002005</v>
      </c>
      <c r="C261" s="7" t="s">
        <v>170</v>
      </c>
      <c r="D261" s="1"/>
      <c r="F261" s="17"/>
      <c r="G261" s="17"/>
      <c r="H261" s="17"/>
    </row>
    <row r="262" spans="1:8" hidden="1" x14ac:dyDescent="0.25">
      <c r="A262" s="34">
        <v>3</v>
      </c>
      <c r="B262" s="34">
        <v>2002003</v>
      </c>
      <c r="C262" s="35" t="s">
        <v>374</v>
      </c>
      <c r="D262" s="1">
        <f>SUMIF(JULHO!J:J,EAP!B262,JULHO!L:L)+SUMIF(JULHO!N:N,EAP!B262,JULHO!P:P)+SUMIF(JULHO!R:R,EAP!B262,JULHO!T:T)+SUMIF(JULHO!V:V,EAP!B262,JULHO!X:X)+SUMIF(JULHO!Z:Z,EAP!B262,JULHO!AB:AB)</f>
        <v>0</v>
      </c>
      <c r="E262" s="47">
        <f>D262/$E$1</f>
        <v>0</v>
      </c>
      <c r="F262" s="17"/>
      <c r="G262" s="17"/>
      <c r="H262" s="17"/>
    </row>
    <row r="263" spans="1:8" hidden="1" x14ac:dyDescent="0.25">
      <c r="A263" s="6">
        <v>4</v>
      </c>
      <c r="B263" s="40">
        <v>2002003001</v>
      </c>
      <c r="C263" s="7" t="s">
        <v>375</v>
      </c>
      <c r="D263" s="1"/>
      <c r="F263" s="17"/>
      <c r="G263" s="17"/>
      <c r="H263" s="17"/>
    </row>
    <row r="264" spans="1:8" hidden="1" x14ac:dyDescent="0.25">
      <c r="A264" s="6">
        <v>4</v>
      </c>
      <c r="B264" s="40">
        <v>2002003002</v>
      </c>
      <c r="C264" s="7" t="s">
        <v>376</v>
      </c>
      <c r="D264" s="1"/>
      <c r="F264" s="17"/>
      <c r="G264" s="17"/>
      <c r="H264" s="17"/>
    </row>
    <row r="265" spans="1:8" hidden="1" x14ac:dyDescent="0.25">
      <c r="A265" s="6">
        <v>4</v>
      </c>
      <c r="B265" s="40">
        <v>2002003003</v>
      </c>
      <c r="C265" s="7" t="s">
        <v>377</v>
      </c>
      <c r="D265" s="1"/>
      <c r="F265" s="17"/>
      <c r="G265" s="17"/>
      <c r="H265" s="17"/>
    </row>
    <row r="266" spans="1:8" hidden="1" x14ac:dyDescent="0.25">
      <c r="A266" s="6">
        <v>4</v>
      </c>
      <c r="B266" s="40">
        <v>2002003004</v>
      </c>
      <c r="C266" s="7" t="s">
        <v>170</v>
      </c>
      <c r="D266" s="1"/>
      <c r="F266" s="17"/>
      <c r="G266" s="17"/>
      <c r="H266" s="17"/>
    </row>
    <row r="267" spans="1:8" hidden="1" x14ac:dyDescent="0.25">
      <c r="A267" s="34">
        <v>3</v>
      </c>
      <c r="B267" s="34">
        <v>2002004</v>
      </c>
      <c r="C267" s="35" t="s">
        <v>378</v>
      </c>
      <c r="D267" s="1">
        <f>SUMIF(JULHO!J:J,EAP!B267,JULHO!L:L)+SUMIF(JULHO!N:N,EAP!B267,JULHO!P:P)+SUMIF(JULHO!R:R,EAP!B267,JULHO!T:T)+SUMIF(JULHO!V:V,EAP!B267,JULHO!X:X)+SUMIF(JULHO!Z:Z,EAP!B267,JULHO!AB:AB)</f>
        <v>0</v>
      </c>
      <c r="E267" s="47">
        <f>D267/$E$1</f>
        <v>0</v>
      </c>
      <c r="F267" s="17"/>
      <c r="G267" s="17"/>
      <c r="H267" s="17"/>
    </row>
    <row r="268" spans="1:8" hidden="1" x14ac:dyDescent="0.25">
      <c r="A268" s="6">
        <v>4</v>
      </c>
      <c r="B268" s="40">
        <v>2002004001</v>
      </c>
      <c r="C268" s="7" t="s">
        <v>379</v>
      </c>
      <c r="D268" s="1"/>
      <c r="F268" s="17"/>
      <c r="G268" s="17"/>
      <c r="H268" s="17"/>
    </row>
    <row r="269" spans="1:8" ht="30" hidden="1" x14ac:dyDescent="0.25">
      <c r="A269" s="6">
        <v>4</v>
      </c>
      <c r="B269" s="40">
        <v>2002004002</v>
      </c>
      <c r="C269" s="7" t="s">
        <v>380</v>
      </c>
      <c r="D269" s="1"/>
      <c r="F269" s="17"/>
      <c r="G269" s="17"/>
      <c r="H269" s="17"/>
    </row>
    <row r="270" spans="1:8" hidden="1" x14ac:dyDescent="0.25">
      <c r="A270" s="6">
        <v>4</v>
      </c>
      <c r="B270" s="40">
        <v>2002004003</v>
      </c>
      <c r="C270" s="7" t="s">
        <v>381</v>
      </c>
      <c r="D270" s="1"/>
      <c r="F270" s="17"/>
      <c r="G270" s="17"/>
      <c r="H270" s="17"/>
    </row>
    <row r="271" spans="1:8" hidden="1" x14ac:dyDescent="0.25">
      <c r="A271" s="6">
        <v>4</v>
      </c>
      <c r="B271" s="40">
        <v>2002004004</v>
      </c>
      <c r="C271" s="7" t="s">
        <v>170</v>
      </c>
      <c r="D271" s="1"/>
      <c r="F271" s="17"/>
      <c r="G271" s="17"/>
      <c r="H271" s="17"/>
    </row>
    <row r="272" spans="1:8" hidden="1" x14ac:dyDescent="0.25">
      <c r="A272" s="34">
        <v>3</v>
      </c>
      <c r="B272" s="34">
        <v>2002005</v>
      </c>
      <c r="C272" s="35" t="s">
        <v>382</v>
      </c>
      <c r="D272" s="1">
        <f>SUMIF(JULHO!J:J,EAP!B272,JULHO!L:L)+SUMIF(JULHO!N:N,EAP!B272,JULHO!P:P)+SUMIF(JULHO!R:R,EAP!B272,JULHO!T:T)+SUMIF(JULHO!V:V,EAP!B272,JULHO!X:X)+SUMIF(JULHO!Z:Z,EAP!B272,JULHO!AB:AB)</f>
        <v>0</v>
      </c>
      <c r="E272" s="47">
        <f t="shared" ref="E272:E275" si="1">D272/$E$1</f>
        <v>0</v>
      </c>
      <c r="F272" s="17"/>
      <c r="G272" s="17"/>
      <c r="H272" s="17"/>
    </row>
    <row r="273" spans="1:8" hidden="1" x14ac:dyDescent="0.25">
      <c r="A273" s="34">
        <v>3</v>
      </c>
      <c r="B273" s="34">
        <v>2002006</v>
      </c>
      <c r="C273" s="35" t="s">
        <v>383</v>
      </c>
      <c r="D273" s="1">
        <f>SUMIF(JULHO!J:J,EAP!B273,JULHO!L:L)+SUMIF(JULHO!N:N,EAP!B273,JULHO!P:P)+SUMIF(JULHO!R:R,EAP!B273,JULHO!T:T)+SUMIF(JULHO!V:V,EAP!B273,JULHO!X:X)+SUMIF(JULHO!Z:Z,EAP!B273,JULHO!AB:AB)</f>
        <v>0</v>
      </c>
      <c r="E273" s="47">
        <f t="shared" si="1"/>
        <v>0</v>
      </c>
      <c r="F273" s="17"/>
      <c r="G273" s="17"/>
      <c r="H273" s="17"/>
    </row>
    <row r="274" spans="1:8" hidden="1" x14ac:dyDescent="0.25">
      <c r="A274" s="34">
        <v>3</v>
      </c>
      <c r="B274" s="34">
        <v>2002007</v>
      </c>
      <c r="C274" s="35" t="s">
        <v>384</v>
      </c>
      <c r="D274" s="1">
        <f>SUMIF(JULHO!J:J,EAP!B274,JULHO!L:L)+SUMIF(JULHO!N:N,EAP!B274,JULHO!P:P)+SUMIF(JULHO!R:R,EAP!B274,JULHO!T:T)+SUMIF(JULHO!V:V,EAP!B274,JULHO!X:X)+SUMIF(JULHO!Z:Z,EAP!B274,JULHO!AB:AB)</f>
        <v>0</v>
      </c>
      <c r="E274" s="47">
        <f t="shared" si="1"/>
        <v>0</v>
      </c>
      <c r="F274" s="17"/>
      <c r="G274" s="17"/>
      <c r="H274" s="17"/>
    </row>
    <row r="275" spans="1:8" hidden="1" x14ac:dyDescent="0.25">
      <c r="A275" s="34">
        <v>3</v>
      </c>
      <c r="B275" s="34">
        <v>2002008</v>
      </c>
      <c r="C275" s="35" t="s">
        <v>385</v>
      </c>
      <c r="D275" s="1">
        <f>SUMIF(JULHO!J:J,EAP!B275,JULHO!L:L)+SUMIF(JULHO!N:N,EAP!B275,JULHO!P:P)+SUMIF(JULHO!R:R,EAP!B275,JULHO!T:T)+SUMIF(JULHO!V:V,EAP!B275,JULHO!X:X)+SUMIF(JULHO!Z:Z,EAP!B275,JULHO!AB:AB)</f>
        <v>0</v>
      </c>
      <c r="E275" s="47">
        <f t="shared" si="1"/>
        <v>0</v>
      </c>
      <c r="F275" s="17"/>
      <c r="G275" s="17"/>
      <c r="H275" s="17"/>
    </row>
    <row r="276" spans="1:8" hidden="1" x14ac:dyDescent="0.25">
      <c r="A276" s="26">
        <v>2</v>
      </c>
      <c r="B276" s="34">
        <v>2003</v>
      </c>
      <c r="C276" s="27" t="s">
        <v>386</v>
      </c>
      <c r="D276" s="1"/>
      <c r="F276" s="17"/>
      <c r="G276" s="17"/>
      <c r="H276" s="17"/>
    </row>
    <row r="277" spans="1:8" ht="15.75" hidden="1" x14ac:dyDescent="0.3">
      <c r="A277" s="36">
        <v>3</v>
      </c>
      <c r="B277" s="34">
        <v>2003001</v>
      </c>
      <c r="C277" s="37" t="s">
        <v>387</v>
      </c>
      <c r="D277" s="1">
        <f>SUMIF(JULHO!J:J,EAP!B277,JULHO!L:L)+SUMIF(JULHO!N:N,EAP!B277,JULHO!P:P)+SUMIF(JULHO!R:R,EAP!B277,JULHO!T:T)+SUMIF(JULHO!V:V,EAP!B277,JULHO!X:X)+SUMIF(JULHO!Z:Z,EAP!B277,JULHO!AB:AB)</f>
        <v>0</v>
      </c>
      <c r="E277" s="47">
        <f>D277/$E$1</f>
        <v>0</v>
      </c>
      <c r="F277" s="17"/>
      <c r="G277" s="44">
        <f>E277*$G$1</f>
        <v>0</v>
      </c>
      <c r="H277" s="17"/>
    </row>
    <row r="278" spans="1:8" hidden="1" x14ac:dyDescent="0.25">
      <c r="A278" s="28">
        <v>4</v>
      </c>
      <c r="B278" s="40">
        <v>2003001001</v>
      </c>
      <c r="C278" s="29" t="s">
        <v>388</v>
      </c>
      <c r="D278" s="1"/>
      <c r="F278" s="17"/>
      <c r="G278" s="17"/>
      <c r="H278" s="17"/>
    </row>
    <row r="279" spans="1:8" hidden="1" x14ac:dyDescent="0.25">
      <c r="A279" s="6">
        <v>4</v>
      </c>
      <c r="B279" s="40">
        <v>2003001002</v>
      </c>
      <c r="C279" s="7" t="s">
        <v>389</v>
      </c>
      <c r="D279" s="1"/>
      <c r="F279" s="17"/>
      <c r="G279" s="17"/>
      <c r="H279" s="17"/>
    </row>
    <row r="280" spans="1:8" hidden="1" x14ac:dyDescent="0.25">
      <c r="A280" s="6">
        <v>4</v>
      </c>
      <c r="B280" s="40">
        <v>2003001003</v>
      </c>
      <c r="C280" s="7" t="s">
        <v>390</v>
      </c>
      <c r="D280" s="1"/>
      <c r="F280" s="17"/>
      <c r="G280" s="17"/>
      <c r="H280" s="17"/>
    </row>
    <row r="281" spans="1:8" hidden="1" x14ac:dyDescent="0.25">
      <c r="A281" s="6">
        <v>4</v>
      </c>
      <c r="B281" s="40">
        <v>2003001004</v>
      </c>
      <c r="C281" s="7" t="s">
        <v>170</v>
      </c>
      <c r="D281" s="1"/>
      <c r="F281" s="17"/>
      <c r="G281" s="17"/>
      <c r="H281" s="17"/>
    </row>
    <row r="282" spans="1:8" hidden="1" x14ac:dyDescent="0.25">
      <c r="A282" s="34">
        <v>3</v>
      </c>
      <c r="B282" s="34">
        <v>2003002</v>
      </c>
      <c r="C282" s="35" t="s">
        <v>391</v>
      </c>
      <c r="D282" s="1">
        <f>SUMIF(JULHO!J:J,EAP!B282,JULHO!L:L)+SUMIF(JULHO!N:N,EAP!B282,JULHO!P:P)+SUMIF(JULHO!R:R,EAP!B282,JULHO!T:T)+SUMIF(JULHO!V:V,EAP!B282,JULHO!X:X)+SUMIF(JULHO!Z:Z,EAP!B282,JULHO!AB:AB)</f>
        <v>0</v>
      </c>
      <c r="E282" s="47">
        <f>D282/$E$1</f>
        <v>0</v>
      </c>
      <c r="F282" s="17"/>
      <c r="G282" s="17"/>
      <c r="H282" s="17"/>
    </row>
    <row r="283" spans="1:8" hidden="1" x14ac:dyDescent="0.25">
      <c r="A283" s="6">
        <v>4</v>
      </c>
      <c r="B283" s="40">
        <v>2003002001</v>
      </c>
      <c r="C283" s="7" t="s">
        <v>392</v>
      </c>
      <c r="D283" s="1"/>
      <c r="F283" s="17"/>
      <c r="G283" s="17"/>
      <c r="H283" s="17"/>
    </row>
    <row r="284" spans="1:8" hidden="1" x14ac:dyDescent="0.25">
      <c r="A284" s="6">
        <v>4</v>
      </c>
      <c r="B284" s="40">
        <v>2003002002</v>
      </c>
      <c r="C284" s="7" t="s">
        <v>393</v>
      </c>
      <c r="D284" s="1"/>
      <c r="F284" s="17"/>
      <c r="G284" s="17"/>
      <c r="H284" s="17"/>
    </row>
    <row r="285" spans="1:8" hidden="1" x14ac:dyDescent="0.25">
      <c r="A285" s="6">
        <v>4</v>
      </c>
      <c r="B285" s="40">
        <v>2003002003</v>
      </c>
      <c r="C285" s="7" t="s">
        <v>170</v>
      </c>
      <c r="D285" s="1"/>
      <c r="F285" s="17"/>
      <c r="G285" s="17"/>
      <c r="H285" s="17"/>
    </row>
    <row r="286" spans="1:8" hidden="1" x14ac:dyDescent="0.25">
      <c r="A286" s="34">
        <v>3</v>
      </c>
      <c r="B286" s="34">
        <v>2003003</v>
      </c>
      <c r="C286" s="35" t="s">
        <v>394</v>
      </c>
      <c r="D286" s="1">
        <f>SUMIF(JULHO!J:J,EAP!B286,JULHO!L:L)+SUMIF(JULHO!N:N,EAP!B286,JULHO!P:P)+SUMIF(JULHO!R:R,EAP!B286,JULHO!T:T)+SUMIF(JULHO!V:V,EAP!B286,JULHO!X:X)+SUMIF(JULHO!Z:Z,EAP!B286,JULHO!AB:AB)</f>
        <v>0</v>
      </c>
      <c r="E286" s="47">
        <f>D286/$E$1</f>
        <v>0</v>
      </c>
      <c r="F286" s="17"/>
      <c r="G286" s="17"/>
      <c r="H286" s="17"/>
    </row>
    <row r="287" spans="1:8" hidden="1" x14ac:dyDescent="0.25">
      <c r="A287" s="6">
        <v>4</v>
      </c>
      <c r="B287" s="40">
        <v>2003003001</v>
      </c>
      <c r="C287" s="7" t="s">
        <v>395</v>
      </c>
      <c r="D287" s="1"/>
      <c r="F287" s="17"/>
      <c r="G287" s="17"/>
      <c r="H287" s="17"/>
    </row>
    <row r="288" spans="1:8" hidden="1" x14ac:dyDescent="0.25">
      <c r="A288" s="6">
        <v>4</v>
      </c>
      <c r="B288" s="40">
        <v>2003003002</v>
      </c>
      <c r="C288" s="7" t="s">
        <v>170</v>
      </c>
      <c r="D288" s="1"/>
      <c r="F288" s="17"/>
      <c r="G288" s="17"/>
      <c r="H288" s="17"/>
    </row>
    <row r="289" spans="1:8" hidden="1" x14ac:dyDescent="0.25">
      <c r="A289" s="10">
        <v>2</v>
      </c>
      <c r="B289" s="34">
        <v>2004</v>
      </c>
      <c r="C289" s="11" t="s">
        <v>396</v>
      </c>
      <c r="D289" s="1"/>
      <c r="F289" s="17"/>
      <c r="G289" s="17"/>
      <c r="H289" s="17"/>
    </row>
    <row r="290" spans="1:8" hidden="1" x14ac:dyDescent="0.25">
      <c r="A290" s="34">
        <v>3</v>
      </c>
      <c r="B290" s="34">
        <v>2004001</v>
      </c>
      <c r="C290" s="35" t="s">
        <v>397</v>
      </c>
      <c r="D290" s="1">
        <f>SUMIF(JULHO!J:J,EAP!B290,JULHO!L:L)+SUMIF(JULHO!N:N,EAP!B290,JULHO!P:P)+SUMIF(JULHO!R:R,EAP!B290,JULHO!T:T)+SUMIF(JULHO!V:V,EAP!B290,JULHO!X:X)+SUMIF(JULHO!Z:Z,EAP!B290,JULHO!AB:AB)</f>
        <v>0</v>
      </c>
      <c r="E290" s="47">
        <f>D290/$E$1</f>
        <v>0</v>
      </c>
      <c r="F290" s="17"/>
      <c r="G290" s="17"/>
      <c r="H290" s="17"/>
    </row>
    <row r="291" spans="1:8" hidden="1" x14ac:dyDescent="0.25">
      <c r="A291" s="6">
        <v>4</v>
      </c>
      <c r="B291" s="40">
        <v>2004001001</v>
      </c>
      <c r="C291" s="7" t="s">
        <v>398</v>
      </c>
      <c r="D291" s="1"/>
      <c r="F291" s="17"/>
      <c r="G291" s="17"/>
      <c r="H291" s="17"/>
    </row>
    <row r="292" spans="1:8" hidden="1" x14ac:dyDescent="0.25">
      <c r="A292" s="24">
        <v>4</v>
      </c>
      <c r="B292" s="40">
        <v>2004001002</v>
      </c>
      <c r="C292" s="25" t="s">
        <v>170</v>
      </c>
      <c r="D292" s="1"/>
      <c r="F292" s="17"/>
      <c r="G292" s="17"/>
      <c r="H292" s="17"/>
    </row>
    <row r="293" spans="1:8" ht="15.75" hidden="1" x14ac:dyDescent="0.3">
      <c r="A293" s="36">
        <v>3</v>
      </c>
      <c r="B293" s="34">
        <v>2004002</v>
      </c>
      <c r="C293" s="37" t="s">
        <v>399</v>
      </c>
      <c r="D293" s="1">
        <f>SUMIF(JULHO!J:J,EAP!B293,JULHO!L:L)+SUMIF(JULHO!N:N,EAP!B293,JULHO!P:P)+SUMIF(JULHO!R:R,EAP!B293,JULHO!T:T)+SUMIF(JULHO!V:V,EAP!B293,JULHO!X:X)+SUMIF(JULHO!Z:Z,EAP!B293,JULHO!AB:AB)</f>
        <v>0</v>
      </c>
      <c r="E293" s="47">
        <f>D293/$E$1</f>
        <v>0</v>
      </c>
      <c r="F293" s="17"/>
      <c r="G293" s="44">
        <f>E293*$G$1</f>
        <v>0</v>
      </c>
      <c r="H293" s="17"/>
    </row>
    <row r="294" spans="1:8" hidden="1" x14ac:dyDescent="0.25">
      <c r="A294" s="28">
        <v>4</v>
      </c>
      <c r="B294" s="40">
        <v>2004002001</v>
      </c>
      <c r="C294" s="29" t="s">
        <v>400</v>
      </c>
      <c r="D294" s="1"/>
      <c r="F294" s="17"/>
      <c r="G294" s="17"/>
      <c r="H294" s="17"/>
    </row>
    <row r="295" spans="1:8" hidden="1" x14ac:dyDescent="0.25">
      <c r="A295" s="6">
        <v>4</v>
      </c>
      <c r="B295" s="40">
        <v>2004002002</v>
      </c>
      <c r="C295" s="7" t="s">
        <v>401</v>
      </c>
      <c r="D295" s="1"/>
      <c r="F295" s="17"/>
      <c r="G295" s="17"/>
      <c r="H295" s="17"/>
    </row>
    <row r="296" spans="1:8" hidden="1" x14ac:dyDescent="0.25">
      <c r="A296" s="6">
        <v>4</v>
      </c>
      <c r="B296" s="40">
        <v>2004002003</v>
      </c>
      <c r="C296" s="7" t="s">
        <v>402</v>
      </c>
      <c r="D296" s="1"/>
      <c r="F296" s="17"/>
      <c r="G296" s="17"/>
      <c r="H296" s="17"/>
    </row>
    <row r="297" spans="1:8" hidden="1" x14ac:dyDescent="0.25">
      <c r="A297" s="6">
        <v>4</v>
      </c>
      <c r="B297" s="40">
        <v>2004002004</v>
      </c>
      <c r="C297" s="7" t="s">
        <v>403</v>
      </c>
      <c r="D297" s="1"/>
      <c r="F297" s="17"/>
      <c r="G297" s="17"/>
      <c r="H297" s="17"/>
    </row>
    <row r="298" spans="1:8" hidden="1" x14ac:dyDescent="0.25">
      <c r="A298" s="6">
        <v>4</v>
      </c>
      <c r="B298" s="40">
        <v>2004002005</v>
      </c>
      <c r="C298" s="7" t="s">
        <v>404</v>
      </c>
      <c r="D298" s="1"/>
      <c r="F298" s="17"/>
      <c r="G298" s="17"/>
      <c r="H298" s="17"/>
    </row>
    <row r="299" spans="1:8" hidden="1" x14ac:dyDescent="0.25">
      <c r="A299" s="6">
        <v>4</v>
      </c>
      <c r="B299" s="40">
        <v>2004002006</v>
      </c>
      <c r="C299" s="7" t="s">
        <v>405</v>
      </c>
      <c r="D299" s="1"/>
      <c r="F299" s="17"/>
      <c r="G299" s="17"/>
      <c r="H299" s="17"/>
    </row>
    <row r="300" spans="1:8" hidden="1" x14ac:dyDescent="0.25">
      <c r="A300" s="6">
        <v>4</v>
      </c>
      <c r="B300" s="40">
        <v>2004002007</v>
      </c>
      <c r="C300" s="7" t="s">
        <v>406</v>
      </c>
      <c r="D300" s="1"/>
      <c r="F300" s="17"/>
      <c r="G300" s="17"/>
      <c r="H300" s="17"/>
    </row>
    <row r="301" spans="1:8" hidden="1" x14ac:dyDescent="0.25">
      <c r="A301" s="6">
        <v>4</v>
      </c>
      <c r="B301" s="40">
        <v>2004002008</v>
      </c>
      <c r="C301" s="7" t="s">
        <v>407</v>
      </c>
      <c r="D301" s="1"/>
      <c r="F301" s="17"/>
      <c r="G301" s="17"/>
      <c r="H301" s="17"/>
    </row>
    <row r="302" spans="1:8" hidden="1" x14ac:dyDescent="0.25">
      <c r="A302" s="6">
        <v>4</v>
      </c>
      <c r="B302" s="40">
        <v>2004002009</v>
      </c>
      <c r="C302" s="7" t="s">
        <v>408</v>
      </c>
      <c r="D302" s="1"/>
      <c r="F302" s="17"/>
      <c r="G302" s="17"/>
      <c r="H302" s="17"/>
    </row>
    <row r="303" spans="1:8" hidden="1" x14ac:dyDescent="0.25">
      <c r="A303" s="6">
        <v>4</v>
      </c>
      <c r="B303" s="40">
        <v>2004002010</v>
      </c>
      <c r="C303" s="7" t="s">
        <v>409</v>
      </c>
      <c r="D303" s="1"/>
      <c r="F303" s="17"/>
      <c r="G303" s="17"/>
      <c r="H303" s="17"/>
    </row>
    <row r="304" spans="1:8" hidden="1" x14ac:dyDescent="0.25">
      <c r="A304" s="6">
        <v>4</v>
      </c>
      <c r="B304" s="40">
        <v>2004002011</v>
      </c>
      <c r="C304" s="7" t="s">
        <v>410</v>
      </c>
      <c r="D304" s="1"/>
      <c r="F304" s="17"/>
      <c r="G304" s="17"/>
      <c r="H304" s="17"/>
    </row>
    <row r="305" spans="1:8" hidden="1" x14ac:dyDescent="0.25">
      <c r="A305" s="6">
        <v>4</v>
      </c>
      <c r="B305" s="40">
        <v>2004002012</v>
      </c>
      <c r="C305" s="7" t="s">
        <v>411</v>
      </c>
      <c r="D305" s="1"/>
      <c r="F305" s="17"/>
      <c r="G305" s="17"/>
      <c r="H305" s="17"/>
    </row>
    <row r="306" spans="1:8" hidden="1" x14ac:dyDescent="0.25">
      <c r="A306" s="6">
        <v>4</v>
      </c>
      <c r="B306" s="40">
        <v>2004002013</v>
      </c>
      <c r="C306" s="7" t="s">
        <v>412</v>
      </c>
      <c r="D306" s="1"/>
      <c r="F306" s="17"/>
      <c r="G306" s="17"/>
      <c r="H306" s="17"/>
    </row>
    <row r="307" spans="1:8" hidden="1" x14ac:dyDescent="0.25">
      <c r="A307" s="6">
        <v>4</v>
      </c>
      <c r="B307" s="40">
        <v>2004002014</v>
      </c>
      <c r="C307" s="7" t="s">
        <v>413</v>
      </c>
      <c r="D307" s="1"/>
      <c r="F307" s="17"/>
      <c r="G307" s="17"/>
      <c r="H307" s="17"/>
    </row>
    <row r="308" spans="1:8" hidden="1" x14ac:dyDescent="0.25">
      <c r="A308" s="6">
        <v>4</v>
      </c>
      <c r="B308" s="40">
        <v>2004002015</v>
      </c>
      <c r="C308" s="7" t="s">
        <v>414</v>
      </c>
      <c r="D308" s="1"/>
      <c r="F308" s="17"/>
      <c r="G308" s="17"/>
      <c r="H308" s="17"/>
    </row>
    <row r="309" spans="1:8" hidden="1" x14ac:dyDescent="0.25">
      <c r="A309" s="24">
        <v>4</v>
      </c>
      <c r="B309" s="40">
        <v>2004002016</v>
      </c>
      <c r="C309" s="25" t="s">
        <v>170</v>
      </c>
      <c r="D309" s="1"/>
      <c r="F309" s="17"/>
      <c r="G309" s="17"/>
      <c r="H309" s="17"/>
    </row>
    <row r="310" spans="1:8" x14ac:dyDescent="0.25">
      <c r="A310" s="36">
        <v>3</v>
      </c>
      <c r="B310" s="34">
        <v>2004003</v>
      </c>
      <c r="C310" s="35" t="s">
        <v>415</v>
      </c>
      <c r="D310" s="44">
        <f>SUMIF(JULHO!J:J,EAP!B310,JULHO!L:L)+SUMIF(JULHO!N:N,EAP!B310,JULHO!P:P)+SUMIF(JULHO!R:R,EAP!B310,JULHO!T:T)+SUMIF(JULHO!V:V,EAP!B310,JULHO!X:X)+SUMIF(JULHO!Z:Z,EAP!B310,JULHO!AB:AB)</f>
        <v>6764.337770000001</v>
      </c>
      <c r="E310" s="47">
        <f>D310/$E$1</f>
        <v>3.1289447375312487E-2</v>
      </c>
      <c r="F310" s="17"/>
      <c r="G310" s="44"/>
      <c r="H310" s="105">
        <f>E310*$J$1</f>
        <v>-4857.4739367751117</v>
      </c>
    </row>
    <row r="311" spans="1:8" hidden="1" x14ac:dyDescent="0.25">
      <c r="A311" s="28">
        <v>4</v>
      </c>
      <c r="B311" s="40">
        <v>2004003001</v>
      </c>
      <c r="C311" s="29" t="s">
        <v>416</v>
      </c>
      <c r="D311" s="1"/>
      <c r="F311" s="17"/>
      <c r="G311" s="17"/>
      <c r="H311" s="17"/>
    </row>
    <row r="312" spans="1:8" hidden="1" x14ac:dyDescent="0.25">
      <c r="A312" s="6">
        <v>4</v>
      </c>
      <c r="B312" s="40">
        <v>2004003002</v>
      </c>
      <c r="C312" s="7" t="s">
        <v>417</v>
      </c>
      <c r="D312" s="1"/>
      <c r="F312" s="17"/>
      <c r="G312" s="17"/>
      <c r="H312" s="17"/>
    </row>
    <row r="313" spans="1:8" ht="30" hidden="1" x14ac:dyDescent="0.25">
      <c r="A313" s="6">
        <v>4</v>
      </c>
      <c r="B313" s="40">
        <v>2004003003</v>
      </c>
      <c r="C313" s="7" t="s">
        <v>418</v>
      </c>
      <c r="D313" s="1"/>
      <c r="F313" s="17"/>
      <c r="G313" s="17"/>
      <c r="H313" s="17"/>
    </row>
    <row r="314" spans="1:8" hidden="1" x14ac:dyDescent="0.25">
      <c r="A314" s="6">
        <v>4</v>
      </c>
      <c r="B314" s="40">
        <v>2004003004</v>
      </c>
      <c r="C314" s="7" t="s">
        <v>419</v>
      </c>
      <c r="D314" s="1"/>
      <c r="F314" s="17"/>
      <c r="G314" s="17"/>
      <c r="H314" s="17"/>
    </row>
    <row r="315" spans="1:8" hidden="1" x14ac:dyDescent="0.25">
      <c r="A315" s="6">
        <v>4</v>
      </c>
      <c r="B315" s="40">
        <v>2004003005</v>
      </c>
      <c r="C315" s="7" t="s">
        <v>420</v>
      </c>
      <c r="D315" s="1"/>
      <c r="F315" s="17"/>
      <c r="G315" s="17"/>
      <c r="H315" s="17"/>
    </row>
    <row r="316" spans="1:8" hidden="1" x14ac:dyDescent="0.25">
      <c r="A316" s="6">
        <v>4</v>
      </c>
      <c r="B316" s="40">
        <v>2004003006</v>
      </c>
      <c r="C316" s="7" t="s">
        <v>421</v>
      </c>
      <c r="D316" s="1"/>
      <c r="F316" s="17"/>
      <c r="G316" s="17"/>
      <c r="H316" s="17"/>
    </row>
    <row r="317" spans="1:8" hidden="1" x14ac:dyDescent="0.25">
      <c r="A317" s="6">
        <v>4</v>
      </c>
      <c r="B317" s="40">
        <v>2004003007</v>
      </c>
      <c r="C317" s="7" t="s">
        <v>422</v>
      </c>
      <c r="D317" s="1"/>
      <c r="F317" s="17"/>
      <c r="G317" s="17"/>
      <c r="H317" s="17"/>
    </row>
    <row r="318" spans="1:8" hidden="1" x14ac:dyDescent="0.25">
      <c r="A318" s="6">
        <v>4</v>
      </c>
      <c r="B318" s="40">
        <v>2004003009</v>
      </c>
      <c r="C318" s="7" t="s">
        <v>170</v>
      </c>
      <c r="D318" s="1"/>
      <c r="F318" s="17"/>
      <c r="G318" s="17"/>
      <c r="H318" s="17"/>
    </row>
    <row r="319" spans="1:8" hidden="1" x14ac:dyDescent="0.25">
      <c r="A319" s="34">
        <v>3</v>
      </c>
      <c r="B319" s="34">
        <v>2004004</v>
      </c>
      <c r="C319" s="35" t="s">
        <v>423</v>
      </c>
      <c r="D319" s="1">
        <f>SUMIF(JULHO!J:J,EAP!B319,JULHO!L:L)+SUMIF(JULHO!N:N,EAP!B319,JULHO!P:P)+SUMIF(JULHO!R:R,EAP!B319,JULHO!T:T)+SUMIF(JULHO!V:V,EAP!B319,JULHO!X:X)+SUMIF(JULHO!Z:Z,EAP!B319,JULHO!AB:AB)</f>
        <v>0</v>
      </c>
      <c r="E319" s="47">
        <f>D319/$E$1</f>
        <v>0</v>
      </c>
      <c r="F319" s="17"/>
      <c r="G319" s="17"/>
      <c r="H319" s="17"/>
    </row>
    <row r="320" spans="1:8" hidden="1" x14ac:dyDescent="0.25">
      <c r="A320" s="6">
        <v>4</v>
      </c>
      <c r="B320" s="40">
        <v>2004004001</v>
      </c>
      <c r="C320" s="7" t="s">
        <v>424</v>
      </c>
      <c r="D320" s="1"/>
      <c r="F320" s="17"/>
      <c r="G320" s="17"/>
      <c r="H320" s="17"/>
    </row>
    <row r="321" spans="1:8" hidden="1" x14ac:dyDescent="0.25">
      <c r="A321" s="6">
        <v>4</v>
      </c>
      <c r="B321" s="40">
        <v>2004004002</v>
      </c>
      <c r="C321" s="7" t="s">
        <v>425</v>
      </c>
      <c r="D321" s="1"/>
      <c r="F321" s="17"/>
      <c r="G321" s="17"/>
      <c r="H321" s="17"/>
    </row>
    <row r="322" spans="1:8" hidden="1" x14ac:dyDescent="0.25">
      <c r="A322" s="6">
        <v>4</v>
      </c>
      <c r="B322" s="40">
        <v>2004004003</v>
      </c>
      <c r="C322" s="7" t="s">
        <v>426</v>
      </c>
      <c r="D322" s="1"/>
      <c r="F322" s="17"/>
      <c r="G322" s="17"/>
      <c r="H322" s="17"/>
    </row>
    <row r="323" spans="1:8" hidden="1" x14ac:dyDescent="0.25">
      <c r="A323" s="6">
        <v>4</v>
      </c>
      <c r="B323" s="40">
        <v>2004004004</v>
      </c>
      <c r="C323" s="7" t="s">
        <v>170</v>
      </c>
      <c r="D323" s="1"/>
      <c r="F323" s="17"/>
      <c r="G323" s="17"/>
      <c r="H323" s="17"/>
    </row>
    <row r="324" spans="1:8" hidden="1" x14ac:dyDescent="0.25">
      <c r="A324" s="34">
        <v>3</v>
      </c>
      <c r="B324" s="34">
        <v>2004005</v>
      </c>
      <c r="C324" s="35" t="s">
        <v>427</v>
      </c>
      <c r="D324" s="1">
        <f>SUMIF(JULHO!J:J,EAP!B324,JULHO!L:L)+SUMIF(JULHO!N:N,EAP!B324,JULHO!P:P)+SUMIF(JULHO!R:R,EAP!B324,JULHO!T:T)+SUMIF(JULHO!V:V,EAP!B324,JULHO!X:X)+SUMIF(JULHO!Z:Z,EAP!B324,JULHO!AB:AB)</f>
        <v>0</v>
      </c>
      <c r="E324" s="47">
        <f>D324/$E$1</f>
        <v>0</v>
      </c>
      <c r="F324" s="17"/>
      <c r="G324" s="17"/>
      <c r="H324" s="17"/>
    </row>
    <row r="325" spans="1:8" hidden="1" x14ac:dyDescent="0.25">
      <c r="A325" s="6">
        <v>4</v>
      </c>
      <c r="B325" s="40">
        <v>2004005001</v>
      </c>
      <c r="C325" s="7" t="s">
        <v>389</v>
      </c>
      <c r="D325" s="1"/>
      <c r="F325" s="17"/>
      <c r="G325" s="17"/>
      <c r="H325" s="17"/>
    </row>
    <row r="326" spans="1:8" hidden="1" x14ac:dyDescent="0.25">
      <c r="A326" s="6">
        <v>4</v>
      </c>
      <c r="B326" s="40">
        <v>2004005002</v>
      </c>
      <c r="C326" s="7" t="s">
        <v>395</v>
      </c>
      <c r="D326" s="1"/>
      <c r="F326" s="17"/>
      <c r="G326" s="17"/>
      <c r="H326" s="17"/>
    </row>
    <row r="327" spans="1:8" hidden="1" x14ac:dyDescent="0.25">
      <c r="A327" s="6">
        <v>4</v>
      </c>
      <c r="B327" s="40">
        <v>2004005003</v>
      </c>
      <c r="C327" s="7" t="s">
        <v>392</v>
      </c>
      <c r="D327" s="1"/>
      <c r="F327" s="17"/>
      <c r="G327" s="17"/>
      <c r="H327" s="17"/>
    </row>
    <row r="328" spans="1:8" hidden="1" x14ac:dyDescent="0.25">
      <c r="A328" s="6">
        <v>4</v>
      </c>
      <c r="B328" s="40">
        <v>2004005004</v>
      </c>
      <c r="C328" s="7" t="s">
        <v>416</v>
      </c>
      <c r="D328" s="1"/>
      <c r="F328" s="17"/>
      <c r="G328" s="17"/>
      <c r="H328" s="17"/>
    </row>
    <row r="329" spans="1:8" hidden="1" x14ac:dyDescent="0.25">
      <c r="A329" s="6">
        <v>4</v>
      </c>
      <c r="B329" s="40">
        <v>2004005005</v>
      </c>
      <c r="C329" s="7" t="s">
        <v>428</v>
      </c>
      <c r="D329" s="1"/>
      <c r="F329" s="17"/>
      <c r="G329" s="17"/>
      <c r="H329" s="17"/>
    </row>
    <row r="330" spans="1:8" hidden="1" x14ac:dyDescent="0.25">
      <c r="A330" s="6">
        <v>4</v>
      </c>
      <c r="B330" s="40">
        <v>2004005006</v>
      </c>
      <c r="C330" s="7" t="s">
        <v>419</v>
      </c>
      <c r="D330" s="1"/>
      <c r="F330" s="17"/>
      <c r="G330" s="17"/>
      <c r="H330" s="17"/>
    </row>
    <row r="331" spans="1:8" hidden="1" x14ac:dyDescent="0.25">
      <c r="A331" s="6">
        <v>4</v>
      </c>
      <c r="B331" s="40">
        <v>2004005007</v>
      </c>
      <c r="C331" s="7" t="s">
        <v>429</v>
      </c>
      <c r="D331" s="1"/>
      <c r="F331" s="17"/>
      <c r="G331" s="17"/>
      <c r="H331" s="17"/>
    </row>
    <row r="332" spans="1:8" hidden="1" x14ac:dyDescent="0.25">
      <c r="A332" s="6">
        <v>4</v>
      </c>
      <c r="B332" s="40">
        <v>2004005008</v>
      </c>
      <c r="C332" s="7" t="s">
        <v>170</v>
      </c>
      <c r="D332" s="1"/>
      <c r="F332" s="17"/>
      <c r="G332" s="17"/>
      <c r="H332" s="17"/>
    </row>
    <row r="333" spans="1:8" hidden="1" x14ac:dyDescent="0.25">
      <c r="A333" s="34">
        <v>3</v>
      </c>
      <c r="B333" s="34">
        <v>2004006</v>
      </c>
      <c r="C333" s="35" t="s">
        <v>430</v>
      </c>
      <c r="D333" s="1">
        <f>SUMIF(JULHO!J:J,EAP!B333,JULHO!L:L)+SUMIF(JULHO!N:N,EAP!B333,JULHO!P:P)+SUMIF(JULHO!R:R,EAP!B333,JULHO!T:T)+SUMIF(JULHO!V:V,EAP!B333,JULHO!X:X)+SUMIF(JULHO!Z:Z,EAP!B333,JULHO!AB:AB)</f>
        <v>0</v>
      </c>
      <c r="E333" s="47">
        <f>D333/$E$1</f>
        <v>0</v>
      </c>
      <c r="F333" s="17"/>
      <c r="G333" s="17"/>
      <c r="H333" s="17"/>
    </row>
    <row r="334" spans="1:8" hidden="1" x14ac:dyDescent="0.25">
      <c r="A334" s="6">
        <v>4</v>
      </c>
      <c r="B334" s="40">
        <v>2004006001</v>
      </c>
      <c r="C334" s="7" t="s">
        <v>170</v>
      </c>
      <c r="D334" s="1"/>
      <c r="F334" s="17"/>
      <c r="G334" s="17"/>
      <c r="H334" s="17"/>
    </row>
    <row r="335" spans="1:8" hidden="1" x14ac:dyDescent="0.25">
      <c r="A335" s="8">
        <v>1</v>
      </c>
      <c r="B335" s="34">
        <v>3</v>
      </c>
      <c r="C335" s="9" t="s">
        <v>431</v>
      </c>
      <c r="D335" s="1"/>
      <c r="F335" s="17"/>
      <c r="G335" s="17"/>
      <c r="H335" s="17"/>
    </row>
    <row r="336" spans="1:8" hidden="1" x14ac:dyDescent="0.25">
      <c r="A336" s="26">
        <v>2</v>
      </c>
      <c r="B336" s="34">
        <v>3001</v>
      </c>
      <c r="C336" s="27" t="s">
        <v>432</v>
      </c>
      <c r="D336" s="1"/>
      <c r="F336" s="17"/>
      <c r="G336" s="17"/>
      <c r="H336" s="17"/>
    </row>
    <row r="337" spans="1:8" x14ac:dyDescent="0.25">
      <c r="A337" s="36">
        <v>3</v>
      </c>
      <c r="B337" s="34">
        <v>3001001</v>
      </c>
      <c r="C337" s="35" t="s">
        <v>433</v>
      </c>
      <c r="D337" s="44">
        <f>SUMIF(JULHO!J:J,EAP!B337,JULHO!L:L)+SUMIF(JULHO!N:N,EAP!B337,JULHO!P:P)+SUMIF(JULHO!R:R,EAP!B337,JULHO!T:T)+SUMIF(JULHO!V:V,EAP!B337,JULHO!X:X)+SUMIF(JULHO!Z:Z,EAP!B337,JULHO!AB:AB)</f>
        <v>84970.080300000031</v>
      </c>
      <c r="E337" s="47">
        <f>D337/$E$1</f>
        <v>0.3930417058435754</v>
      </c>
      <c r="F337" s="17"/>
      <c r="G337" s="51"/>
      <c r="H337" s="105">
        <f>E337*$J$1</f>
        <v>-61017.052148615345</v>
      </c>
    </row>
    <row r="338" spans="1:8" hidden="1" x14ac:dyDescent="0.25">
      <c r="A338" s="28">
        <v>4</v>
      </c>
      <c r="B338" s="40">
        <v>3001001001</v>
      </c>
      <c r="C338" s="29" t="s">
        <v>420</v>
      </c>
      <c r="D338" s="1"/>
      <c r="H338" s="1"/>
    </row>
    <row r="339" spans="1:8" ht="30" hidden="1" x14ac:dyDescent="0.25">
      <c r="A339" s="6">
        <v>4</v>
      </c>
      <c r="B339" s="40">
        <v>3001001002</v>
      </c>
      <c r="C339" s="7" t="s">
        <v>434</v>
      </c>
      <c r="D339" s="1"/>
      <c r="H339" s="1"/>
    </row>
    <row r="340" spans="1:8" ht="30" hidden="1" x14ac:dyDescent="0.25">
      <c r="A340" s="6">
        <v>4</v>
      </c>
      <c r="B340" s="40">
        <v>3001001003</v>
      </c>
      <c r="C340" s="7" t="s">
        <v>435</v>
      </c>
      <c r="D340" s="1"/>
      <c r="H340" s="1"/>
    </row>
    <row r="341" spans="1:8" ht="30" hidden="1" x14ac:dyDescent="0.25">
      <c r="A341" s="6">
        <v>4</v>
      </c>
      <c r="B341" s="40">
        <v>3001001004</v>
      </c>
      <c r="C341" s="7" t="s">
        <v>436</v>
      </c>
      <c r="D341" s="1"/>
      <c r="H341" s="1"/>
    </row>
    <row r="342" spans="1:8" hidden="1" x14ac:dyDescent="0.25">
      <c r="A342" s="6">
        <v>4</v>
      </c>
      <c r="B342" s="40">
        <v>3001001005</v>
      </c>
      <c r="C342" s="7" t="s">
        <v>437</v>
      </c>
      <c r="D342" s="1"/>
      <c r="H342" s="1"/>
    </row>
    <row r="343" spans="1:8" hidden="1" x14ac:dyDescent="0.25">
      <c r="A343" s="24">
        <v>4</v>
      </c>
      <c r="B343" s="40">
        <v>3001001006</v>
      </c>
      <c r="C343" s="25" t="s">
        <v>170</v>
      </c>
      <c r="D343" s="1"/>
      <c r="H343" s="1"/>
    </row>
    <row r="344" spans="1:8" x14ac:dyDescent="0.25">
      <c r="A344" s="36">
        <v>3</v>
      </c>
      <c r="B344" s="34">
        <v>3001002</v>
      </c>
      <c r="C344" s="35" t="s">
        <v>438</v>
      </c>
      <c r="D344" s="44">
        <f>SUMIF(JULHO!J:J,EAP!B344,JULHO!L:L)+SUMIF(JULHO!N:N,EAP!B344,JULHO!P:P)+SUMIF(JULHO!R:R,EAP!B344,JULHO!T:T)+SUMIF(JULHO!V:V,EAP!B344,JULHO!X:X)+SUMIF(JULHO!Z:Z,EAP!B344,JULHO!AB:AB)</f>
        <v>33635.563419999999</v>
      </c>
      <c r="E344" s="47">
        <f>D344/$E$1</f>
        <v>0.15558628610130382</v>
      </c>
      <c r="G344" s="51"/>
      <c r="H344" s="105">
        <f>E344*$J$1</f>
        <v>-24153.712930481932</v>
      </c>
    </row>
    <row r="345" spans="1:8" ht="30" hidden="1" x14ac:dyDescent="0.25">
      <c r="A345" s="28">
        <v>4</v>
      </c>
      <c r="B345" s="40">
        <v>3001002001</v>
      </c>
      <c r="C345" s="29" t="s">
        <v>439</v>
      </c>
      <c r="D345" s="1"/>
      <c r="H345" s="1"/>
    </row>
    <row r="346" spans="1:8" hidden="1" x14ac:dyDescent="0.25">
      <c r="A346" s="6">
        <v>4</v>
      </c>
      <c r="B346" s="40">
        <v>3001002002</v>
      </c>
      <c r="C346" s="7" t="s">
        <v>440</v>
      </c>
      <c r="D346" s="1"/>
      <c r="H346" s="1"/>
    </row>
    <row r="347" spans="1:8" hidden="1" x14ac:dyDescent="0.25">
      <c r="A347" s="6">
        <v>4</v>
      </c>
      <c r="B347" s="40">
        <v>3001002003</v>
      </c>
      <c r="C347" s="7" t="s">
        <v>170</v>
      </c>
      <c r="D347" s="1"/>
      <c r="H347" s="1"/>
    </row>
    <row r="348" spans="1:8" x14ac:dyDescent="0.25">
      <c r="A348" s="36">
        <v>3</v>
      </c>
      <c r="B348" s="34">
        <v>3001003</v>
      </c>
      <c r="C348" s="35" t="s">
        <v>441</v>
      </c>
      <c r="D348" s="44">
        <f>SUMIF(JULHO!J:J,EAP!B348,JULHO!L:L)+SUMIF(JULHO!N:N,EAP!B348,JULHO!P:P)+SUMIF(JULHO!R:R,EAP!B348,JULHO!T:T)+SUMIF(JULHO!V:V,EAP!B348,JULHO!X:X)+SUMIF(JULHO!Z:Z,EAP!B348,JULHO!AB:AB)</f>
        <v>17361.321380000005</v>
      </c>
      <c r="E348" s="47">
        <f>D348/$E$1</f>
        <v>8.0307366390634516E-2</v>
      </c>
      <c r="G348" s="51"/>
      <c r="H348" s="105">
        <f>E348*$J$1</f>
        <v>-12467.172542054554</v>
      </c>
    </row>
    <row r="349" spans="1:8" hidden="1" x14ac:dyDescent="0.25">
      <c r="A349" s="6">
        <v>4</v>
      </c>
      <c r="B349" s="40">
        <v>3001003001</v>
      </c>
      <c r="C349" s="7" t="s">
        <v>442</v>
      </c>
      <c r="D349" s="1"/>
      <c r="H349" s="1"/>
    </row>
    <row r="350" spans="1:8" hidden="1" x14ac:dyDescent="0.25">
      <c r="A350" s="6">
        <v>4</v>
      </c>
      <c r="B350" s="40">
        <v>3001003002</v>
      </c>
      <c r="C350" s="7" t="s">
        <v>443</v>
      </c>
      <c r="D350" s="1"/>
      <c r="H350" s="1"/>
    </row>
    <row r="351" spans="1:8" hidden="1" x14ac:dyDescent="0.25">
      <c r="A351" s="6">
        <v>4</v>
      </c>
      <c r="B351" s="40">
        <v>3001003003</v>
      </c>
      <c r="C351" s="7" t="s">
        <v>170</v>
      </c>
      <c r="D351" s="1"/>
      <c r="H351" s="1"/>
    </row>
    <row r="352" spans="1:8" hidden="1" x14ac:dyDescent="0.25">
      <c r="A352" s="34">
        <v>3</v>
      </c>
      <c r="B352" s="34">
        <v>3001004</v>
      </c>
      <c r="C352" s="35" t="s">
        <v>444</v>
      </c>
      <c r="D352" s="1">
        <f>SUMIF(JULHO!J:J,EAP!B352,JULHO!L:L)+SUMIF(JULHO!N:N,EAP!B352,JULHO!P:P)+SUMIF(JULHO!R:R,EAP!B352,JULHO!T:T)+SUMIF(JULHO!V:V,EAP!B352,JULHO!X:X)+SUMIF(JULHO!Z:Z,EAP!B352,JULHO!AB:AB)</f>
        <v>0</v>
      </c>
      <c r="E352" s="47">
        <f>D352/$E$1</f>
        <v>0</v>
      </c>
      <c r="H352" s="1"/>
    </row>
    <row r="353" spans="1:8" hidden="1" x14ac:dyDescent="0.25">
      <c r="A353" s="6">
        <v>4</v>
      </c>
      <c r="B353" s="40">
        <v>3001004001</v>
      </c>
      <c r="C353" s="7" t="s">
        <v>445</v>
      </c>
      <c r="D353" s="1"/>
      <c r="H353" s="1"/>
    </row>
    <row r="354" spans="1:8" hidden="1" x14ac:dyDescent="0.25">
      <c r="A354" s="6">
        <v>4</v>
      </c>
      <c r="B354" s="40">
        <v>3001004002</v>
      </c>
      <c r="C354" s="7" t="s">
        <v>170</v>
      </c>
      <c r="D354" s="1"/>
      <c r="H354" s="1"/>
    </row>
    <row r="355" spans="1:8" hidden="1" x14ac:dyDescent="0.25">
      <c r="A355" s="34">
        <v>3</v>
      </c>
      <c r="B355" s="34">
        <v>3001005</v>
      </c>
      <c r="C355" s="35" t="s">
        <v>446</v>
      </c>
      <c r="D355" s="1">
        <f>SUMIF(JULHO!J:J,EAP!B355,JULHO!L:L)+SUMIF(JULHO!N:N,EAP!B355,JULHO!P:P)+SUMIF(JULHO!R:R,EAP!B355,JULHO!T:T)+SUMIF(JULHO!V:V,EAP!B355,JULHO!X:X)+SUMIF(JULHO!Z:Z,EAP!B355,JULHO!AB:AB)</f>
        <v>0</v>
      </c>
      <c r="E355" s="47">
        <f>D355/$E$1</f>
        <v>0</v>
      </c>
      <c r="H355" s="1"/>
    </row>
    <row r="356" spans="1:8" hidden="1" x14ac:dyDescent="0.25">
      <c r="A356" s="6">
        <v>4</v>
      </c>
      <c r="B356" s="40">
        <v>3001005001</v>
      </c>
      <c r="C356" s="7" t="s">
        <v>447</v>
      </c>
      <c r="D356" s="1"/>
      <c r="H356" s="1"/>
    </row>
    <row r="357" spans="1:8" hidden="1" x14ac:dyDescent="0.25">
      <c r="A357" s="24">
        <v>4</v>
      </c>
      <c r="B357" s="40">
        <v>3001005002</v>
      </c>
      <c r="C357" s="25" t="s">
        <v>170</v>
      </c>
      <c r="D357" s="1"/>
      <c r="H357" s="1"/>
    </row>
    <row r="358" spans="1:8" ht="15.75" hidden="1" x14ac:dyDescent="0.3">
      <c r="A358" s="36">
        <v>3</v>
      </c>
      <c r="B358" s="34">
        <v>3001006</v>
      </c>
      <c r="C358" s="37" t="s">
        <v>448</v>
      </c>
      <c r="D358" s="1">
        <f>SUMIF(JULHO!J:J,EAP!B358,JULHO!L:L)+SUMIF(JULHO!N:N,EAP!B358,JULHO!P:P)+SUMIF(JULHO!R:R,EAP!B358,JULHO!T:T)+SUMIF(JULHO!V:V,EAP!B358,JULHO!X:X)+SUMIF(JULHO!Z:Z,EAP!B358,JULHO!AB:AB)</f>
        <v>0</v>
      </c>
      <c r="E358" s="47">
        <f t="shared" ref="E358:E359" si="2">D358/$E$1</f>
        <v>0</v>
      </c>
      <c r="H358" s="1"/>
    </row>
    <row r="359" spans="1:8" hidden="1" x14ac:dyDescent="0.25">
      <c r="A359" s="38">
        <v>3</v>
      </c>
      <c r="B359" s="34">
        <v>3001007</v>
      </c>
      <c r="C359" s="39" t="s">
        <v>449</v>
      </c>
      <c r="D359" s="1">
        <f>SUMIF(JULHO!J:J,EAP!B359,JULHO!L:L)+SUMIF(JULHO!N:N,EAP!B359,JULHO!P:P)+SUMIF(JULHO!R:R,EAP!B359,JULHO!T:T)+SUMIF(JULHO!V:V,EAP!B359,JULHO!X:X)+SUMIF(JULHO!Z:Z,EAP!B359,JULHO!AB:AB)</f>
        <v>0</v>
      </c>
      <c r="E359" s="47">
        <f t="shared" si="2"/>
        <v>0</v>
      </c>
      <c r="H359" s="1"/>
    </row>
    <row r="360" spans="1:8" hidden="1" x14ac:dyDescent="0.25">
      <c r="A360" s="10">
        <v>2</v>
      </c>
      <c r="B360" s="34">
        <v>3002</v>
      </c>
      <c r="C360" s="11" t="s">
        <v>450</v>
      </c>
      <c r="D360" s="1"/>
      <c r="H360" s="1"/>
    </row>
    <row r="361" spans="1:8" x14ac:dyDescent="0.25">
      <c r="A361" s="34">
        <v>3</v>
      </c>
      <c r="B361" s="34">
        <v>3002001</v>
      </c>
      <c r="C361" s="35" t="s">
        <v>451</v>
      </c>
      <c r="D361" s="44">
        <f>SUMIF(JULHO!J:J,EAP!B361,JULHO!L:L)+SUMIF(JULHO!N:N,EAP!B361,JULHO!P:P)+SUMIF(JULHO!R:R,EAP!B361,JULHO!T:T)+SUMIF(JULHO!V:V,EAP!B361,JULHO!X:X)+SUMIF(JULHO!Z:Z,EAP!B361,JULHO!AB:AB)</f>
        <v>7975.7232900000008</v>
      </c>
      <c r="E361" s="47">
        <f>D361/$E$1</f>
        <v>3.6892890723064696E-2</v>
      </c>
      <c r="G361" s="51"/>
      <c r="H361" s="105">
        <f>E361*$J$1</f>
        <v>-5727.3704130988781</v>
      </c>
    </row>
    <row r="362" spans="1:8" ht="45" hidden="1" x14ac:dyDescent="0.25">
      <c r="A362" s="6">
        <v>4</v>
      </c>
      <c r="B362" s="40">
        <v>3002001001</v>
      </c>
      <c r="C362" s="7" t="s">
        <v>452</v>
      </c>
      <c r="D362" s="1"/>
      <c r="H362" s="1"/>
    </row>
    <row r="363" spans="1:8" ht="30" hidden="1" x14ac:dyDescent="0.25">
      <c r="A363" s="6">
        <v>4</v>
      </c>
      <c r="B363" s="40">
        <v>3002001002</v>
      </c>
      <c r="C363" s="7" t="s">
        <v>453</v>
      </c>
      <c r="D363" s="1"/>
      <c r="H363" s="1"/>
    </row>
    <row r="364" spans="1:8" ht="30" hidden="1" x14ac:dyDescent="0.25">
      <c r="A364" s="6">
        <v>4</v>
      </c>
      <c r="B364" s="40">
        <v>3002001003</v>
      </c>
      <c r="C364" s="7" t="s">
        <v>454</v>
      </c>
      <c r="D364" s="1"/>
      <c r="H364" s="1"/>
    </row>
    <row r="365" spans="1:8" hidden="1" x14ac:dyDescent="0.25">
      <c r="A365" s="6">
        <v>4</v>
      </c>
      <c r="B365" s="40">
        <v>3002001004</v>
      </c>
      <c r="C365" s="7" t="s">
        <v>455</v>
      </c>
      <c r="D365" s="1"/>
      <c r="H365" s="1"/>
    </row>
    <row r="366" spans="1:8" hidden="1" x14ac:dyDescent="0.25">
      <c r="A366" s="6">
        <v>4</v>
      </c>
      <c r="B366" s="40">
        <v>3002001005</v>
      </c>
      <c r="C366" s="7" t="s">
        <v>170</v>
      </c>
      <c r="D366" s="1"/>
      <c r="H366" s="1"/>
    </row>
    <row r="367" spans="1:8" hidden="1" x14ac:dyDescent="0.25">
      <c r="A367" s="34">
        <v>3</v>
      </c>
      <c r="B367" s="34">
        <v>3002002</v>
      </c>
      <c r="C367" s="35" t="s">
        <v>456</v>
      </c>
      <c r="D367" s="1">
        <f>SUMIF(JULHO!J:J,EAP!B367,JULHO!L:L)+SUMIF(JULHO!N:N,EAP!B367,JULHO!P:P)+SUMIF(JULHO!R:R,EAP!B367,JULHO!T:T)+SUMIF(JULHO!V:V,EAP!B367,JULHO!X:X)+SUMIF(JULHO!Z:Z,EAP!B367,JULHO!AB:AB)</f>
        <v>0</v>
      </c>
      <c r="E367" s="47">
        <f t="shared" ref="E367:E368" si="3">D367/$E$1</f>
        <v>0</v>
      </c>
      <c r="H367" s="1"/>
    </row>
    <row r="368" spans="1:8" hidden="1" x14ac:dyDescent="0.25">
      <c r="A368" s="34">
        <v>3</v>
      </c>
      <c r="B368" s="34">
        <v>3002003</v>
      </c>
      <c r="C368" s="35" t="s">
        <v>457</v>
      </c>
      <c r="D368" s="1">
        <f>SUMIF(JULHO!J:J,EAP!B368,JULHO!L:L)+SUMIF(JULHO!N:N,EAP!B368,JULHO!P:P)+SUMIF(JULHO!R:R,EAP!B368,JULHO!T:T)+SUMIF(JULHO!V:V,EAP!B368,JULHO!X:X)+SUMIF(JULHO!Z:Z,EAP!B368,JULHO!AB:AB)</f>
        <v>0</v>
      </c>
      <c r="E368" s="47">
        <f t="shared" si="3"/>
        <v>0</v>
      </c>
      <c r="H368" s="1"/>
    </row>
    <row r="369" spans="1:5" s="1" customFormat="1" hidden="1" x14ac:dyDescent="0.25">
      <c r="A369" s="6">
        <v>4</v>
      </c>
      <c r="B369" s="40">
        <v>3002003001</v>
      </c>
      <c r="C369" s="7" t="s">
        <v>458</v>
      </c>
    </row>
    <row r="370" spans="1:5" s="1" customFormat="1" hidden="1" x14ac:dyDescent="0.25">
      <c r="A370" s="6">
        <v>4</v>
      </c>
      <c r="B370" s="40">
        <v>3002003002</v>
      </c>
      <c r="C370" s="7" t="s">
        <v>170</v>
      </c>
    </row>
    <row r="371" spans="1:5" s="1" customFormat="1" hidden="1" x14ac:dyDescent="0.25">
      <c r="A371" s="34">
        <v>3</v>
      </c>
      <c r="B371" s="34">
        <v>3002004</v>
      </c>
      <c r="C371" s="35" t="s">
        <v>459</v>
      </c>
      <c r="D371" s="1">
        <f>SUMIF(JULHO!J:J,EAP!B371,JULHO!L:L)+SUMIF(JULHO!N:N,EAP!B371,JULHO!P:P)+SUMIF(JULHO!R:R,EAP!B371,JULHO!T:T)+SUMIF(JULHO!V:V,EAP!B371,JULHO!X:X)+SUMIF(JULHO!Z:Z,EAP!B371,JULHO!AB:AB)</f>
        <v>0</v>
      </c>
      <c r="E371" s="47">
        <f>D371/$E$1</f>
        <v>0</v>
      </c>
    </row>
    <row r="372" spans="1:5" s="1" customFormat="1" hidden="1" x14ac:dyDescent="0.25">
      <c r="A372" s="6">
        <v>4</v>
      </c>
      <c r="B372" s="40">
        <v>3002004001</v>
      </c>
      <c r="C372" s="7" t="s">
        <v>460</v>
      </c>
    </row>
    <row r="373" spans="1:5" s="1" customFormat="1" hidden="1" x14ac:dyDescent="0.25">
      <c r="A373" s="6">
        <v>4</v>
      </c>
      <c r="B373" s="40">
        <v>3002004002</v>
      </c>
      <c r="C373" s="7" t="s">
        <v>170</v>
      </c>
    </row>
    <row r="374" spans="1:5" s="1" customFormat="1" hidden="1" x14ac:dyDescent="0.25">
      <c r="A374" s="34">
        <v>3</v>
      </c>
      <c r="B374" s="34">
        <v>3002005</v>
      </c>
      <c r="C374" s="35" t="s">
        <v>461</v>
      </c>
      <c r="D374" s="1">
        <f>SUMIF(JULHO!J:J,EAP!B374,JULHO!L:L)+SUMIF(JULHO!N:N,EAP!B374,JULHO!P:P)+SUMIF(JULHO!R:R,EAP!B374,JULHO!T:T)+SUMIF(JULHO!V:V,EAP!B374,JULHO!X:X)+SUMIF(JULHO!Z:Z,EAP!B374,JULHO!AB:AB)</f>
        <v>0</v>
      </c>
      <c r="E374" s="47">
        <f>D374/$E$1</f>
        <v>0</v>
      </c>
    </row>
    <row r="375" spans="1:5" s="1" customFormat="1" hidden="1" x14ac:dyDescent="0.25">
      <c r="A375" s="6">
        <v>4</v>
      </c>
      <c r="B375" s="40">
        <v>3002005001</v>
      </c>
      <c r="C375" s="7" t="s">
        <v>462</v>
      </c>
    </row>
    <row r="376" spans="1:5" s="1" customFormat="1" hidden="1" x14ac:dyDescent="0.25">
      <c r="A376" s="6">
        <v>4</v>
      </c>
      <c r="B376" s="40">
        <v>3002005002</v>
      </c>
      <c r="C376" s="7" t="s">
        <v>170</v>
      </c>
    </row>
    <row r="377" spans="1:5" s="1" customFormat="1" hidden="1" x14ac:dyDescent="0.25">
      <c r="A377" s="34">
        <v>3</v>
      </c>
      <c r="B377" s="34">
        <v>3002006</v>
      </c>
      <c r="C377" s="35" t="s">
        <v>463</v>
      </c>
      <c r="D377" s="1">
        <f>SUMIF(JULHO!J:J,EAP!B377,JULHO!L:L)+SUMIF(JULHO!N:N,EAP!B377,JULHO!P:P)+SUMIF(JULHO!R:R,EAP!B377,JULHO!T:T)+SUMIF(JULHO!V:V,EAP!B377,JULHO!X:X)+SUMIF(JULHO!Z:Z,EAP!B377,JULHO!AB:AB)</f>
        <v>0</v>
      </c>
      <c r="E377" s="47">
        <f>D377/$E$1</f>
        <v>0</v>
      </c>
    </row>
    <row r="378" spans="1:5" s="1" customFormat="1" hidden="1" x14ac:dyDescent="0.25">
      <c r="A378" s="10">
        <v>2</v>
      </c>
      <c r="B378" s="34">
        <v>3003</v>
      </c>
      <c r="C378" s="11" t="s">
        <v>464</v>
      </c>
    </row>
    <row r="379" spans="1:5" s="1" customFormat="1" hidden="1" x14ac:dyDescent="0.25">
      <c r="A379" s="34">
        <v>3</v>
      </c>
      <c r="B379" s="34">
        <v>3003001</v>
      </c>
      <c r="C379" s="35" t="s">
        <v>465</v>
      </c>
      <c r="D379" s="1">
        <f>SUMIF(JULHO!J:J,EAP!B379,JULHO!L:L)+SUMIF(JULHO!N:N,EAP!B379,JULHO!P:P)+SUMIF(JULHO!R:R,EAP!B379,JULHO!T:T)+SUMIF(JULHO!V:V,EAP!B379,JULHO!X:X)+SUMIF(JULHO!Z:Z,EAP!B379,JULHO!AB:AB)</f>
        <v>0</v>
      </c>
      <c r="E379" s="47">
        <f>D379/$E$1</f>
        <v>0</v>
      </c>
    </row>
    <row r="380" spans="1:5" s="1" customFormat="1" ht="30" hidden="1" x14ac:dyDescent="0.25">
      <c r="A380" s="6">
        <v>4</v>
      </c>
      <c r="B380" s="40">
        <v>3003001001</v>
      </c>
      <c r="C380" s="7" t="s">
        <v>466</v>
      </c>
    </row>
    <row r="381" spans="1:5" s="1" customFormat="1" hidden="1" x14ac:dyDescent="0.25">
      <c r="A381" s="6">
        <v>4</v>
      </c>
      <c r="B381" s="40">
        <v>3003001002</v>
      </c>
      <c r="C381" s="7" t="s">
        <v>467</v>
      </c>
    </row>
    <row r="382" spans="1:5" s="1" customFormat="1" ht="30" hidden="1" x14ac:dyDescent="0.25">
      <c r="A382" s="6">
        <v>4</v>
      </c>
      <c r="B382" s="40">
        <v>3003001003</v>
      </c>
      <c r="C382" s="7" t="s">
        <v>468</v>
      </c>
    </row>
    <row r="383" spans="1:5" s="1" customFormat="1" hidden="1" x14ac:dyDescent="0.25">
      <c r="A383" s="6">
        <v>4</v>
      </c>
      <c r="B383" s="40">
        <v>3003001004</v>
      </c>
      <c r="C383" s="7" t="s">
        <v>170</v>
      </c>
    </row>
    <row r="384" spans="1:5" s="1" customFormat="1" hidden="1" x14ac:dyDescent="0.25">
      <c r="A384" s="34">
        <v>3</v>
      </c>
      <c r="B384" s="34">
        <v>3003002</v>
      </c>
      <c r="C384" s="35" t="s">
        <v>469</v>
      </c>
      <c r="D384" s="1">
        <f>SUMIF(JULHO!J:J,EAP!B384,JULHO!L:L)+SUMIF(JULHO!N:N,EAP!B384,JULHO!P:P)+SUMIF(JULHO!R:R,EAP!B384,JULHO!T:T)+SUMIF(JULHO!V:V,EAP!B384,JULHO!X:X)+SUMIF(JULHO!Z:Z,EAP!B384,JULHO!AB:AB)</f>
        <v>0</v>
      </c>
      <c r="E384" s="47">
        <f>D384/$E$1</f>
        <v>0</v>
      </c>
    </row>
    <row r="385" spans="1:7" s="1" customFormat="1" ht="30" hidden="1" x14ac:dyDescent="0.25">
      <c r="A385" s="6">
        <v>4</v>
      </c>
      <c r="B385" s="40">
        <v>3003002001</v>
      </c>
      <c r="C385" s="7" t="s">
        <v>470</v>
      </c>
    </row>
    <row r="386" spans="1:7" s="1" customFormat="1" hidden="1" x14ac:dyDescent="0.25">
      <c r="A386" s="6">
        <v>4</v>
      </c>
      <c r="B386" s="40">
        <v>3003002002</v>
      </c>
      <c r="C386" s="7" t="s">
        <v>471</v>
      </c>
    </row>
    <row r="387" spans="1:7" s="1" customFormat="1" hidden="1" x14ac:dyDescent="0.25">
      <c r="A387" s="6">
        <v>4</v>
      </c>
      <c r="B387" s="40">
        <v>3003002003</v>
      </c>
      <c r="C387" s="7" t="s">
        <v>472</v>
      </c>
    </row>
    <row r="388" spans="1:7" s="1" customFormat="1" hidden="1" x14ac:dyDescent="0.25">
      <c r="A388" s="6">
        <v>4</v>
      </c>
      <c r="B388" s="40">
        <v>3003002004</v>
      </c>
      <c r="C388" s="7" t="s">
        <v>170</v>
      </c>
    </row>
    <row r="389" spans="1:7" s="1" customFormat="1" hidden="1" x14ac:dyDescent="0.25">
      <c r="A389" s="34">
        <v>3</v>
      </c>
      <c r="B389" s="34">
        <v>3003003</v>
      </c>
      <c r="C389" s="35" t="s">
        <v>473</v>
      </c>
      <c r="D389" s="1">
        <f>SUMIF(JULHO!J:J,EAP!B389,JULHO!L:L)+SUMIF(JULHO!N:N,EAP!B389,JULHO!P:P)+SUMIF(JULHO!R:R,EAP!B389,JULHO!T:T)+SUMIF(JULHO!V:V,EAP!B389,JULHO!X:X)+SUMIF(JULHO!Z:Z,EAP!B389,JULHO!AB:AB)</f>
        <v>0</v>
      </c>
      <c r="E389" s="47">
        <f>D389/$E$1</f>
        <v>0</v>
      </c>
    </row>
    <row r="390" spans="1:7" s="1" customFormat="1" hidden="1" x14ac:dyDescent="0.25">
      <c r="A390" s="6">
        <v>4</v>
      </c>
      <c r="B390" s="40">
        <v>3003003001</v>
      </c>
      <c r="C390" s="7" t="s">
        <v>474</v>
      </c>
    </row>
    <row r="391" spans="1:7" s="1" customFormat="1" hidden="1" x14ac:dyDescent="0.25">
      <c r="A391" s="6">
        <v>4</v>
      </c>
      <c r="B391" s="40">
        <v>3003003002</v>
      </c>
      <c r="C391" s="7" t="s">
        <v>170</v>
      </c>
    </row>
    <row r="392" spans="1:7" s="1" customFormat="1" hidden="1" x14ac:dyDescent="0.25">
      <c r="A392" s="34">
        <v>3</v>
      </c>
      <c r="B392" s="34">
        <v>3003004</v>
      </c>
      <c r="C392" s="35" t="s">
        <v>475</v>
      </c>
      <c r="D392" s="1">
        <f>SUMIF(JULHO!J:J,EAP!B392,JULHO!L:L)+SUMIF(JULHO!N:N,EAP!B392,JULHO!P:P)+SUMIF(JULHO!R:R,EAP!B392,JULHO!T:T)+SUMIF(JULHO!V:V,EAP!B392,JULHO!X:X)+SUMIF(JULHO!Z:Z,EAP!B392,JULHO!AB:AB)</f>
        <v>0</v>
      </c>
      <c r="E392" s="47">
        <f>D392/$E$1</f>
        <v>0</v>
      </c>
    </row>
    <row r="393" spans="1:7" s="1" customFormat="1" hidden="1" x14ac:dyDescent="0.25">
      <c r="A393" s="6">
        <v>4</v>
      </c>
      <c r="B393" s="40">
        <v>3003004001</v>
      </c>
      <c r="C393" s="7" t="s">
        <v>476</v>
      </c>
    </row>
    <row r="394" spans="1:7" s="1" customFormat="1" hidden="1" x14ac:dyDescent="0.25">
      <c r="A394" s="6">
        <v>4</v>
      </c>
      <c r="B394" s="40">
        <v>3003004002</v>
      </c>
      <c r="C394" s="7" t="s">
        <v>170</v>
      </c>
    </row>
    <row r="395" spans="1:7" s="1" customFormat="1" hidden="1" x14ac:dyDescent="0.25">
      <c r="A395" s="34">
        <v>3</v>
      </c>
      <c r="B395" s="34">
        <v>3003005</v>
      </c>
      <c r="C395" s="35" t="s">
        <v>477</v>
      </c>
      <c r="D395" s="1">
        <f>SUMIF(JULHO!J:J,EAP!B395,JULHO!L:L)+SUMIF(JULHO!N:N,EAP!B395,JULHO!P:P)+SUMIF(JULHO!R:R,EAP!B395,JULHO!T:T)+SUMIF(JULHO!V:V,EAP!B395,JULHO!X:X)+SUMIF(JULHO!Z:Z,EAP!B395,JULHO!AB:AB)</f>
        <v>0</v>
      </c>
      <c r="E395" s="47">
        <f>D395/$E$1</f>
        <v>0</v>
      </c>
    </row>
    <row r="396" spans="1:7" s="1" customFormat="1" hidden="1" x14ac:dyDescent="0.25">
      <c r="A396" s="6">
        <v>4</v>
      </c>
      <c r="B396" s="40">
        <v>3003005001</v>
      </c>
      <c r="C396" s="7" t="s">
        <v>478</v>
      </c>
    </row>
    <row r="397" spans="1:7" s="1" customFormat="1" hidden="1" x14ac:dyDescent="0.25">
      <c r="A397" s="6">
        <v>4</v>
      </c>
      <c r="B397" s="40">
        <v>3003005002</v>
      </c>
      <c r="C397" s="7" t="s">
        <v>170</v>
      </c>
    </row>
    <row r="398" spans="1:7" s="1" customFormat="1" hidden="1" x14ac:dyDescent="0.25">
      <c r="A398" s="34">
        <v>3</v>
      </c>
      <c r="B398" s="34">
        <v>3003006</v>
      </c>
      <c r="C398" s="35" t="s">
        <v>463</v>
      </c>
      <c r="D398" s="1">
        <f>SUMIF(JULHO!J:J,EAP!B398,JULHO!L:L)+SUMIF(JULHO!N:N,EAP!B398,JULHO!P:P)+SUMIF(JULHO!R:R,EAP!B398,JULHO!T:T)+SUMIF(JULHO!V:V,EAP!B398,JULHO!X:X)+SUMIF(JULHO!Z:Z,EAP!B398,JULHO!AB:AB)</f>
        <v>0</v>
      </c>
      <c r="E398" s="47">
        <f>D398/$E$1</f>
        <v>0</v>
      </c>
    </row>
    <row r="399" spans="1:7" s="1" customFormat="1" hidden="1" x14ac:dyDescent="0.25">
      <c r="A399" s="26">
        <v>2</v>
      </c>
      <c r="B399" s="34">
        <v>3004</v>
      </c>
      <c r="C399" s="27" t="s">
        <v>479</v>
      </c>
    </row>
    <row r="400" spans="1:7" s="1" customFormat="1" ht="15.75" hidden="1" x14ac:dyDescent="0.3">
      <c r="A400" s="36">
        <v>3</v>
      </c>
      <c r="B400" s="34">
        <v>3004001</v>
      </c>
      <c r="C400" s="37" t="s">
        <v>480</v>
      </c>
      <c r="D400" s="1">
        <f>SUMIF(JULHO!J:J,EAP!B400,JULHO!L:L)+SUMIF(JULHO!N:N,EAP!B400,JULHO!P:P)+SUMIF(JULHO!R:R,EAP!B400,JULHO!T:T)+SUMIF(JULHO!V:V,EAP!B400,JULHO!X:X)+SUMIF(JULHO!Z:Z,EAP!B400,JULHO!AB:AB)</f>
        <v>0</v>
      </c>
      <c r="E400" s="47">
        <f>D400/$E$1</f>
        <v>0</v>
      </c>
      <c r="G400" s="44">
        <f>E400*$G$1</f>
        <v>0</v>
      </c>
    </row>
    <row r="401" spans="1:8" hidden="1" x14ac:dyDescent="0.25">
      <c r="A401" s="28">
        <v>4</v>
      </c>
      <c r="B401" s="40">
        <v>3004001001</v>
      </c>
      <c r="C401" s="29" t="s">
        <v>481</v>
      </c>
      <c r="D401" s="1"/>
      <c r="H401" s="1"/>
    </row>
    <row r="402" spans="1:8" hidden="1" x14ac:dyDescent="0.25">
      <c r="A402" s="6">
        <v>4</v>
      </c>
      <c r="B402" s="40">
        <v>3004001002</v>
      </c>
      <c r="C402" s="7" t="s">
        <v>482</v>
      </c>
      <c r="D402" s="1"/>
      <c r="H402" s="1"/>
    </row>
    <row r="403" spans="1:8" hidden="1" x14ac:dyDescent="0.25">
      <c r="A403" s="6">
        <v>4</v>
      </c>
      <c r="B403" s="40">
        <v>3004001003</v>
      </c>
      <c r="C403" s="7" t="s">
        <v>170</v>
      </c>
      <c r="D403" s="1"/>
      <c r="H403" s="1"/>
    </row>
    <row r="404" spans="1:8" x14ac:dyDescent="0.25">
      <c r="A404" s="34">
        <v>3</v>
      </c>
      <c r="B404" s="34">
        <v>3004002</v>
      </c>
      <c r="C404" s="35" t="s">
        <v>483</v>
      </c>
      <c r="D404" s="44">
        <f>SUMIF(JULHO!J:J,EAP!B404,JULHO!L:L)+SUMIF(JULHO!N:N,EAP!B404,JULHO!P:P)+SUMIF(JULHO!R:R,EAP!B404,JULHO!T:T)+SUMIF(JULHO!V:V,EAP!B404,JULHO!X:X)+SUMIF(JULHO!Z:Z,EAP!B404,JULHO!AB:AB)</f>
        <v>692.57355000000018</v>
      </c>
      <c r="E404" s="47">
        <f>D404/$E$1</f>
        <v>3.2036016507582458E-3</v>
      </c>
      <c r="H404" s="105">
        <f>E404*$J$1</f>
        <v>-497.33737178899253</v>
      </c>
    </row>
    <row r="405" spans="1:8" hidden="1" x14ac:dyDescent="0.25">
      <c r="A405" s="6">
        <v>4</v>
      </c>
      <c r="B405" s="40">
        <v>3004002001</v>
      </c>
      <c r="C405" s="7" t="s">
        <v>484</v>
      </c>
      <c r="D405" s="1"/>
      <c r="H405" s="1"/>
    </row>
    <row r="406" spans="1:8" hidden="1" x14ac:dyDescent="0.25">
      <c r="A406" s="6">
        <v>4</v>
      </c>
      <c r="B406" s="40">
        <v>3004002002</v>
      </c>
      <c r="C406" s="7" t="s">
        <v>485</v>
      </c>
      <c r="D406" s="1"/>
      <c r="H406" s="1"/>
    </row>
    <row r="407" spans="1:8" hidden="1" x14ac:dyDescent="0.25">
      <c r="A407" s="6">
        <v>4</v>
      </c>
      <c r="B407" s="40">
        <v>3004002003</v>
      </c>
      <c r="C407" s="7" t="s">
        <v>486</v>
      </c>
      <c r="D407" s="1"/>
      <c r="H407" s="1"/>
    </row>
    <row r="408" spans="1:8" hidden="1" x14ac:dyDescent="0.25">
      <c r="A408" s="6">
        <v>4</v>
      </c>
      <c r="B408" s="40">
        <v>3004002004</v>
      </c>
      <c r="C408" s="7" t="s">
        <v>487</v>
      </c>
      <c r="D408" s="1"/>
      <c r="H408" s="1"/>
    </row>
    <row r="409" spans="1:8" hidden="1" x14ac:dyDescent="0.25">
      <c r="A409" s="6">
        <v>4</v>
      </c>
      <c r="B409" s="40">
        <v>3004002005</v>
      </c>
      <c r="C409" s="7" t="s">
        <v>488</v>
      </c>
      <c r="D409" s="1"/>
      <c r="H409" s="1"/>
    </row>
    <row r="410" spans="1:8" hidden="1" x14ac:dyDescent="0.25">
      <c r="A410" s="6">
        <v>4</v>
      </c>
      <c r="B410" s="40">
        <v>3004002006</v>
      </c>
      <c r="C410" s="7" t="s">
        <v>170</v>
      </c>
      <c r="D410" s="1"/>
      <c r="H410" s="1"/>
    </row>
    <row r="411" spans="1:8" hidden="1" x14ac:dyDescent="0.25">
      <c r="A411" s="34">
        <v>3</v>
      </c>
      <c r="B411" s="34">
        <v>3004003</v>
      </c>
      <c r="C411" s="35" t="s">
        <v>489</v>
      </c>
      <c r="D411" s="1">
        <f>SUMIF(JULHO!J:J,EAP!B411,JULHO!L:L)+SUMIF(JULHO!N:N,EAP!B411,JULHO!P:P)+SUMIF(JULHO!R:R,EAP!B411,JULHO!T:T)+SUMIF(JULHO!V:V,EAP!B411,JULHO!X:X)+SUMIF(JULHO!Z:Z,EAP!B411,JULHO!AB:AB)</f>
        <v>0</v>
      </c>
      <c r="E411" s="47">
        <f>D411/$E$1</f>
        <v>0</v>
      </c>
      <c r="H411" s="1"/>
    </row>
    <row r="412" spans="1:8" hidden="1" x14ac:dyDescent="0.25">
      <c r="A412" s="6">
        <v>4</v>
      </c>
      <c r="B412" s="40">
        <v>3004003001</v>
      </c>
      <c r="C412" s="7" t="s">
        <v>490</v>
      </c>
      <c r="D412" s="1"/>
      <c r="H412" s="1"/>
    </row>
    <row r="413" spans="1:8" hidden="1" x14ac:dyDescent="0.25">
      <c r="A413" s="6">
        <v>4</v>
      </c>
      <c r="B413" s="40">
        <v>3004003002</v>
      </c>
      <c r="C413" s="7" t="s">
        <v>491</v>
      </c>
      <c r="D413" s="1"/>
      <c r="H413" s="1"/>
    </row>
    <row r="414" spans="1:8" ht="30" hidden="1" x14ac:dyDescent="0.25">
      <c r="A414" s="6">
        <v>4</v>
      </c>
      <c r="B414" s="40">
        <v>3004003003</v>
      </c>
      <c r="C414" s="7" t="s">
        <v>492</v>
      </c>
      <c r="D414" s="1"/>
      <c r="H414" s="1"/>
    </row>
    <row r="415" spans="1:8" hidden="1" x14ac:dyDescent="0.25">
      <c r="A415" s="6">
        <v>4</v>
      </c>
      <c r="B415" s="40">
        <v>3004003004</v>
      </c>
      <c r="C415" s="7" t="s">
        <v>170</v>
      </c>
      <c r="D415" s="1"/>
      <c r="H415" s="1"/>
    </row>
    <row r="416" spans="1:8" hidden="1" x14ac:dyDescent="0.25">
      <c r="A416" s="34">
        <v>3</v>
      </c>
      <c r="B416" s="34">
        <v>3004004</v>
      </c>
      <c r="C416" s="35" t="s">
        <v>493</v>
      </c>
      <c r="D416" s="1">
        <f>SUMIF(JULHO!J:J,EAP!B416,JULHO!L:L)+SUMIF(JULHO!N:N,EAP!B416,JULHO!P:P)+SUMIF(JULHO!R:R,EAP!B416,JULHO!T:T)+SUMIF(JULHO!V:V,EAP!B416,JULHO!X:X)+SUMIF(JULHO!Z:Z,EAP!B416,JULHO!AB:AB)</f>
        <v>0</v>
      </c>
      <c r="E416" s="47">
        <f t="shared" ref="E416:E418" si="4">D416/$E$1</f>
        <v>0</v>
      </c>
      <c r="H416" s="1"/>
    </row>
    <row r="417" spans="1:8" hidden="1" x14ac:dyDescent="0.25">
      <c r="A417" s="34">
        <v>3</v>
      </c>
      <c r="B417" s="34">
        <v>3004005</v>
      </c>
      <c r="C417" s="35" t="s">
        <v>494</v>
      </c>
      <c r="D417" s="1">
        <f>SUMIF(JULHO!J:J,EAP!B417,JULHO!L:L)+SUMIF(JULHO!N:N,EAP!B417,JULHO!P:P)+SUMIF(JULHO!R:R,EAP!B417,JULHO!T:T)+SUMIF(JULHO!V:V,EAP!B417,JULHO!X:X)+SUMIF(JULHO!Z:Z,EAP!B417,JULHO!AB:AB)</f>
        <v>0</v>
      </c>
      <c r="E417" s="47">
        <f t="shared" si="4"/>
        <v>0</v>
      </c>
      <c r="H417" s="1"/>
    </row>
    <row r="418" spans="1:8" hidden="1" x14ac:dyDescent="0.25">
      <c r="A418" s="34">
        <v>3</v>
      </c>
      <c r="B418" s="34">
        <v>3004006</v>
      </c>
      <c r="C418" s="35" t="s">
        <v>495</v>
      </c>
      <c r="D418" s="1">
        <f>SUMIF(JULHO!J:J,EAP!B418,JULHO!L:L)+SUMIF(JULHO!N:N,EAP!B418,JULHO!P:P)+SUMIF(JULHO!R:R,EAP!B418,JULHO!T:T)+SUMIF(JULHO!V:V,EAP!B418,JULHO!X:X)+SUMIF(JULHO!Z:Z,EAP!B418,JULHO!AB:AB)</f>
        <v>0</v>
      </c>
      <c r="E418" s="47">
        <f t="shared" si="4"/>
        <v>0</v>
      </c>
      <c r="H418" s="1"/>
    </row>
    <row r="419" spans="1:8" hidden="1" x14ac:dyDescent="0.25">
      <c r="A419" s="6">
        <v>4</v>
      </c>
      <c r="B419" s="40">
        <v>3004006001</v>
      </c>
      <c r="C419" s="7" t="s">
        <v>496</v>
      </c>
      <c r="D419" s="1"/>
      <c r="H419" s="1"/>
    </row>
    <row r="420" spans="1:8" ht="30" hidden="1" x14ac:dyDescent="0.25">
      <c r="A420" s="6">
        <v>4</v>
      </c>
      <c r="B420" s="40">
        <v>3004006002</v>
      </c>
      <c r="C420" s="7" t="s">
        <v>497</v>
      </c>
      <c r="D420" s="1"/>
      <c r="H420" s="1"/>
    </row>
    <row r="421" spans="1:8" hidden="1" x14ac:dyDescent="0.25">
      <c r="A421" s="6">
        <v>4</v>
      </c>
      <c r="B421" s="40">
        <v>3004006003</v>
      </c>
      <c r="C421" s="7" t="s">
        <v>170</v>
      </c>
      <c r="D421" s="1"/>
      <c r="H421" s="1"/>
    </row>
    <row r="422" spans="1:8" hidden="1" x14ac:dyDescent="0.25">
      <c r="A422" s="34">
        <v>3</v>
      </c>
      <c r="B422" s="34">
        <v>3004007</v>
      </c>
      <c r="C422" s="35" t="s">
        <v>498</v>
      </c>
      <c r="D422" s="1">
        <f>SUMIF(JULHO!J:J,EAP!B422,JULHO!L:L)+SUMIF(JULHO!N:N,EAP!B422,JULHO!P:P)+SUMIF(JULHO!R:R,EAP!B422,JULHO!T:T)+SUMIF(JULHO!V:V,EAP!B422,JULHO!X:X)+SUMIF(JULHO!Z:Z,EAP!B422,JULHO!AB:AB)</f>
        <v>0</v>
      </c>
      <c r="E422" s="47">
        <f>D422/$E$1</f>
        <v>0</v>
      </c>
      <c r="H422" s="1"/>
    </row>
    <row r="423" spans="1:8" hidden="1" x14ac:dyDescent="0.25">
      <c r="A423" s="6">
        <v>4</v>
      </c>
      <c r="B423" s="40">
        <v>3004007001</v>
      </c>
      <c r="C423" s="7" t="s">
        <v>499</v>
      </c>
      <c r="D423" s="1"/>
      <c r="H423" s="1"/>
    </row>
    <row r="424" spans="1:8" hidden="1" x14ac:dyDescent="0.25">
      <c r="A424" s="6">
        <v>4</v>
      </c>
      <c r="B424" s="40">
        <v>3004007002</v>
      </c>
      <c r="C424" s="7" t="s">
        <v>500</v>
      </c>
      <c r="D424" s="1"/>
      <c r="H424" s="1"/>
    </row>
    <row r="425" spans="1:8" hidden="1" x14ac:dyDescent="0.25">
      <c r="A425" s="6">
        <v>4</v>
      </c>
      <c r="B425" s="40">
        <v>3004007003</v>
      </c>
      <c r="C425" s="7" t="s">
        <v>501</v>
      </c>
      <c r="D425" s="1"/>
      <c r="H425" s="1"/>
    </row>
    <row r="426" spans="1:8" hidden="1" x14ac:dyDescent="0.25">
      <c r="A426" s="6">
        <v>4</v>
      </c>
      <c r="B426" s="40">
        <v>3004007004</v>
      </c>
      <c r="C426" s="7" t="s">
        <v>170</v>
      </c>
      <c r="D426" s="1"/>
      <c r="H426" s="1"/>
    </row>
    <row r="427" spans="1:8" hidden="1" x14ac:dyDescent="0.25">
      <c r="A427" s="34">
        <v>3</v>
      </c>
      <c r="B427" s="34">
        <v>3004008</v>
      </c>
      <c r="C427" s="35" t="s">
        <v>463</v>
      </c>
      <c r="D427" s="1">
        <f>SUMIF(JULHO!J:J,EAP!B427,JULHO!L:L)+SUMIF(JULHO!N:N,EAP!B427,JULHO!P:P)+SUMIF(JULHO!R:R,EAP!B427,JULHO!T:T)+SUMIF(JULHO!V:V,EAP!B427,JULHO!X:X)+SUMIF(JULHO!Z:Z,EAP!B427,JULHO!AB:AB)</f>
        <v>0</v>
      </c>
      <c r="E427" s="47">
        <f>D427/$E$1</f>
        <v>0</v>
      </c>
      <c r="H427" s="1"/>
    </row>
    <row r="428" spans="1:8" hidden="1" x14ac:dyDescent="0.25">
      <c r="A428" s="10">
        <v>2</v>
      </c>
      <c r="B428" s="34">
        <v>3005</v>
      </c>
      <c r="C428" s="11" t="s">
        <v>502</v>
      </c>
      <c r="D428" s="1"/>
      <c r="H428" s="1"/>
    </row>
    <row r="429" spans="1:8" x14ac:dyDescent="0.25">
      <c r="A429" s="34">
        <v>3</v>
      </c>
      <c r="B429" s="34">
        <v>3005001</v>
      </c>
      <c r="C429" s="35" t="s">
        <v>503</v>
      </c>
      <c r="D429" s="44">
        <f>SUMIF(JULHO!J:J,EAP!B429,JULHO!L:L)+SUMIF(JULHO!N:N,EAP!B429,JULHO!P:P)+SUMIF(JULHO!R:R,EAP!B429,JULHO!T:T)+SUMIF(JULHO!V:V,EAP!B429,JULHO!X:X)+SUMIF(JULHO!Z:Z,EAP!B429,JULHO!AB:AB)</f>
        <v>695.04632000000015</v>
      </c>
      <c r="E429" s="47">
        <f>D429/$E$1</f>
        <v>3.2150398150571067E-3</v>
      </c>
      <c r="H429" s="105">
        <f>E429*$J$1</f>
        <v>-499.11306901687345</v>
      </c>
    </row>
    <row r="430" spans="1:8" hidden="1" x14ac:dyDescent="0.25">
      <c r="A430" s="6">
        <v>4</v>
      </c>
      <c r="B430" s="40">
        <v>3005001001</v>
      </c>
      <c r="C430" s="7" t="s">
        <v>504</v>
      </c>
      <c r="D430" s="1"/>
      <c r="H430" s="1"/>
    </row>
    <row r="431" spans="1:8" hidden="1" x14ac:dyDescent="0.25">
      <c r="A431" s="6">
        <v>4</v>
      </c>
      <c r="B431" s="40">
        <v>3005001002</v>
      </c>
      <c r="C431" s="7" t="s">
        <v>505</v>
      </c>
      <c r="D431" s="1"/>
      <c r="H431" s="1"/>
    </row>
    <row r="432" spans="1:8" hidden="1" x14ac:dyDescent="0.25">
      <c r="A432" s="6">
        <v>4</v>
      </c>
      <c r="B432" s="40">
        <v>3005001003</v>
      </c>
      <c r="C432" s="7" t="s">
        <v>506</v>
      </c>
      <c r="D432" s="1"/>
      <c r="H432" s="1"/>
    </row>
    <row r="433" spans="1:79" ht="30" hidden="1" x14ac:dyDescent="0.25">
      <c r="A433" s="6">
        <v>4</v>
      </c>
      <c r="B433" s="40">
        <v>3005001004</v>
      </c>
      <c r="C433" s="7" t="s">
        <v>507</v>
      </c>
      <c r="D433" s="1"/>
      <c r="H433" s="1"/>
    </row>
    <row r="434" spans="1:79" ht="30" hidden="1" x14ac:dyDescent="0.25">
      <c r="A434" s="6">
        <v>4</v>
      </c>
      <c r="B434" s="40">
        <v>3005001005</v>
      </c>
      <c r="C434" s="7" t="s">
        <v>508</v>
      </c>
      <c r="D434" s="1"/>
      <c r="H434" s="1"/>
    </row>
    <row r="435" spans="1:79" hidden="1" x14ac:dyDescent="0.25">
      <c r="A435" s="6">
        <v>4</v>
      </c>
      <c r="B435" s="40">
        <v>3005001006</v>
      </c>
      <c r="C435" s="7" t="s">
        <v>170</v>
      </c>
      <c r="D435" s="1"/>
      <c r="H435" s="1"/>
    </row>
    <row r="436" spans="1:79" hidden="1" x14ac:dyDescent="0.25">
      <c r="A436" s="34">
        <v>3</v>
      </c>
      <c r="B436" s="34">
        <v>3005002</v>
      </c>
      <c r="C436" s="35" t="s">
        <v>509</v>
      </c>
      <c r="D436" s="1">
        <f>SUMIF(JULHO!J:J,EAP!B436,JULHO!L:L)+SUMIF(JULHO!N:N,EAP!B436,JULHO!P:P)+SUMIF(JULHO!R:R,EAP!B436,JULHO!T:T)+SUMIF(JULHO!V:V,EAP!B436,JULHO!X:X)+SUMIF(JULHO!Z:Z,EAP!B436,JULHO!AB:AB)</f>
        <v>0</v>
      </c>
      <c r="E436" s="47">
        <f t="shared" ref="E436:E437" si="5">D436/$E$1</f>
        <v>0</v>
      </c>
      <c r="H436" s="1"/>
    </row>
    <row r="437" spans="1:79" hidden="1" x14ac:dyDescent="0.25">
      <c r="A437" s="34">
        <v>3</v>
      </c>
      <c r="B437" s="34">
        <v>3005003</v>
      </c>
      <c r="C437" s="35" t="s">
        <v>510</v>
      </c>
      <c r="D437" s="1">
        <f>SUMIF(JULHO!J:J,EAP!B437,JULHO!L:L)+SUMIF(JULHO!N:N,EAP!B437,JULHO!P:P)+SUMIF(JULHO!R:R,EAP!B437,JULHO!T:T)+SUMIF(JULHO!V:V,EAP!B437,JULHO!X:X)+SUMIF(JULHO!Z:Z,EAP!B437,JULHO!AB:AB)</f>
        <v>0</v>
      </c>
      <c r="E437" s="47">
        <f t="shared" si="5"/>
        <v>0</v>
      </c>
      <c r="H437" s="1"/>
    </row>
    <row r="438" spans="1:79" hidden="1" x14ac:dyDescent="0.25">
      <c r="A438" s="6">
        <v>4</v>
      </c>
      <c r="B438" s="40">
        <v>3005003001</v>
      </c>
      <c r="C438" s="7" t="s">
        <v>511</v>
      </c>
      <c r="D438" s="1"/>
      <c r="H438" s="1"/>
    </row>
    <row r="439" spans="1:79" hidden="1" x14ac:dyDescent="0.25">
      <c r="A439" s="6">
        <v>4</v>
      </c>
      <c r="B439" s="40">
        <v>3005003002</v>
      </c>
      <c r="C439" s="7" t="s">
        <v>512</v>
      </c>
      <c r="D439" s="1"/>
      <c r="H439" s="1"/>
    </row>
    <row r="440" spans="1:79" hidden="1" x14ac:dyDescent="0.25">
      <c r="A440" s="6">
        <v>4</v>
      </c>
      <c r="B440" s="40">
        <v>3005003003</v>
      </c>
      <c r="C440" s="7" t="s">
        <v>513</v>
      </c>
      <c r="D440" s="1"/>
      <c r="H440" s="1"/>
    </row>
    <row r="441" spans="1:79" hidden="1" x14ac:dyDescent="0.25">
      <c r="A441" s="6">
        <v>4</v>
      </c>
      <c r="B441" s="40">
        <v>3005003004</v>
      </c>
      <c r="C441" s="7" t="s">
        <v>170</v>
      </c>
      <c r="D441" s="1"/>
      <c r="H441" s="1"/>
    </row>
    <row r="442" spans="1:79" hidden="1" x14ac:dyDescent="0.25">
      <c r="A442" s="34">
        <v>3</v>
      </c>
      <c r="B442" s="34">
        <v>3005004</v>
      </c>
      <c r="C442" s="35" t="s">
        <v>514</v>
      </c>
      <c r="D442" s="1">
        <f>SUMIF(JULHO!J:J,EAP!B442,JULHO!L:L)+SUMIF(JULHO!N:N,EAP!B442,JULHO!P:P)+SUMIF(JULHO!R:R,EAP!B442,JULHO!T:T)+SUMIF(JULHO!V:V,EAP!B442,JULHO!X:X)+SUMIF(JULHO!Z:Z,EAP!B442,JULHO!AB:AB)</f>
        <v>0</v>
      </c>
      <c r="E442" s="47">
        <f t="shared" ref="E442:E443" si="6">D442/$E$1</f>
        <v>0</v>
      </c>
      <c r="H442" s="1"/>
    </row>
    <row r="443" spans="1:79" hidden="1" x14ac:dyDescent="0.25">
      <c r="A443" s="34">
        <v>3</v>
      </c>
      <c r="B443" s="34">
        <v>3005005</v>
      </c>
      <c r="C443" s="35" t="s">
        <v>515</v>
      </c>
      <c r="D443" s="1">
        <f>SUMIF(JULHO!J:J,EAP!B443,JULHO!L:L)+SUMIF(JULHO!N:N,EAP!B443,JULHO!P:P)+SUMIF(JULHO!R:R,EAP!B443,JULHO!T:T)+SUMIF(JULHO!V:V,EAP!B443,JULHO!X:X)+SUMIF(JULHO!Z:Z,EAP!B443,JULHO!AB:AB)</f>
        <v>0</v>
      </c>
      <c r="E443" s="47">
        <f t="shared" si="6"/>
        <v>0</v>
      </c>
      <c r="H443" s="1"/>
    </row>
    <row r="444" spans="1:79" hidden="1" x14ac:dyDescent="0.25">
      <c r="A444" s="6">
        <v>4</v>
      </c>
      <c r="B444" s="40">
        <v>3005005001</v>
      </c>
      <c r="C444" s="7" t="s">
        <v>516</v>
      </c>
      <c r="D444" s="1"/>
      <c r="H444" s="1"/>
    </row>
    <row r="445" spans="1:79" hidden="1" x14ac:dyDescent="0.25">
      <c r="A445" s="6">
        <v>4</v>
      </c>
      <c r="B445" s="40">
        <v>3005005002</v>
      </c>
      <c r="C445" s="7" t="s">
        <v>170</v>
      </c>
      <c r="D445" s="1"/>
      <c r="H445" s="1"/>
    </row>
    <row r="446" spans="1:79" s="2" customFormat="1" hidden="1" x14ac:dyDescent="0.25">
      <c r="A446" s="34">
        <v>3</v>
      </c>
      <c r="B446" s="34">
        <v>3005006</v>
      </c>
      <c r="C446" s="35" t="s">
        <v>463</v>
      </c>
      <c r="D446" s="1">
        <f>SUMIF(JULHO!J:J,EAP!B446,JULHO!L:L)+SUMIF(JULHO!N:N,EAP!B446,JULHO!P:P)+SUMIF(JULHO!R:R,EAP!B446,JULHO!T:T)+SUMIF(JULHO!V:V,EAP!B446,JULHO!X:X)+SUMIF(JULHO!Z:Z,EAP!B446,JULHO!AB:AB)</f>
        <v>0</v>
      </c>
      <c r="E446" s="47">
        <f>D446/$E$1</f>
        <v>0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</row>
    <row r="447" spans="1:79" hidden="1" x14ac:dyDescent="0.25">
      <c r="A447" s="10">
        <v>2</v>
      </c>
      <c r="B447" s="34">
        <v>3006</v>
      </c>
      <c r="C447" s="11" t="s">
        <v>517</v>
      </c>
      <c r="D447" s="1"/>
      <c r="H447" s="1"/>
    </row>
    <row r="448" spans="1:79" hidden="1" x14ac:dyDescent="0.25">
      <c r="A448" s="34">
        <v>3</v>
      </c>
      <c r="B448" s="34">
        <v>3006001</v>
      </c>
      <c r="C448" s="35" t="s">
        <v>518</v>
      </c>
      <c r="D448" s="1">
        <f>SUMIF(JULHO!J:J,EAP!B448,JULHO!L:L)+SUMIF(JULHO!N:N,EAP!B448,JULHO!P:P)+SUMIF(JULHO!R:R,EAP!B448,JULHO!T:T)+SUMIF(JULHO!V:V,EAP!B448,JULHO!X:X)+SUMIF(JULHO!Z:Z,EAP!B448,JULHO!AB:AB)</f>
        <v>0</v>
      </c>
      <c r="E448" s="47">
        <f t="shared" ref="E448:E449" si="7">D448/$E$1</f>
        <v>0</v>
      </c>
      <c r="H448" s="1"/>
    </row>
    <row r="449" spans="1:5" s="1" customFormat="1" hidden="1" x14ac:dyDescent="0.25">
      <c r="A449" s="34">
        <v>3</v>
      </c>
      <c r="B449" s="34">
        <v>3006002</v>
      </c>
      <c r="C449" s="35" t="s">
        <v>519</v>
      </c>
      <c r="D449" s="1">
        <f>SUMIF(JULHO!J:J,EAP!B449,JULHO!L:L)+SUMIF(JULHO!N:N,EAP!B449,JULHO!P:P)+SUMIF(JULHO!R:R,EAP!B449,JULHO!T:T)+SUMIF(JULHO!V:V,EAP!B449,JULHO!X:X)+SUMIF(JULHO!Z:Z,EAP!B449,JULHO!AB:AB)</f>
        <v>0</v>
      </c>
      <c r="E449" s="47">
        <f t="shared" si="7"/>
        <v>0</v>
      </c>
    </row>
    <row r="450" spans="1:5" s="1" customFormat="1" hidden="1" x14ac:dyDescent="0.25">
      <c r="A450" s="6">
        <v>4</v>
      </c>
      <c r="B450" s="40">
        <v>3006002001</v>
      </c>
      <c r="C450" s="7" t="s">
        <v>520</v>
      </c>
    </row>
    <row r="451" spans="1:5" s="1" customFormat="1" hidden="1" x14ac:dyDescent="0.25">
      <c r="A451" s="6">
        <v>4</v>
      </c>
      <c r="B451" s="40">
        <v>3006002002</v>
      </c>
      <c r="C451" s="7" t="s">
        <v>505</v>
      </c>
    </row>
    <row r="452" spans="1:5" s="1" customFormat="1" hidden="1" x14ac:dyDescent="0.25">
      <c r="A452" s="6">
        <v>4</v>
      </c>
      <c r="B452" s="40">
        <v>3006002003</v>
      </c>
      <c r="C452" s="7" t="s">
        <v>506</v>
      </c>
    </row>
    <row r="453" spans="1:5" s="1" customFormat="1" hidden="1" x14ac:dyDescent="0.25">
      <c r="A453" s="6">
        <v>4</v>
      </c>
      <c r="B453" s="40">
        <v>3006002004</v>
      </c>
      <c r="C453" s="7" t="s">
        <v>521</v>
      </c>
    </row>
    <row r="454" spans="1:5" s="1" customFormat="1" hidden="1" x14ac:dyDescent="0.25">
      <c r="A454" s="6">
        <v>4</v>
      </c>
      <c r="B454" s="40">
        <v>3006002005</v>
      </c>
      <c r="C454" s="7" t="s">
        <v>522</v>
      </c>
    </row>
    <row r="455" spans="1:5" s="1" customFormat="1" hidden="1" x14ac:dyDescent="0.25">
      <c r="A455" s="6">
        <v>4</v>
      </c>
      <c r="B455" s="40">
        <v>3006002006</v>
      </c>
      <c r="C455" s="7" t="s">
        <v>523</v>
      </c>
    </row>
    <row r="456" spans="1:5" s="1" customFormat="1" hidden="1" x14ac:dyDescent="0.25">
      <c r="A456" s="6">
        <v>4</v>
      </c>
      <c r="B456" s="40">
        <v>3006002007</v>
      </c>
      <c r="C456" s="7" t="s">
        <v>524</v>
      </c>
    </row>
    <row r="457" spans="1:5" s="1" customFormat="1" hidden="1" x14ac:dyDescent="0.25">
      <c r="A457" s="6">
        <v>4</v>
      </c>
      <c r="B457" s="40">
        <v>3006002008</v>
      </c>
      <c r="C457" s="7" t="s">
        <v>170</v>
      </c>
    </row>
    <row r="458" spans="1:5" s="1" customFormat="1" hidden="1" x14ac:dyDescent="0.25">
      <c r="A458" s="34">
        <v>3</v>
      </c>
      <c r="B458" s="34">
        <v>3006003</v>
      </c>
      <c r="C458" s="35" t="s">
        <v>525</v>
      </c>
      <c r="D458" s="1">
        <f>SUMIF(JULHO!J:J,EAP!B458,JULHO!L:L)+SUMIF(JULHO!N:N,EAP!B458,JULHO!P:P)+SUMIF(JULHO!R:R,EAP!B458,JULHO!T:T)+SUMIF(JULHO!V:V,EAP!B458,JULHO!X:X)+SUMIF(JULHO!Z:Z,EAP!B458,JULHO!AB:AB)</f>
        <v>0</v>
      </c>
      <c r="E458" s="47">
        <f t="shared" ref="E458:E461" si="8">D458/$E$1</f>
        <v>0</v>
      </c>
    </row>
    <row r="459" spans="1:5" s="1" customFormat="1" hidden="1" x14ac:dyDescent="0.25">
      <c r="A459" s="34">
        <v>3</v>
      </c>
      <c r="B459" s="34">
        <v>3006004</v>
      </c>
      <c r="C459" s="35" t="s">
        <v>526</v>
      </c>
      <c r="D459" s="1">
        <f>SUMIF(JULHO!J:J,EAP!B459,JULHO!L:L)+SUMIF(JULHO!N:N,EAP!B459,JULHO!P:P)+SUMIF(JULHO!R:R,EAP!B459,JULHO!T:T)+SUMIF(JULHO!V:V,EAP!B459,JULHO!X:X)+SUMIF(JULHO!Z:Z,EAP!B459,JULHO!AB:AB)</f>
        <v>0</v>
      </c>
      <c r="E459" s="47">
        <f t="shared" si="8"/>
        <v>0</v>
      </c>
    </row>
    <row r="460" spans="1:5" s="1" customFormat="1" hidden="1" x14ac:dyDescent="0.25">
      <c r="A460" s="34">
        <v>3</v>
      </c>
      <c r="B460" s="34">
        <v>3006005</v>
      </c>
      <c r="C460" s="35" t="s">
        <v>527</v>
      </c>
      <c r="D460" s="1">
        <f>SUMIF(JULHO!J:J,EAP!B460,JULHO!L:L)+SUMIF(JULHO!N:N,EAP!B460,JULHO!P:P)+SUMIF(JULHO!R:R,EAP!B460,JULHO!T:T)+SUMIF(JULHO!V:V,EAP!B460,JULHO!X:X)+SUMIF(JULHO!Z:Z,EAP!B460,JULHO!AB:AB)</f>
        <v>0</v>
      </c>
      <c r="E460" s="47">
        <f t="shared" si="8"/>
        <v>0</v>
      </c>
    </row>
    <row r="461" spans="1:5" s="1" customFormat="1" hidden="1" x14ac:dyDescent="0.25">
      <c r="A461" s="34">
        <v>3</v>
      </c>
      <c r="B461" s="34">
        <v>3006006</v>
      </c>
      <c r="C461" s="35" t="s">
        <v>463</v>
      </c>
      <c r="D461" s="1">
        <f>SUMIF(JULHO!J:J,EAP!B461,JULHO!L:L)+SUMIF(JULHO!N:N,EAP!B461,JULHO!P:P)+SUMIF(JULHO!R:R,EAP!B461,JULHO!T:T)+SUMIF(JULHO!V:V,EAP!B461,JULHO!X:X)+SUMIF(JULHO!Z:Z,EAP!B461,JULHO!AB:AB)</f>
        <v>0</v>
      </c>
      <c r="E461" s="47">
        <f t="shared" si="8"/>
        <v>0</v>
      </c>
    </row>
    <row r="462" spans="1:5" s="1" customFormat="1" hidden="1" x14ac:dyDescent="0.25">
      <c r="A462" s="10">
        <v>2</v>
      </c>
      <c r="B462" s="34">
        <v>3007</v>
      </c>
      <c r="C462" s="11" t="s">
        <v>528</v>
      </c>
    </row>
    <row r="463" spans="1:5" s="1" customFormat="1" hidden="1" x14ac:dyDescent="0.25">
      <c r="A463" s="34">
        <v>3</v>
      </c>
      <c r="B463" s="34">
        <v>3007001</v>
      </c>
      <c r="C463" s="35" t="s">
        <v>529</v>
      </c>
      <c r="D463" s="1">
        <f>SUMIF(JULHO!J:J,EAP!B463,JULHO!L:L)+SUMIF(JULHO!N:N,EAP!B463,JULHO!P:P)+SUMIF(JULHO!R:R,EAP!B463,JULHO!T:T)+SUMIF(JULHO!V:V,EAP!B463,JULHO!X:X)+SUMIF(JULHO!Z:Z,EAP!B463,JULHO!AB:AB)</f>
        <v>0</v>
      </c>
      <c r="E463" s="47">
        <f>D463/$E$1</f>
        <v>0</v>
      </c>
    </row>
    <row r="464" spans="1:5" s="1" customFormat="1" hidden="1" x14ac:dyDescent="0.25">
      <c r="A464" s="6">
        <v>4</v>
      </c>
      <c r="B464" s="40">
        <v>3007001001</v>
      </c>
      <c r="C464" s="7" t="s">
        <v>530</v>
      </c>
    </row>
    <row r="465" spans="1:5" s="1" customFormat="1" hidden="1" x14ac:dyDescent="0.25">
      <c r="A465" s="6">
        <v>4</v>
      </c>
      <c r="B465" s="40">
        <v>3007001002</v>
      </c>
      <c r="C465" s="7" t="s">
        <v>531</v>
      </c>
    </row>
    <row r="466" spans="1:5" s="1" customFormat="1" hidden="1" x14ac:dyDescent="0.25">
      <c r="A466" s="6">
        <v>4</v>
      </c>
      <c r="B466" s="40">
        <v>3007001003</v>
      </c>
      <c r="C466" s="7" t="s">
        <v>532</v>
      </c>
    </row>
    <row r="467" spans="1:5" s="1" customFormat="1" hidden="1" x14ac:dyDescent="0.25">
      <c r="A467" s="6">
        <v>4</v>
      </c>
      <c r="B467" s="40">
        <v>3007001004</v>
      </c>
      <c r="C467" s="7" t="s">
        <v>170</v>
      </c>
    </row>
    <row r="468" spans="1:5" s="1" customFormat="1" hidden="1" x14ac:dyDescent="0.25">
      <c r="A468" s="34">
        <v>3</v>
      </c>
      <c r="B468" s="34">
        <v>3007002</v>
      </c>
      <c r="C468" s="35" t="s">
        <v>533</v>
      </c>
      <c r="D468" s="1">
        <f>SUMIF(JULHO!J:J,EAP!B468,JULHO!L:L)+SUMIF(JULHO!N:N,EAP!B468,JULHO!P:P)+SUMIF(JULHO!R:R,EAP!B468,JULHO!T:T)+SUMIF(JULHO!V:V,EAP!B468,JULHO!X:X)+SUMIF(JULHO!Z:Z,EAP!B468,JULHO!AB:AB)</f>
        <v>0</v>
      </c>
      <c r="E468" s="47">
        <f t="shared" ref="E468:E472" si="9">D468/$E$1</f>
        <v>0</v>
      </c>
    </row>
    <row r="469" spans="1:5" s="1" customFormat="1" hidden="1" x14ac:dyDescent="0.25">
      <c r="A469" s="34">
        <v>3</v>
      </c>
      <c r="B469" s="34">
        <v>3007003</v>
      </c>
      <c r="C469" s="35" t="s">
        <v>534</v>
      </c>
      <c r="D469" s="1">
        <f>SUMIF(JULHO!J:J,EAP!B469,JULHO!L:L)+SUMIF(JULHO!N:N,EAP!B469,JULHO!P:P)+SUMIF(JULHO!R:R,EAP!B469,JULHO!T:T)+SUMIF(JULHO!V:V,EAP!B469,JULHO!X:X)+SUMIF(JULHO!Z:Z,EAP!B469,JULHO!AB:AB)</f>
        <v>0</v>
      </c>
      <c r="E469" s="47">
        <f t="shared" si="9"/>
        <v>0</v>
      </c>
    </row>
    <row r="470" spans="1:5" s="1" customFormat="1" hidden="1" x14ac:dyDescent="0.25">
      <c r="A470" s="34">
        <v>3</v>
      </c>
      <c r="B470" s="34">
        <v>3007004</v>
      </c>
      <c r="C470" s="35" t="s">
        <v>510</v>
      </c>
      <c r="D470" s="1">
        <f>SUMIF(JULHO!J:J,EAP!B470,JULHO!L:L)+SUMIF(JULHO!N:N,EAP!B470,JULHO!P:P)+SUMIF(JULHO!R:R,EAP!B470,JULHO!T:T)+SUMIF(JULHO!V:V,EAP!B470,JULHO!X:X)+SUMIF(JULHO!Z:Z,EAP!B470,JULHO!AB:AB)</f>
        <v>0</v>
      </c>
      <c r="E470" s="47">
        <f t="shared" si="9"/>
        <v>0</v>
      </c>
    </row>
    <row r="471" spans="1:5" s="1" customFormat="1" hidden="1" x14ac:dyDescent="0.25">
      <c r="A471" s="34">
        <v>3</v>
      </c>
      <c r="B471" s="34">
        <v>3007005</v>
      </c>
      <c r="C471" s="35" t="s">
        <v>535</v>
      </c>
      <c r="D471" s="1">
        <f>SUMIF(JULHO!J:J,EAP!B471,JULHO!L:L)+SUMIF(JULHO!N:N,EAP!B471,JULHO!P:P)+SUMIF(JULHO!R:R,EAP!B471,JULHO!T:T)+SUMIF(JULHO!V:V,EAP!B471,JULHO!X:X)+SUMIF(JULHO!Z:Z,EAP!B471,JULHO!AB:AB)</f>
        <v>0</v>
      </c>
      <c r="E471" s="47">
        <f t="shared" si="9"/>
        <v>0</v>
      </c>
    </row>
    <row r="472" spans="1:5" s="1" customFormat="1" hidden="1" x14ac:dyDescent="0.25">
      <c r="A472" s="34">
        <v>3</v>
      </c>
      <c r="B472" s="34">
        <v>3007006</v>
      </c>
      <c r="C472" s="35" t="s">
        <v>536</v>
      </c>
      <c r="D472" s="1">
        <f>SUMIF(JULHO!J:J,EAP!B472,JULHO!L:L)+SUMIF(JULHO!N:N,EAP!B472,JULHO!P:P)+SUMIF(JULHO!R:R,EAP!B472,JULHO!T:T)+SUMIF(JULHO!V:V,EAP!B472,JULHO!X:X)+SUMIF(JULHO!Z:Z,EAP!B472,JULHO!AB:AB)</f>
        <v>0</v>
      </c>
      <c r="E472" s="47">
        <f t="shared" si="9"/>
        <v>0</v>
      </c>
    </row>
    <row r="473" spans="1:5" s="1" customFormat="1" ht="30" hidden="1" x14ac:dyDescent="0.25">
      <c r="A473" s="6">
        <v>4</v>
      </c>
      <c r="B473" s="40">
        <v>3007006001</v>
      </c>
      <c r="C473" s="7" t="s">
        <v>537</v>
      </c>
    </row>
    <row r="474" spans="1:5" s="1" customFormat="1" hidden="1" x14ac:dyDescent="0.25">
      <c r="A474" s="6">
        <v>4</v>
      </c>
      <c r="B474" s="40">
        <v>3007006002</v>
      </c>
      <c r="C474" s="7" t="s">
        <v>170</v>
      </c>
    </row>
    <row r="475" spans="1:5" s="1" customFormat="1" hidden="1" x14ac:dyDescent="0.25">
      <c r="A475" s="34">
        <v>3</v>
      </c>
      <c r="B475" s="34">
        <v>3007007</v>
      </c>
      <c r="C475" s="35" t="s">
        <v>538</v>
      </c>
      <c r="D475" s="1">
        <f>SUMIF(JULHO!J:J,EAP!B475,JULHO!L:L)+SUMIF(JULHO!N:N,EAP!B475,JULHO!P:P)+SUMIF(JULHO!R:R,EAP!B475,JULHO!T:T)+SUMIF(JULHO!V:V,EAP!B475,JULHO!X:X)+SUMIF(JULHO!Z:Z,EAP!B475,JULHO!AB:AB)</f>
        <v>0</v>
      </c>
      <c r="E475" s="47">
        <f t="shared" ref="E475:E478" si="10">D475/$E$1</f>
        <v>0</v>
      </c>
    </row>
    <row r="476" spans="1:5" s="1" customFormat="1" hidden="1" x14ac:dyDescent="0.25">
      <c r="A476" s="34">
        <v>3</v>
      </c>
      <c r="B476" s="34">
        <v>3007008</v>
      </c>
      <c r="C476" s="35" t="s">
        <v>539</v>
      </c>
      <c r="D476" s="1">
        <f>SUMIF(JULHO!J:J,EAP!B476,JULHO!L:L)+SUMIF(JULHO!N:N,EAP!B476,JULHO!P:P)+SUMIF(JULHO!R:R,EAP!B476,JULHO!T:T)+SUMIF(JULHO!V:V,EAP!B476,JULHO!X:X)+SUMIF(JULHO!Z:Z,EAP!B476,JULHO!AB:AB)</f>
        <v>0</v>
      </c>
      <c r="E476" s="47">
        <f t="shared" si="10"/>
        <v>0</v>
      </c>
    </row>
    <row r="477" spans="1:5" s="1" customFormat="1" hidden="1" x14ac:dyDescent="0.25">
      <c r="A477" s="34">
        <v>3</v>
      </c>
      <c r="B477" s="34">
        <v>3007009</v>
      </c>
      <c r="C477" s="35" t="s">
        <v>540</v>
      </c>
      <c r="D477" s="1">
        <f>SUMIF(JULHO!J:J,EAP!B477,JULHO!L:L)+SUMIF(JULHO!N:N,EAP!B477,JULHO!P:P)+SUMIF(JULHO!R:R,EAP!B477,JULHO!T:T)+SUMIF(JULHO!V:V,EAP!B477,JULHO!X:X)+SUMIF(JULHO!Z:Z,EAP!B477,JULHO!AB:AB)</f>
        <v>0</v>
      </c>
      <c r="E477" s="47">
        <f t="shared" si="10"/>
        <v>0</v>
      </c>
    </row>
    <row r="478" spans="1:5" s="1" customFormat="1" hidden="1" x14ac:dyDescent="0.25">
      <c r="A478" s="34">
        <v>3</v>
      </c>
      <c r="B478" s="34">
        <v>3007010</v>
      </c>
      <c r="C478" s="35" t="s">
        <v>463</v>
      </c>
      <c r="D478" s="1">
        <f>SUMIF(JULHO!J:J,EAP!B478,JULHO!L:L)+SUMIF(JULHO!N:N,EAP!B478,JULHO!P:P)+SUMIF(JULHO!R:R,EAP!B478,JULHO!T:T)+SUMIF(JULHO!V:V,EAP!B478,JULHO!X:X)+SUMIF(JULHO!Z:Z,EAP!B478,JULHO!AB:AB)</f>
        <v>0</v>
      </c>
      <c r="E478" s="47">
        <f t="shared" si="10"/>
        <v>0</v>
      </c>
    </row>
    <row r="479" spans="1:5" s="1" customFormat="1" hidden="1" x14ac:dyDescent="0.25">
      <c r="A479" s="10">
        <v>2</v>
      </c>
      <c r="B479" s="34">
        <v>3008</v>
      </c>
      <c r="C479" s="11" t="s">
        <v>541</v>
      </c>
    </row>
    <row r="480" spans="1:5" s="1" customFormat="1" hidden="1" x14ac:dyDescent="0.25">
      <c r="A480" s="34">
        <v>3</v>
      </c>
      <c r="B480" s="34">
        <v>3008001</v>
      </c>
      <c r="C480" s="35" t="s">
        <v>542</v>
      </c>
      <c r="D480" s="1">
        <f>SUMIF(JULHO!J:J,EAP!B480,JULHO!L:L)+SUMIF(JULHO!N:N,EAP!B480,JULHO!P:P)+SUMIF(JULHO!R:R,EAP!B480,JULHO!T:T)+SUMIF(JULHO!V:V,EAP!B480,JULHO!X:X)+SUMIF(JULHO!Z:Z,EAP!B480,JULHO!AB:AB)</f>
        <v>0</v>
      </c>
      <c r="E480" s="47">
        <f>D480/$E$1</f>
        <v>0</v>
      </c>
    </row>
    <row r="481" spans="1:8" hidden="1" x14ac:dyDescent="0.25">
      <c r="A481" s="6">
        <v>4</v>
      </c>
      <c r="B481" s="40">
        <v>3008001001</v>
      </c>
      <c r="C481" s="7" t="s">
        <v>543</v>
      </c>
      <c r="D481" s="1"/>
      <c r="H481" s="1"/>
    </row>
    <row r="482" spans="1:8" hidden="1" x14ac:dyDescent="0.25">
      <c r="A482" s="6">
        <v>4</v>
      </c>
      <c r="B482" s="40">
        <v>3008001002</v>
      </c>
      <c r="C482" s="7" t="s">
        <v>544</v>
      </c>
      <c r="D482" s="1"/>
      <c r="H482" s="1"/>
    </row>
    <row r="483" spans="1:8" hidden="1" x14ac:dyDescent="0.25">
      <c r="A483" s="6">
        <v>4</v>
      </c>
      <c r="B483" s="40">
        <v>3008001003</v>
      </c>
      <c r="C483" s="7" t="s">
        <v>170</v>
      </c>
      <c r="D483" s="1"/>
      <c r="H483" s="1"/>
    </row>
    <row r="484" spans="1:8" x14ac:dyDescent="0.25">
      <c r="A484" s="34">
        <v>3</v>
      </c>
      <c r="B484" s="34">
        <v>3008002</v>
      </c>
      <c r="C484" s="35" t="s">
        <v>545</v>
      </c>
      <c r="D484" s="44">
        <f>SUMIF(JULHO!J:J,EAP!B484,JULHO!L:L)+SUMIF(JULHO!N:N,EAP!B484,JULHO!P:P)+SUMIF(JULHO!R:R,EAP!B484,JULHO!T:T)+SUMIF(JULHO!V:V,EAP!B484,JULHO!X:X)+SUMIF(JULHO!Z:Z,EAP!B484,JULHO!AB:AB)</f>
        <v>3236.9554400000006</v>
      </c>
      <c r="E484" s="47">
        <f>D484/$E$1</f>
        <v>1.4973017365469535E-2</v>
      </c>
      <c r="H484" s="105">
        <f>E484*$J$1</f>
        <v>-2324.4591294710604</v>
      </c>
    </row>
    <row r="485" spans="1:8" hidden="1" x14ac:dyDescent="0.25">
      <c r="A485" s="6">
        <v>4</v>
      </c>
      <c r="B485" s="40">
        <v>3008002001</v>
      </c>
      <c r="C485" s="7" t="s">
        <v>546</v>
      </c>
      <c r="D485" s="1"/>
      <c r="H485" s="1"/>
    </row>
    <row r="486" spans="1:8" hidden="1" x14ac:dyDescent="0.25">
      <c r="A486" s="6">
        <v>4</v>
      </c>
      <c r="B486" s="40">
        <v>3008002002</v>
      </c>
      <c r="C486" s="7" t="s">
        <v>547</v>
      </c>
      <c r="D486" s="1"/>
      <c r="H486" s="1"/>
    </row>
    <row r="487" spans="1:8" hidden="1" x14ac:dyDescent="0.25">
      <c r="A487" s="6">
        <v>4</v>
      </c>
      <c r="B487" s="40">
        <v>3008002003</v>
      </c>
      <c r="C487" s="7" t="s">
        <v>548</v>
      </c>
      <c r="D487" s="1"/>
      <c r="H487" s="1"/>
    </row>
    <row r="488" spans="1:8" hidden="1" x14ac:dyDescent="0.25">
      <c r="A488" s="6">
        <v>4</v>
      </c>
      <c r="B488" s="40">
        <v>3008002004</v>
      </c>
      <c r="C488" s="7" t="s">
        <v>549</v>
      </c>
      <c r="D488" s="1"/>
      <c r="H488" s="1"/>
    </row>
    <row r="489" spans="1:8" hidden="1" x14ac:dyDescent="0.25">
      <c r="A489" s="6">
        <v>4</v>
      </c>
      <c r="B489" s="40">
        <v>3008002005</v>
      </c>
      <c r="C489" s="7" t="s">
        <v>550</v>
      </c>
      <c r="D489" s="1"/>
      <c r="H489" s="1"/>
    </row>
    <row r="490" spans="1:8" hidden="1" x14ac:dyDescent="0.25">
      <c r="A490" s="6">
        <v>4</v>
      </c>
      <c r="B490" s="40">
        <v>3008002006</v>
      </c>
      <c r="C490" s="7" t="s">
        <v>551</v>
      </c>
      <c r="D490" s="1"/>
      <c r="H490" s="1"/>
    </row>
    <row r="491" spans="1:8" hidden="1" x14ac:dyDescent="0.25">
      <c r="A491" s="6">
        <v>4</v>
      </c>
      <c r="B491" s="40">
        <v>3008002007</v>
      </c>
      <c r="C491" s="7" t="s">
        <v>552</v>
      </c>
      <c r="D491" s="1"/>
      <c r="H491" s="1"/>
    </row>
    <row r="492" spans="1:8" hidden="1" x14ac:dyDescent="0.25">
      <c r="A492" s="6">
        <v>4</v>
      </c>
      <c r="B492" s="40">
        <v>3008002008</v>
      </c>
      <c r="C492" s="7" t="s">
        <v>553</v>
      </c>
      <c r="D492" s="1"/>
      <c r="H492" s="1"/>
    </row>
    <row r="493" spans="1:8" hidden="1" x14ac:dyDescent="0.25">
      <c r="A493" s="6">
        <v>4</v>
      </c>
      <c r="B493" s="40">
        <v>3008002009</v>
      </c>
      <c r="C493" s="7" t="s">
        <v>554</v>
      </c>
      <c r="D493" s="1"/>
      <c r="H493" s="1"/>
    </row>
    <row r="494" spans="1:8" hidden="1" x14ac:dyDescent="0.25">
      <c r="A494" s="6">
        <v>4</v>
      </c>
      <c r="B494" s="40">
        <v>3008002010</v>
      </c>
      <c r="C494" s="7" t="s">
        <v>555</v>
      </c>
      <c r="D494" s="1"/>
      <c r="H494" s="1"/>
    </row>
    <row r="495" spans="1:8" hidden="1" x14ac:dyDescent="0.25">
      <c r="A495" s="6">
        <v>4</v>
      </c>
      <c r="B495" s="40">
        <v>3008002011</v>
      </c>
      <c r="C495" s="7" t="s">
        <v>556</v>
      </c>
      <c r="D495" s="1"/>
      <c r="H495" s="1"/>
    </row>
    <row r="496" spans="1:8" hidden="1" x14ac:dyDescent="0.25">
      <c r="A496" s="6">
        <v>4</v>
      </c>
      <c r="B496" s="40">
        <v>3008002012</v>
      </c>
      <c r="C496" s="7" t="s">
        <v>557</v>
      </c>
      <c r="D496" s="1"/>
      <c r="H496" s="1"/>
    </row>
    <row r="497" spans="1:5" s="1" customFormat="1" hidden="1" x14ac:dyDescent="0.25">
      <c r="A497" s="6">
        <v>4</v>
      </c>
      <c r="B497" s="40">
        <v>3008002013</v>
      </c>
      <c r="C497" s="7" t="s">
        <v>170</v>
      </c>
    </row>
    <row r="498" spans="1:5" s="1" customFormat="1" hidden="1" x14ac:dyDescent="0.25">
      <c r="A498" s="34">
        <v>3</v>
      </c>
      <c r="B498" s="34">
        <v>3008003</v>
      </c>
      <c r="C498" s="35" t="s">
        <v>558</v>
      </c>
      <c r="D498" s="1">
        <f>SUMIF(JULHO!J:J,EAP!B498,JULHO!L:L)+SUMIF(JULHO!N:N,EAP!B498,JULHO!P:P)+SUMIF(JULHO!R:R,EAP!B498,JULHO!T:T)+SUMIF(JULHO!V:V,EAP!B498,JULHO!X:X)+SUMIF(JULHO!Z:Z,EAP!B498,JULHO!AB:AB)</f>
        <v>0</v>
      </c>
      <c r="E498" s="47">
        <f>D498/$E$1</f>
        <v>0</v>
      </c>
    </row>
    <row r="499" spans="1:5" s="1" customFormat="1" hidden="1" x14ac:dyDescent="0.25">
      <c r="A499" s="10">
        <v>2</v>
      </c>
      <c r="B499" s="34">
        <v>3009</v>
      </c>
      <c r="C499" s="11" t="s">
        <v>559</v>
      </c>
    </row>
    <row r="500" spans="1:5" s="1" customFormat="1" hidden="1" x14ac:dyDescent="0.25">
      <c r="A500" s="34">
        <v>3</v>
      </c>
      <c r="B500" s="34">
        <v>3009001</v>
      </c>
      <c r="C500" s="35" t="s">
        <v>560</v>
      </c>
      <c r="D500" s="1">
        <f>SUMIF(JULHO!J:J,EAP!B500,JULHO!L:L)+SUMIF(JULHO!N:N,EAP!B500,JULHO!P:P)+SUMIF(JULHO!R:R,EAP!B500,JULHO!T:T)+SUMIF(JULHO!V:V,EAP!B500,JULHO!X:X)+SUMIF(JULHO!Z:Z,EAP!B500,JULHO!AB:AB)</f>
        <v>0</v>
      </c>
      <c r="E500" s="47">
        <f>D500/$E$1</f>
        <v>0</v>
      </c>
    </row>
    <row r="501" spans="1:5" s="1" customFormat="1" hidden="1" x14ac:dyDescent="0.25">
      <c r="A501" s="6">
        <v>4</v>
      </c>
      <c r="B501" s="40">
        <v>3009001001</v>
      </c>
      <c r="C501" s="7" t="s">
        <v>561</v>
      </c>
    </row>
    <row r="502" spans="1:5" s="1" customFormat="1" hidden="1" x14ac:dyDescent="0.25">
      <c r="A502" s="6">
        <v>4</v>
      </c>
      <c r="B502" s="40">
        <v>3009001002</v>
      </c>
      <c r="C502" s="7" t="s">
        <v>562</v>
      </c>
    </row>
    <row r="503" spans="1:5" s="1" customFormat="1" hidden="1" x14ac:dyDescent="0.25">
      <c r="A503" s="6">
        <v>4</v>
      </c>
      <c r="B503" s="40">
        <v>3009001003</v>
      </c>
      <c r="C503" s="7" t="s">
        <v>563</v>
      </c>
    </row>
    <row r="504" spans="1:5" s="1" customFormat="1" hidden="1" x14ac:dyDescent="0.25">
      <c r="A504" s="6">
        <v>4</v>
      </c>
      <c r="B504" s="40">
        <v>3009001004</v>
      </c>
      <c r="C504" s="7" t="s">
        <v>564</v>
      </c>
    </row>
    <row r="505" spans="1:5" s="1" customFormat="1" hidden="1" x14ac:dyDescent="0.25">
      <c r="A505" s="6">
        <v>4</v>
      </c>
      <c r="B505" s="40">
        <v>3009001005</v>
      </c>
      <c r="C505" s="7" t="s">
        <v>170</v>
      </c>
    </row>
    <row r="506" spans="1:5" s="1" customFormat="1" hidden="1" x14ac:dyDescent="0.25">
      <c r="A506" s="34">
        <v>3</v>
      </c>
      <c r="B506" s="34">
        <v>3009002</v>
      </c>
      <c r="C506" s="35" t="s">
        <v>565</v>
      </c>
      <c r="D506" s="1">
        <f>SUMIF(JULHO!J:J,EAP!B506,JULHO!L:L)+SUMIF(JULHO!N:N,EAP!B506,JULHO!P:P)+SUMIF(JULHO!R:R,EAP!B506,JULHO!T:T)+SUMIF(JULHO!V:V,EAP!B506,JULHO!X:X)+SUMIF(JULHO!Z:Z,EAP!B506,JULHO!AB:AB)</f>
        <v>0</v>
      </c>
      <c r="E506" s="47">
        <f>D506/$E$1</f>
        <v>0</v>
      </c>
    </row>
    <row r="507" spans="1:5" s="1" customFormat="1" hidden="1" x14ac:dyDescent="0.25">
      <c r="A507" s="6">
        <v>4</v>
      </c>
      <c r="B507" s="40">
        <v>3009002001</v>
      </c>
      <c r="C507" s="7" t="s">
        <v>566</v>
      </c>
    </row>
    <row r="508" spans="1:5" s="1" customFormat="1" hidden="1" x14ac:dyDescent="0.25">
      <c r="A508" s="6">
        <v>4</v>
      </c>
      <c r="B508" s="40">
        <v>3009002002</v>
      </c>
      <c r="C508" s="7" t="s">
        <v>170</v>
      </c>
    </row>
    <row r="509" spans="1:5" s="1" customFormat="1" hidden="1" x14ac:dyDescent="0.25">
      <c r="A509" s="34">
        <v>3</v>
      </c>
      <c r="B509" s="34">
        <v>3009003</v>
      </c>
      <c r="C509" s="35" t="s">
        <v>567</v>
      </c>
      <c r="D509" s="1">
        <f>SUMIF(JULHO!J:J,EAP!B509,JULHO!L:L)+SUMIF(JULHO!N:N,EAP!B509,JULHO!P:P)+SUMIF(JULHO!R:R,EAP!B509,JULHO!T:T)+SUMIF(JULHO!V:V,EAP!B509,JULHO!X:X)+SUMIF(JULHO!Z:Z,EAP!B509,JULHO!AB:AB)</f>
        <v>0</v>
      </c>
      <c r="E509" s="47">
        <f>D509/$E$1</f>
        <v>0</v>
      </c>
    </row>
    <row r="510" spans="1:5" s="1" customFormat="1" hidden="1" x14ac:dyDescent="0.25">
      <c r="A510" s="6">
        <v>4</v>
      </c>
      <c r="B510" s="40">
        <v>3009003001</v>
      </c>
      <c r="C510" s="7" t="s">
        <v>568</v>
      </c>
    </row>
    <row r="511" spans="1:5" s="1" customFormat="1" hidden="1" x14ac:dyDescent="0.25">
      <c r="A511" s="6">
        <v>4</v>
      </c>
      <c r="B511" s="40">
        <v>3009003002</v>
      </c>
      <c r="C511" s="7" t="s">
        <v>569</v>
      </c>
    </row>
    <row r="512" spans="1:5" s="1" customFormat="1" hidden="1" x14ac:dyDescent="0.25">
      <c r="A512" s="6">
        <v>4</v>
      </c>
      <c r="B512" s="40">
        <v>3009003003</v>
      </c>
      <c r="C512" s="7" t="s">
        <v>170</v>
      </c>
    </row>
    <row r="513" spans="1:5" s="1" customFormat="1" hidden="1" x14ac:dyDescent="0.25">
      <c r="A513" s="34">
        <v>3</v>
      </c>
      <c r="B513" s="34">
        <v>3009004</v>
      </c>
      <c r="C513" s="35" t="s">
        <v>463</v>
      </c>
      <c r="D513" s="1">
        <f>SUMIF(JULHO!J:J,EAP!B513,JULHO!L:L)+SUMIF(JULHO!N:N,EAP!B513,JULHO!P:P)+SUMIF(JULHO!R:R,EAP!B513,JULHO!T:T)+SUMIF(JULHO!V:V,EAP!B513,JULHO!X:X)+SUMIF(JULHO!Z:Z,EAP!B513,JULHO!AB:AB)</f>
        <v>0</v>
      </c>
      <c r="E513" s="47">
        <f>D513/$E$1</f>
        <v>0</v>
      </c>
    </row>
    <row r="514" spans="1:5" s="1" customFormat="1" hidden="1" x14ac:dyDescent="0.25">
      <c r="A514" s="10">
        <v>2</v>
      </c>
      <c r="B514" s="34">
        <v>3010</v>
      </c>
      <c r="C514" s="11" t="s">
        <v>570</v>
      </c>
    </row>
    <row r="515" spans="1:5" s="1" customFormat="1" hidden="1" x14ac:dyDescent="0.25">
      <c r="A515" s="34">
        <v>3</v>
      </c>
      <c r="B515" s="34">
        <v>3010001</v>
      </c>
      <c r="C515" s="35" t="s">
        <v>571</v>
      </c>
      <c r="D515" s="1">
        <f>SUMIF(JULHO!J:J,EAP!B515,JULHO!L:L)+SUMIF(JULHO!N:N,EAP!B515,JULHO!P:P)+SUMIF(JULHO!R:R,EAP!B515,JULHO!T:T)+SUMIF(JULHO!V:V,EAP!B515,JULHO!X:X)+SUMIF(JULHO!Z:Z,EAP!B515,JULHO!AB:AB)</f>
        <v>0</v>
      </c>
      <c r="E515" s="47">
        <f>D515/$E$1</f>
        <v>0</v>
      </c>
    </row>
    <row r="516" spans="1:5" s="1" customFormat="1" hidden="1" x14ac:dyDescent="0.25">
      <c r="A516" s="6">
        <v>4</v>
      </c>
      <c r="B516" s="40">
        <v>3010001001</v>
      </c>
      <c r="C516" s="7" t="s">
        <v>572</v>
      </c>
    </row>
    <row r="517" spans="1:5" s="1" customFormat="1" hidden="1" x14ac:dyDescent="0.25">
      <c r="A517" s="6">
        <v>4</v>
      </c>
      <c r="B517" s="40">
        <v>3010001002</v>
      </c>
      <c r="C517" s="7" t="s">
        <v>573</v>
      </c>
    </row>
    <row r="518" spans="1:5" s="1" customFormat="1" hidden="1" x14ac:dyDescent="0.25">
      <c r="A518" s="6">
        <v>4</v>
      </c>
      <c r="B518" s="40">
        <v>3010001003</v>
      </c>
      <c r="C518" s="7" t="s">
        <v>574</v>
      </c>
    </row>
    <row r="519" spans="1:5" s="1" customFormat="1" hidden="1" x14ac:dyDescent="0.25">
      <c r="A519" s="6">
        <v>4</v>
      </c>
      <c r="B519" s="40">
        <v>3010001004</v>
      </c>
      <c r="C519" s="7" t="s">
        <v>575</v>
      </c>
    </row>
    <row r="520" spans="1:5" s="1" customFormat="1" hidden="1" x14ac:dyDescent="0.25">
      <c r="A520" s="6">
        <v>4</v>
      </c>
      <c r="B520" s="40">
        <v>3010001005</v>
      </c>
      <c r="C520" s="7" t="s">
        <v>576</v>
      </c>
    </row>
    <row r="521" spans="1:5" s="1" customFormat="1" hidden="1" x14ac:dyDescent="0.25">
      <c r="A521" s="6">
        <v>4</v>
      </c>
      <c r="B521" s="40">
        <v>3010001006</v>
      </c>
      <c r="C521" s="7" t="s">
        <v>577</v>
      </c>
    </row>
    <row r="522" spans="1:5" s="1" customFormat="1" hidden="1" x14ac:dyDescent="0.25">
      <c r="A522" s="6">
        <v>4</v>
      </c>
      <c r="B522" s="40">
        <v>3010001007</v>
      </c>
      <c r="C522" s="7" t="s">
        <v>578</v>
      </c>
    </row>
    <row r="523" spans="1:5" s="1" customFormat="1" hidden="1" x14ac:dyDescent="0.25">
      <c r="A523" s="6">
        <v>4</v>
      </c>
      <c r="B523" s="40">
        <v>3010001008</v>
      </c>
      <c r="C523" s="7" t="s">
        <v>579</v>
      </c>
    </row>
    <row r="524" spans="1:5" s="1" customFormat="1" hidden="1" x14ac:dyDescent="0.25">
      <c r="A524" s="6">
        <v>4</v>
      </c>
      <c r="B524" s="40">
        <v>3010001009</v>
      </c>
      <c r="C524" s="7" t="s">
        <v>170</v>
      </c>
    </row>
    <row r="525" spans="1:5" s="1" customFormat="1" hidden="1" x14ac:dyDescent="0.25">
      <c r="A525" s="34">
        <v>3</v>
      </c>
      <c r="B525" s="34">
        <v>3010002</v>
      </c>
      <c r="C525" s="35" t="s">
        <v>580</v>
      </c>
      <c r="D525" s="1">
        <f>SUMIF(JULHO!J:J,EAP!B525,JULHO!L:L)+SUMIF(JULHO!N:N,EAP!B525,JULHO!P:P)+SUMIF(JULHO!R:R,EAP!B525,JULHO!T:T)+SUMIF(JULHO!V:V,EAP!B525,JULHO!X:X)+SUMIF(JULHO!Z:Z,EAP!B525,JULHO!AB:AB)</f>
        <v>0</v>
      </c>
      <c r="E525" s="47">
        <f>D525/$E$1</f>
        <v>0</v>
      </c>
    </row>
    <row r="526" spans="1:5" s="1" customFormat="1" hidden="1" x14ac:dyDescent="0.25">
      <c r="A526" s="10">
        <v>2</v>
      </c>
      <c r="B526" s="34">
        <v>3011</v>
      </c>
      <c r="C526" s="11" t="s">
        <v>581</v>
      </c>
    </row>
    <row r="527" spans="1:5" s="1" customFormat="1" hidden="1" x14ac:dyDescent="0.25">
      <c r="A527" s="34">
        <v>3</v>
      </c>
      <c r="B527" s="34">
        <v>3011001</v>
      </c>
      <c r="C527" s="35" t="s">
        <v>582</v>
      </c>
      <c r="D527" s="1">
        <f>SUMIF(JULHO!J:J,EAP!B527,JULHO!L:L)+SUMIF(JULHO!N:N,EAP!B527,JULHO!P:P)+SUMIF(JULHO!R:R,EAP!B527,JULHO!T:T)+SUMIF(JULHO!V:V,EAP!B527,JULHO!X:X)+SUMIF(JULHO!Z:Z,EAP!B527,JULHO!AB:AB)</f>
        <v>0</v>
      </c>
      <c r="E527" s="47">
        <f>D527/$E$1</f>
        <v>0</v>
      </c>
    </row>
    <row r="528" spans="1:5" s="1" customFormat="1" hidden="1" x14ac:dyDescent="0.25">
      <c r="A528" s="6">
        <v>4</v>
      </c>
      <c r="B528" s="40">
        <v>3011001001</v>
      </c>
      <c r="C528" s="7" t="s">
        <v>583</v>
      </c>
    </row>
    <row r="529" spans="1:79" hidden="1" x14ac:dyDescent="0.25">
      <c r="A529" s="6">
        <v>4</v>
      </c>
      <c r="B529" s="40">
        <v>3011001002</v>
      </c>
      <c r="C529" s="7" t="s">
        <v>584</v>
      </c>
      <c r="D529" s="1"/>
      <c r="H529" s="1"/>
    </row>
    <row r="530" spans="1:79" hidden="1" x14ac:dyDescent="0.25">
      <c r="A530" s="6">
        <v>4</v>
      </c>
      <c r="B530" s="40">
        <v>3011001003</v>
      </c>
      <c r="C530" s="7" t="s">
        <v>585</v>
      </c>
      <c r="D530" s="1"/>
      <c r="H530" s="1"/>
    </row>
    <row r="531" spans="1:79" s="2" customFormat="1" hidden="1" x14ac:dyDescent="0.25">
      <c r="A531" s="6">
        <v>4</v>
      </c>
      <c r="B531" s="40">
        <v>3011001004</v>
      </c>
      <c r="C531" s="7" t="s">
        <v>586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</row>
    <row r="532" spans="1:79" hidden="1" x14ac:dyDescent="0.25">
      <c r="A532" s="6">
        <v>4</v>
      </c>
      <c r="B532" s="40">
        <v>3011001005</v>
      </c>
      <c r="C532" s="7" t="s">
        <v>587</v>
      </c>
      <c r="D532" s="1"/>
      <c r="H532" s="1"/>
    </row>
    <row r="533" spans="1:79" hidden="1" x14ac:dyDescent="0.25">
      <c r="A533" s="6">
        <v>4</v>
      </c>
      <c r="B533" s="40">
        <v>3011001006</v>
      </c>
      <c r="C533" s="7" t="s">
        <v>588</v>
      </c>
      <c r="D533" s="1"/>
      <c r="H533" s="1"/>
    </row>
    <row r="534" spans="1:79" hidden="1" x14ac:dyDescent="0.25">
      <c r="A534" s="6">
        <v>4</v>
      </c>
      <c r="B534" s="40">
        <v>3011001007</v>
      </c>
      <c r="C534" s="7" t="s">
        <v>170</v>
      </c>
      <c r="D534" s="1"/>
      <c r="H534" s="1"/>
    </row>
    <row r="535" spans="1:79" hidden="1" x14ac:dyDescent="0.25">
      <c r="A535" s="34">
        <v>3</v>
      </c>
      <c r="B535" s="34">
        <v>3011002</v>
      </c>
      <c r="C535" s="35" t="s">
        <v>589</v>
      </c>
      <c r="D535" s="1">
        <f>SUMIF(JULHO!J:J,EAP!B535,JULHO!L:L)+SUMIF(JULHO!N:N,EAP!B535,JULHO!P:P)+SUMIF(JULHO!R:R,EAP!B535,JULHO!T:T)+SUMIF(JULHO!V:V,EAP!B535,JULHO!X:X)+SUMIF(JULHO!Z:Z,EAP!B535,JULHO!AB:AB)</f>
        <v>0</v>
      </c>
      <c r="E535" s="47">
        <f>D535/$E$1</f>
        <v>0</v>
      </c>
      <c r="H535" s="1"/>
    </row>
    <row r="536" spans="1:79" hidden="1" x14ac:dyDescent="0.25">
      <c r="A536" s="6">
        <v>4</v>
      </c>
      <c r="B536" s="40">
        <v>3011002001</v>
      </c>
      <c r="C536" s="7" t="s">
        <v>590</v>
      </c>
      <c r="D536" s="1"/>
      <c r="H536" s="1"/>
    </row>
    <row r="537" spans="1:79" hidden="1" x14ac:dyDescent="0.25">
      <c r="A537" s="6">
        <v>4</v>
      </c>
      <c r="B537" s="40">
        <v>3011002002</v>
      </c>
      <c r="C537" s="7" t="s">
        <v>591</v>
      </c>
      <c r="D537" s="1"/>
      <c r="H537" s="1"/>
    </row>
    <row r="538" spans="1:79" hidden="1" x14ac:dyDescent="0.25">
      <c r="A538" s="6">
        <v>4</v>
      </c>
      <c r="B538" s="40">
        <v>3011002003</v>
      </c>
      <c r="C538" s="7" t="s">
        <v>170</v>
      </c>
      <c r="D538" s="1"/>
      <c r="H538" s="1"/>
    </row>
    <row r="539" spans="1:79" hidden="1" x14ac:dyDescent="0.25">
      <c r="A539" s="34">
        <v>3</v>
      </c>
      <c r="B539" s="34">
        <v>3011003</v>
      </c>
      <c r="C539" s="35" t="s">
        <v>592</v>
      </c>
      <c r="D539" s="1">
        <f>SUMIF(JULHO!J:J,EAP!B539,JULHO!L:L)+SUMIF(JULHO!N:N,EAP!B539,JULHO!P:P)+SUMIF(JULHO!R:R,EAP!B539,JULHO!T:T)+SUMIF(JULHO!V:V,EAP!B539,JULHO!X:X)+SUMIF(JULHO!Z:Z,EAP!B539,JULHO!AB:AB)</f>
        <v>0</v>
      </c>
      <c r="E539" s="47">
        <f t="shared" ref="E539:E540" si="11">D539/$E$1</f>
        <v>0</v>
      </c>
      <c r="H539" s="1"/>
    </row>
    <row r="540" spans="1:79" hidden="1" x14ac:dyDescent="0.25">
      <c r="A540" s="34">
        <v>3</v>
      </c>
      <c r="B540" s="34">
        <v>3011004</v>
      </c>
      <c r="C540" s="35" t="s">
        <v>593</v>
      </c>
      <c r="D540" s="1">
        <f>SUMIF(JULHO!J:J,EAP!B540,JULHO!L:L)+SUMIF(JULHO!N:N,EAP!B540,JULHO!P:P)+SUMIF(JULHO!R:R,EAP!B540,JULHO!T:T)+SUMIF(JULHO!V:V,EAP!B540,JULHO!X:X)+SUMIF(JULHO!Z:Z,EAP!B540,JULHO!AB:AB)</f>
        <v>0</v>
      </c>
      <c r="E540" s="47">
        <f t="shared" si="11"/>
        <v>0</v>
      </c>
      <c r="H540" s="1"/>
    </row>
    <row r="541" spans="1:79" hidden="1" x14ac:dyDescent="0.25">
      <c r="A541" s="6">
        <v>4</v>
      </c>
      <c r="B541" s="40">
        <v>3011004001</v>
      </c>
      <c r="C541" s="7" t="s">
        <v>594</v>
      </c>
      <c r="D541" s="1"/>
      <c r="H541" s="1"/>
    </row>
    <row r="542" spans="1:79" hidden="1" x14ac:dyDescent="0.25">
      <c r="A542" s="6">
        <v>4</v>
      </c>
      <c r="B542" s="40">
        <v>3011004002</v>
      </c>
      <c r="C542" s="7" t="s">
        <v>170</v>
      </c>
      <c r="D542" s="1"/>
      <c r="H542" s="1"/>
    </row>
    <row r="543" spans="1:79" hidden="1" x14ac:dyDescent="0.25">
      <c r="A543" s="34">
        <v>3</v>
      </c>
      <c r="B543" s="34">
        <v>3011005</v>
      </c>
      <c r="C543" s="35" t="s">
        <v>595</v>
      </c>
      <c r="D543" s="1">
        <f>SUMIF(JULHO!J:J,EAP!B543,JULHO!L:L)+SUMIF(JULHO!N:N,EAP!B543,JULHO!P:P)+SUMIF(JULHO!R:R,EAP!B543,JULHO!T:T)+SUMIF(JULHO!V:V,EAP!B543,JULHO!X:X)+SUMIF(JULHO!Z:Z,EAP!B543,JULHO!AB:AB)</f>
        <v>0</v>
      </c>
      <c r="E543" s="47">
        <f>D543/$E$1</f>
        <v>0</v>
      </c>
      <c r="H543" s="1"/>
    </row>
    <row r="544" spans="1:79" hidden="1" x14ac:dyDescent="0.25">
      <c r="A544" s="10">
        <v>2</v>
      </c>
      <c r="B544" s="34">
        <v>3012</v>
      </c>
      <c r="C544" s="11" t="s">
        <v>596</v>
      </c>
      <c r="D544" s="1"/>
      <c r="H544" s="1"/>
    </row>
    <row r="545" spans="1:5" s="1" customFormat="1" hidden="1" x14ac:dyDescent="0.25">
      <c r="A545" s="34">
        <v>3</v>
      </c>
      <c r="B545" s="34">
        <v>3012001</v>
      </c>
      <c r="C545" s="35" t="s">
        <v>597</v>
      </c>
      <c r="D545" s="1">
        <f>SUMIF(JULHO!J:J,EAP!B545,JULHO!L:L)+SUMIF(JULHO!N:N,EAP!B545,JULHO!P:P)+SUMIF(JULHO!R:R,EAP!B545,JULHO!T:T)+SUMIF(JULHO!V:V,EAP!B545,JULHO!X:X)+SUMIF(JULHO!Z:Z,EAP!B545,JULHO!AB:AB)</f>
        <v>0</v>
      </c>
      <c r="E545" s="47">
        <f>D545/$E$1</f>
        <v>0</v>
      </c>
    </row>
    <row r="546" spans="1:5" s="1" customFormat="1" hidden="1" x14ac:dyDescent="0.25">
      <c r="A546" s="6">
        <v>4</v>
      </c>
      <c r="B546" s="40">
        <v>3012001001</v>
      </c>
      <c r="C546" s="7" t="s">
        <v>598</v>
      </c>
    </row>
    <row r="547" spans="1:5" s="1" customFormat="1" hidden="1" x14ac:dyDescent="0.25">
      <c r="A547" s="6">
        <v>4</v>
      </c>
      <c r="B547" s="40">
        <v>3012001002</v>
      </c>
      <c r="C547" s="7" t="s">
        <v>599</v>
      </c>
    </row>
    <row r="548" spans="1:5" s="1" customFormat="1" hidden="1" x14ac:dyDescent="0.25">
      <c r="A548" s="6">
        <v>4</v>
      </c>
      <c r="B548" s="40">
        <v>3012001003</v>
      </c>
      <c r="C548" s="7" t="s">
        <v>600</v>
      </c>
    </row>
    <row r="549" spans="1:5" s="1" customFormat="1" hidden="1" x14ac:dyDescent="0.25">
      <c r="A549" s="6">
        <v>4</v>
      </c>
      <c r="B549" s="40">
        <v>3012001004</v>
      </c>
      <c r="C549" s="7" t="s">
        <v>601</v>
      </c>
    </row>
    <row r="550" spans="1:5" s="1" customFormat="1" hidden="1" x14ac:dyDescent="0.25">
      <c r="A550" s="6">
        <v>4</v>
      </c>
      <c r="B550" s="40">
        <v>3012001005</v>
      </c>
      <c r="C550" s="7" t="s">
        <v>602</v>
      </c>
    </row>
    <row r="551" spans="1:5" s="1" customFormat="1" hidden="1" x14ac:dyDescent="0.25">
      <c r="A551" s="6">
        <v>4</v>
      </c>
      <c r="B551" s="40">
        <v>3012001006</v>
      </c>
      <c r="C551" s="7" t="s">
        <v>603</v>
      </c>
    </row>
    <row r="552" spans="1:5" s="1" customFormat="1" hidden="1" x14ac:dyDescent="0.25">
      <c r="A552" s="6">
        <v>4</v>
      </c>
      <c r="B552" s="40">
        <v>3012001007</v>
      </c>
      <c r="C552" s="7" t="s">
        <v>170</v>
      </c>
    </row>
    <row r="553" spans="1:5" s="1" customFormat="1" hidden="1" x14ac:dyDescent="0.25">
      <c r="A553" s="34">
        <v>3</v>
      </c>
      <c r="B553" s="34">
        <v>3012002</v>
      </c>
      <c r="C553" s="35" t="s">
        <v>604</v>
      </c>
      <c r="D553" s="1">
        <f>SUMIF(JULHO!J:J,EAP!B553,JULHO!L:L)+SUMIF(JULHO!N:N,EAP!B553,JULHO!P:P)+SUMIF(JULHO!R:R,EAP!B553,JULHO!T:T)+SUMIF(JULHO!V:V,EAP!B553,JULHO!X:X)+SUMIF(JULHO!Z:Z,EAP!B553,JULHO!AB:AB)</f>
        <v>0</v>
      </c>
      <c r="E553" s="47">
        <f>D553/$E$1</f>
        <v>0</v>
      </c>
    </row>
    <row r="554" spans="1:5" s="1" customFormat="1" hidden="1" x14ac:dyDescent="0.25">
      <c r="A554" s="6">
        <v>4</v>
      </c>
      <c r="B554" s="40">
        <v>3012002001</v>
      </c>
      <c r="C554" s="7" t="s">
        <v>605</v>
      </c>
    </row>
    <row r="555" spans="1:5" s="1" customFormat="1" hidden="1" x14ac:dyDescent="0.25">
      <c r="A555" s="6">
        <v>4</v>
      </c>
      <c r="B555" s="40">
        <v>3012002002</v>
      </c>
      <c r="C555" s="7" t="s">
        <v>170</v>
      </c>
    </row>
    <row r="556" spans="1:5" s="1" customFormat="1" hidden="1" x14ac:dyDescent="0.25">
      <c r="A556" s="34">
        <v>3</v>
      </c>
      <c r="B556" s="34">
        <v>3012003</v>
      </c>
      <c r="C556" s="35" t="s">
        <v>606</v>
      </c>
      <c r="D556" s="1">
        <f>SUMIF(JULHO!J:J,EAP!B556,JULHO!L:L)+SUMIF(JULHO!N:N,EAP!B556,JULHO!P:P)+SUMIF(JULHO!R:R,EAP!B556,JULHO!T:T)+SUMIF(JULHO!V:V,EAP!B556,JULHO!X:X)+SUMIF(JULHO!Z:Z,EAP!B556,JULHO!AB:AB)</f>
        <v>0</v>
      </c>
      <c r="E556" s="47">
        <f>D556/$E$1</f>
        <v>0</v>
      </c>
    </row>
    <row r="557" spans="1:5" s="1" customFormat="1" hidden="1" x14ac:dyDescent="0.25">
      <c r="A557" s="6">
        <v>4</v>
      </c>
      <c r="B557" s="40">
        <v>3012003001</v>
      </c>
      <c r="C557" s="7" t="s">
        <v>607</v>
      </c>
    </row>
    <row r="558" spans="1:5" s="1" customFormat="1" hidden="1" x14ac:dyDescent="0.25">
      <c r="A558" s="6">
        <v>4</v>
      </c>
      <c r="B558" s="40">
        <v>3012003002</v>
      </c>
      <c r="C558" s="7" t="s">
        <v>608</v>
      </c>
    </row>
    <row r="559" spans="1:5" s="1" customFormat="1" hidden="1" x14ac:dyDescent="0.25">
      <c r="A559" s="6">
        <v>4</v>
      </c>
      <c r="B559" s="40">
        <v>3012003003</v>
      </c>
      <c r="C559" s="7" t="s">
        <v>170</v>
      </c>
    </row>
    <row r="560" spans="1:5" s="1" customFormat="1" hidden="1" x14ac:dyDescent="0.25">
      <c r="A560" s="34">
        <v>3</v>
      </c>
      <c r="B560" s="34">
        <v>3012004</v>
      </c>
      <c r="C560" s="35" t="s">
        <v>609</v>
      </c>
      <c r="D560" s="1">
        <f>SUMIF(JULHO!J:J,EAP!B560,JULHO!L:L)+SUMIF(JULHO!N:N,EAP!B560,JULHO!P:P)+SUMIF(JULHO!R:R,EAP!B560,JULHO!T:T)+SUMIF(JULHO!V:V,EAP!B560,JULHO!X:X)+SUMIF(JULHO!Z:Z,EAP!B560,JULHO!AB:AB)</f>
        <v>0</v>
      </c>
      <c r="E560" s="47">
        <f>D560/$E$1</f>
        <v>0</v>
      </c>
    </row>
    <row r="561" spans="1:5" s="1" customFormat="1" hidden="1" x14ac:dyDescent="0.25">
      <c r="A561" s="6">
        <v>4</v>
      </c>
      <c r="B561" s="40">
        <v>3012004001</v>
      </c>
      <c r="C561" s="7" t="s">
        <v>610</v>
      </c>
    </row>
    <row r="562" spans="1:5" s="1" customFormat="1" hidden="1" x14ac:dyDescent="0.25">
      <c r="A562" s="6">
        <v>4</v>
      </c>
      <c r="B562" s="40">
        <v>3012004002</v>
      </c>
      <c r="C562" s="7" t="s">
        <v>170</v>
      </c>
    </row>
    <row r="563" spans="1:5" s="1" customFormat="1" hidden="1" x14ac:dyDescent="0.25">
      <c r="A563" s="34">
        <v>3</v>
      </c>
      <c r="B563" s="34">
        <v>3012005</v>
      </c>
      <c r="C563" s="35" t="s">
        <v>611</v>
      </c>
      <c r="D563" s="1">
        <f>SUMIF(JULHO!J:J,EAP!B563,JULHO!L:L)+SUMIF(JULHO!N:N,EAP!B563,JULHO!P:P)+SUMIF(JULHO!R:R,EAP!B563,JULHO!T:T)+SUMIF(JULHO!V:V,EAP!B563,JULHO!X:X)+SUMIF(JULHO!Z:Z,EAP!B563,JULHO!AB:AB)</f>
        <v>0</v>
      </c>
      <c r="E563" s="47">
        <f>D563/$E$1</f>
        <v>0</v>
      </c>
    </row>
    <row r="564" spans="1:5" s="1" customFormat="1" hidden="1" x14ac:dyDescent="0.25">
      <c r="A564" s="6">
        <v>4</v>
      </c>
      <c r="B564" s="40">
        <v>3012005001</v>
      </c>
      <c r="C564" s="7" t="s">
        <v>612</v>
      </c>
    </row>
    <row r="565" spans="1:5" s="1" customFormat="1" hidden="1" x14ac:dyDescent="0.25">
      <c r="A565" s="6">
        <v>4</v>
      </c>
      <c r="B565" s="40">
        <v>3012005002</v>
      </c>
      <c r="C565" s="7" t="s">
        <v>170</v>
      </c>
    </row>
    <row r="566" spans="1:5" s="1" customFormat="1" hidden="1" x14ac:dyDescent="0.25">
      <c r="A566" s="34">
        <v>3</v>
      </c>
      <c r="B566" s="34">
        <v>3012006</v>
      </c>
      <c r="C566" s="35" t="s">
        <v>613</v>
      </c>
      <c r="D566" s="1">
        <f>SUMIF(JULHO!J:J,EAP!B566,JULHO!L:L)+SUMIF(JULHO!N:N,EAP!B566,JULHO!P:P)+SUMIF(JULHO!R:R,EAP!B566,JULHO!T:T)+SUMIF(JULHO!V:V,EAP!B566,JULHO!X:X)+SUMIF(JULHO!Z:Z,EAP!B566,JULHO!AB:AB)</f>
        <v>0</v>
      </c>
      <c r="E566" s="47">
        <f t="shared" ref="E566:E567" si="12">D566/$E$1</f>
        <v>0</v>
      </c>
    </row>
    <row r="567" spans="1:5" s="1" customFormat="1" hidden="1" x14ac:dyDescent="0.25">
      <c r="A567" s="34">
        <v>3</v>
      </c>
      <c r="B567" s="34">
        <v>3012007</v>
      </c>
      <c r="C567" s="35" t="s">
        <v>614</v>
      </c>
      <c r="D567" s="1">
        <f>SUMIF(JULHO!J:J,EAP!B567,JULHO!L:L)+SUMIF(JULHO!N:N,EAP!B567,JULHO!P:P)+SUMIF(JULHO!R:R,EAP!B567,JULHO!T:T)+SUMIF(JULHO!V:V,EAP!B567,JULHO!X:X)+SUMIF(JULHO!Z:Z,EAP!B567,JULHO!AB:AB)</f>
        <v>0</v>
      </c>
      <c r="E567" s="47">
        <f t="shared" si="12"/>
        <v>0</v>
      </c>
    </row>
    <row r="568" spans="1:5" s="1" customFormat="1" hidden="1" x14ac:dyDescent="0.25">
      <c r="A568" s="6">
        <v>4</v>
      </c>
      <c r="B568" s="40">
        <v>3012007001</v>
      </c>
      <c r="C568" s="7" t="s">
        <v>615</v>
      </c>
    </row>
    <row r="569" spans="1:5" s="1" customFormat="1" hidden="1" x14ac:dyDescent="0.25">
      <c r="A569" s="6">
        <v>4</v>
      </c>
      <c r="B569" s="40">
        <v>3012007002</v>
      </c>
      <c r="C569" s="7" t="s">
        <v>170</v>
      </c>
    </row>
    <row r="570" spans="1:5" s="1" customFormat="1" hidden="1" x14ac:dyDescent="0.25">
      <c r="A570" s="34">
        <v>3</v>
      </c>
      <c r="B570" s="34">
        <v>3012008</v>
      </c>
      <c r="C570" s="35" t="s">
        <v>616</v>
      </c>
      <c r="D570" s="1">
        <f>SUMIF(JULHO!J:J,EAP!B570,JULHO!L:L)+SUMIF(JULHO!N:N,EAP!B570,JULHO!P:P)+SUMIF(JULHO!R:R,EAP!B570,JULHO!T:T)+SUMIF(JULHO!V:V,EAP!B570,JULHO!X:X)+SUMIF(JULHO!Z:Z,EAP!B570,JULHO!AB:AB)</f>
        <v>0</v>
      </c>
      <c r="E570" s="47">
        <f>D570/$E$1</f>
        <v>0</v>
      </c>
    </row>
    <row r="571" spans="1:5" s="1" customFormat="1" hidden="1" x14ac:dyDescent="0.25">
      <c r="A571" s="6">
        <v>4</v>
      </c>
      <c r="B571" s="40">
        <v>3012008001</v>
      </c>
      <c r="C571" s="7" t="s">
        <v>617</v>
      </c>
    </row>
    <row r="572" spans="1:5" s="1" customFormat="1" hidden="1" x14ac:dyDescent="0.25">
      <c r="A572" s="6">
        <v>4</v>
      </c>
      <c r="B572" s="40">
        <v>3012008002</v>
      </c>
      <c r="C572" s="7" t="s">
        <v>170</v>
      </c>
    </row>
    <row r="573" spans="1:5" s="1" customFormat="1" hidden="1" x14ac:dyDescent="0.25">
      <c r="A573" s="34">
        <v>3</v>
      </c>
      <c r="B573" s="34">
        <v>3012009</v>
      </c>
      <c r="C573" s="35" t="s">
        <v>463</v>
      </c>
      <c r="D573" s="1">
        <f>SUMIF(JULHO!J:J,EAP!B573,JULHO!L:L)+SUMIF(JULHO!N:N,EAP!B573,JULHO!P:P)+SUMIF(JULHO!R:R,EAP!B573,JULHO!T:T)+SUMIF(JULHO!V:V,EAP!B573,JULHO!X:X)+SUMIF(JULHO!Z:Z,EAP!B573,JULHO!AB:AB)</f>
        <v>0</v>
      </c>
      <c r="E573" s="47">
        <f>D573/$E$1</f>
        <v>0</v>
      </c>
    </row>
    <row r="574" spans="1:5" s="1" customFormat="1" hidden="1" x14ac:dyDescent="0.25">
      <c r="A574" s="10">
        <v>2</v>
      </c>
      <c r="B574" s="34">
        <v>3013</v>
      </c>
      <c r="C574" s="11" t="s">
        <v>618</v>
      </c>
    </row>
    <row r="575" spans="1:5" s="1" customFormat="1" hidden="1" x14ac:dyDescent="0.25">
      <c r="A575" s="34">
        <v>3</v>
      </c>
      <c r="B575" s="34">
        <v>3013001</v>
      </c>
      <c r="C575" s="35" t="s">
        <v>619</v>
      </c>
      <c r="D575" s="1">
        <f>SUMIF(JULHO!J:J,EAP!B575,JULHO!L:L)+SUMIF(JULHO!N:N,EAP!B575,JULHO!P:P)+SUMIF(JULHO!R:R,EAP!B575,JULHO!T:T)+SUMIF(JULHO!V:V,EAP!B575,JULHO!X:X)+SUMIF(JULHO!Z:Z,EAP!B575,JULHO!AB:AB)</f>
        <v>0</v>
      </c>
      <c r="E575" s="47">
        <f>D575/$E$1</f>
        <v>0</v>
      </c>
    </row>
    <row r="576" spans="1:5" s="1" customFormat="1" ht="30" hidden="1" x14ac:dyDescent="0.25">
      <c r="A576" s="6">
        <v>4</v>
      </c>
      <c r="B576" s="40">
        <v>3013001001</v>
      </c>
      <c r="C576" s="7" t="s">
        <v>620</v>
      </c>
    </row>
    <row r="577" spans="1:5" s="1" customFormat="1" ht="30" hidden="1" x14ac:dyDescent="0.25">
      <c r="A577" s="6">
        <v>4</v>
      </c>
      <c r="B577" s="40">
        <v>3013001002</v>
      </c>
      <c r="C577" s="7" t="s">
        <v>621</v>
      </c>
    </row>
    <row r="578" spans="1:5" s="1" customFormat="1" ht="30" hidden="1" x14ac:dyDescent="0.25">
      <c r="A578" s="6">
        <v>4</v>
      </c>
      <c r="B578" s="40">
        <v>3013001003</v>
      </c>
      <c r="C578" s="7" t="s">
        <v>622</v>
      </c>
    </row>
    <row r="579" spans="1:5" s="1" customFormat="1" ht="30" hidden="1" x14ac:dyDescent="0.25">
      <c r="A579" s="6">
        <v>4</v>
      </c>
      <c r="B579" s="40">
        <v>3013001004</v>
      </c>
      <c r="C579" s="7" t="s">
        <v>623</v>
      </c>
    </row>
    <row r="580" spans="1:5" s="1" customFormat="1" hidden="1" x14ac:dyDescent="0.25">
      <c r="A580" s="6">
        <v>4</v>
      </c>
      <c r="B580" s="40">
        <v>3013001005</v>
      </c>
      <c r="C580" s="7" t="s">
        <v>170</v>
      </c>
    </row>
    <row r="581" spans="1:5" s="1" customFormat="1" hidden="1" x14ac:dyDescent="0.25">
      <c r="A581" s="34">
        <v>3</v>
      </c>
      <c r="B581" s="34">
        <v>3013002</v>
      </c>
      <c r="C581" s="35" t="s">
        <v>624</v>
      </c>
      <c r="D581" s="1">
        <f>SUMIF(JULHO!J:J,EAP!B581,JULHO!L:L)+SUMIF(JULHO!N:N,EAP!B581,JULHO!P:P)+SUMIF(JULHO!R:R,EAP!B581,JULHO!T:T)+SUMIF(JULHO!V:V,EAP!B581,JULHO!X:X)+SUMIF(JULHO!Z:Z,EAP!B581,JULHO!AB:AB)</f>
        <v>0</v>
      </c>
      <c r="E581" s="47">
        <f>D581/$E$1</f>
        <v>0</v>
      </c>
    </row>
    <row r="582" spans="1:5" s="1" customFormat="1" hidden="1" x14ac:dyDescent="0.25">
      <c r="A582" s="6">
        <v>4</v>
      </c>
      <c r="B582" s="40">
        <v>3013002001</v>
      </c>
      <c r="C582" s="7" t="s">
        <v>625</v>
      </c>
    </row>
    <row r="583" spans="1:5" s="1" customFormat="1" hidden="1" x14ac:dyDescent="0.25">
      <c r="A583" s="6">
        <v>4</v>
      </c>
      <c r="B583" s="40">
        <v>3013002002</v>
      </c>
      <c r="C583" s="7" t="s">
        <v>626</v>
      </c>
    </row>
    <row r="584" spans="1:5" s="1" customFormat="1" hidden="1" x14ac:dyDescent="0.25">
      <c r="A584" s="6">
        <v>4</v>
      </c>
      <c r="B584" s="40">
        <v>3013002003</v>
      </c>
      <c r="C584" s="7" t="s">
        <v>627</v>
      </c>
    </row>
    <row r="585" spans="1:5" s="1" customFormat="1" hidden="1" x14ac:dyDescent="0.25">
      <c r="A585" s="6">
        <v>4</v>
      </c>
      <c r="B585" s="40">
        <v>3013002004</v>
      </c>
      <c r="C585" s="7" t="s">
        <v>628</v>
      </c>
    </row>
    <row r="586" spans="1:5" s="1" customFormat="1" hidden="1" x14ac:dyDescent="0.25">
      <c r="A586" s="6">
        <v>4</v>
      </c>
      <c r="B586" s="40">
        <v>3013002005</v>
      </c>
      <c r="C586" s="7" t="s">
        <v>629</v>
      </c>
    </row>
    <row r="587" spans="1:5" s="1" customFormat="1" hidden="1" x14ac:dyDescent="0.25">
      <c r="A587" s="6">
        <v>4</v>
      </c>
      <c r="B587" s="40">
        <v>3013002006</v>
      </c>
      <c r="C587" s="7" t="s">
        <v>630</v>
      </c>
    </row>
    <row r="588" spans="1:5" s="1" customFormat="1" hidden="1" x14ac:dyDescent="0.25">
      <c r="A588" s="6">
        <v>4</v>
      </c>
      <c r="B588" s="40">
        <v>3013002007</v>
      </c>
      <c r="C588" s="7" t="s">
        <v>170</v>
      </c>
    </row>
    <row r="589" spans="1:5" s="1" customFormat="1" hidden="1" x14ac:dyDescent="0.25">
      <c r="A589" s="10">
        <v>2</v>
      </c>
      <c r="B589" s="34">
        <v>3014</v>
      </c>
      <c r="C589" s="11" t="s">
        <v>631</v>
      </c>
    </row>
    <row r="590" spans="1:5" s="1" customFormat="1" hidden="1" x14ac:dyDescent="0.25">
      <c r="A590" s="34">
        <v>3</v>
      </c>
      <c r="B590" s="34">
        <v>3014001</v>
      </c>
      <c r="C590" s="35" t="s">
        <v>632</v>
      </c>
      <c r="D590" s="1">
        <f>SUMIF(JULHO!J:J,EAP!B590,JULHO!L:L)+SUMIF(JULHO!N:N,EAP!B590,JULHO!P:P)+SUMIF(JULHO!R:R,EAP!B590,JULHO!T:T)+SUMIF(JULHO!V:V,EAP!B590,JULHO!X:X)+SUMIF(JULHO!Z:Z,EAP!B590,JULHO!AB:AB)</f>
        <v>0</v>
      </c>
      <c r="E590" s="47">
        <f>D590/$E$1</f>
        <v>0</v>
      </c>
    </row>
    <row r="591" spans="1:5" s="1" customFormat="1" hidden="1" x14ac:dyDescent="0.25">
      <c r="A591" s="6">
        <v>4</v>
      </c>
      <c r="B591" s="40">
        <v>3014001001</v>
      </c>
      <c r="C591" s="7" t="s">
        <v>633</v>
      </c>
    </row>
    <row r="592" spans="1:5" s="1" customFormat="1" hidden="1" x14ac:dyDescent="0.25">
      <c r="A592" s="6">
        <v>4</v>
      </c>
      <c r="B592" s="40">
        <v>3014001002</v>
      </c>
      <c r="C592" s="7" t="s">
        <v>634</v>
      </c>
    </row>
    <row r="593" spans="1:5" s="1" customFormat="1" ht="30" hidden="1" x14ac:dyDescent="0.25">
      <c r="A593" s="6">
        <v>4</v>
      </c>
      <c r="B593" s="40">
        <v>3014001003</v>
      </c>
      <c r="C593" s="7" t="s">
        <v>635</v>
      </c>
    </row>
    <row r="594" spans="1:5" s="1" customFormat="1" hidden="1" x14ac:dyDescent="0.25">
      <c r="A594" s="6">
        <v>4</v>
      </c>
      <c r="B594" s="40">
        <v>3014001004</v>
      </c>
      <c r="C594" s="7" t="s">
        <v>636</v>
      </c>
    </row>
    <row r="595" spans="1:5" s="1" customFormat="1" hidden="1" x14ac:dyDescent="0.25">
      <c r="A595" s="6">
        <v>4</v>
      </c>
      <c r="B595" s="40">
        <v>3014001005</v>
      </c>
      <c r="C595" s="7" t="s">
        <v>637</v>
      </c>
    </row>
    <row r="596" spans="1:5" s="1" customFormat="1" hidden="1" x14ac:dyDescent="0.25">
      <c r="A596" s="6">
        <v>4</v>
      </c>
      <c r="B596" s="40">
        <v>3014001006</v>
      </c>
      <c r="C596" s="7" t="s">
        <v>170</v>
      </c>
    </row>
    <row r="597" spans="1:5" s="1" customFormat="1" hidden="1" x14ac:dyDescent="0.25">
      <c r="A597" s="10">
        <v>2</v>
      </c>
      <c r="B597" s="34">
        <v>3015</v>
      </c>
      <c r="C597" s="11" t="s">
        <v>638</v>
      </c>
    </row>
    <row r="598" spans="1:5" s="1" customFormat="1" hidden="1" x14ac:dyDescent="0.25">
      <c r="A598" s="34">
        <v>3</v>
      </c>
      <c r="B598" s="34">
        <v>3015001</v>
      </c>
      <c r="C598" s="35" t="s">
        <v>639</v>
      </c>
      <c r="D598" s="1">
        <f>SUMIF(JULHO!J:J,EAP!B598,JULHO!L:L)+SUMIF(JULHO!N:N,EAP!B598,JULHO!P:P)+SUMIF(JULHO!R:R,EAP!B598,JULHO!T:T)+SUMIF(JULHO!V:V,EAP!B598,JULHO!X:X)+SUMIF(JULHO!Z:Z,EAP!B598,JULHO!AB:AB)</f>
        <v>0</v>
      </c>
      <c r="E598" s="47">
        <f>D598/$E$1</f>
        <v>0</v>
      </c>
    </row>
    <row r="599" spans="1:5" s="1" customFormat="1" hidden="1" x14ac:dyDescent="0.25">
      <c r="A599" s="6">
        <v>4</v>
      </c>
      <c r="B599" s="40">
        <v>3015001001</v>
      </c>
      <c r="C599" s="7" t="s">
        <v>640</v>
      </c>
    </row>
    <row r="600" spans="1:5" s="1" customFormat="1" hidden="1" x14ac:dyDescent="0.25">
      <c r="A600" s="6">
        <v>4</v>
      </c>
      <c r="B600" s="40">
        <v>3015001002</v>
      </c>
      <c r="C600" s="7" t="s">
        <v>641</v>
      </c>
    </row>
    <row r="601" spans="1:5" s="1" customFormat="1" hidden="1" x14ac:dyDescent="0.25">
      <c r="A601" s="6">
        <v>4</v>
      </c>
      <c r="B601" s="40">
        <v>3015001003</v>
      </c>
      <c r="C601" s="7" t="s">
        <v>642</v>
      </c>
    </row>
    <row r="602" spans="1:5" s="1" customFormat="1" hidden="1" x14ac:dyDescent="0.25">
      <c r="A602" s="6">
        <v>4</v>
      </c>
      <c r="B602" s="40">
        <v>3015001004</v>
      </c>
      <c r="C602" s="7" t="s">
        <v>643</v>
      </c>
    </row>
    <row r="603" spans="1:5" s="1" customFormat="1" hidden="1" x14ac:dyDescent="0.25">
      <c r="A603" s="6">
        <v>4</v>
      </c>
      <c r="B603" s="40">
        <v>3015001005</v>
      </c>
      <c r="C603" s="7" t="s">
        <v>644</v>
      </c>
    </row>
    <row r="604" spans="1:5" s="1" customFormat="1" hidden="1" x14ac:dyDescent="0.25">
      <c r="A604" s="6">
        <v>4</v>
      </c>
      <c r="B604" s="40">
        <v>3015001006</v>
      </c>
      <c r="C604" s="7" t="s">
        <v>645</v>
      </c>
    </row>
    <row r="605" spans="1:5" s="1" customFormat="1" hidden="1" x14ac:dyDescent="0.25">
      <c r="A605" s="6">
        <v>4</v>
      </c>
      <c r="B605" s="40">
        <v>3015001007</v>
      </c>
      <c r="C605" s="7" t="s">
        <v>646</v>
      </c>
    </row>
    <row r="606" spans="1:5" s="1" customFormat="1" hidden="1" x14ac:dyDescent="0.25">
      <c r="A606" s="6">
        <v>4</v>
      </c>
      <c r="B606" s="40">
        <v>3015001008</v>
      </c>
      <c r="C606" s="7" t="s">
        <v>647</v>
      </c>
    </row>
    <row r="607" spans="1:5" s="1" customFormat="1" hidden="1" x14ac:dyDescent="0.25">
      <c r="A607" s="6">
        <v>4</v>
      </c>
      <c r="B607" s="40">
        <v>3015001009</v>
      </c>
      <c r="C607" s="7" t="s">
        <v>170</v>
      </c>
    </row>
    <row r="608" spans="1:5" s="1" customFormat="1" hidden="1" x14ac:dyDescent="0.25">
      <c r="A608" s="34">
        <v>3</v>
      </c>
      <c r="B608" s="34">
        <v>3015002</v>
      </c>
      <c r="C608" s="35" t="s">
        <v>648</v>
      </c>
      <c r="D608" s="1">
        <f>SUMIF(JULHO!J:J,EAP!B608,JULHO!L:L)+SUMIF(JULHO!N:N,EAP!B608,JULHO!P:P)+SUMIF(JULHO!R:R,EAP!B608,JULHO!T:T)+SUMIF(JULHO!V:V,EAP!B608,JULHO!X:X)+SUMIF(JULHO!Z:Z,EAP!B608,JULHO!AB:AB)</f>
        <v>0</v>
      </c>
      <c r="E608" s="47">
        <f>D608/$E$1</f>
        <v>0</v>
      </c>
    </row>
    <row r="609" spans="1:8" hidden="1" x14ac:dyDescent="0.25">
      <c r="A609" s="6">
        <v>4</v>
      </c>
      <c r="B609" s="40">
        <v>3015002001</v>
      </c>
      <c r="C609" s="7" t="s">
        <v>649</v>
      </c>
      <c r="D609" s="1"/>
      <c r="H609" s="1"/>
    </row>
    <row r="610" spans="1:8" hidden="1" x14ac:dyDescent="0.25">
      <c r="A610" s="6">
        <v>4</v>
      </c>
      <c r="B610" s="40">
        <v>3015002002</v>
      </c>
      <c r="C610" s="7" t="s">
        <v>650</v>
      </c>
      <c r="D610" s="1"/>
      <c r="H610" s="1"/>
    </row>
    <row r="611" spans="1:8" ht="30" hidden="1" x14ac:dyDescent="0.25">
      <c r="A611" s="6">
        <v>4</v>
      </c>
      <c r="B611" s="40">
        <v>3015002003</v>
      </c>
      <c r="C611" s="7" t="s">
        <v>651</v>
      </c>
      <c r="D611" s="1"/>
      <c r="H611" s="1"/>
    </row>
    <row r="612" spans="1:8" ht="30" hidden="1" x14ac:dyDescent="0.25">
      <c r="A612" s="6">
        <v>4</v>
      </c>
      <c r="B612" s="40">
        <v>3015002004</v>
      </c>
      <c r="C612" s="7" t="s">
        <v>652</v>
      </c>
      <c r="D612" s="1"/>
      <c r="H612" s="1"/>
    </row>
    <row r="613" spans="1:8" hidden="1" x14ac:dyDescent="0.25">
      <c r="A613" s="6">
        <v>4</v>
      </c>
      <c r="B613" s="40">
        <v>3015002005</v>
      </c>
      <c r="C613" s="7" t="s">
        <v>653</v>
      </c>
      <c r="D613" s="1"/>
      <c r="H613" s="1"/>
    </row>
    <row r="614" spans="1:8" hidden="1" x14ac:dyDescent="0.25">
      <c r="A614" s="6">
        <v>4</v>
      </c>
      <c r="B614" s="40">
        <v>3015002006</v>
      </c>
      <c r="C614" s="7" t="s">
        <v>654</v>
      </c>
      <c r="D614" s="1"/>
      <c r="H614" s="1"/>
    </row>
    <row r="615" spans="1:8" hidden="1" x14ac:dyDescent="0.25">
      <c r="A615" s="6">
        <v>4</v>
      </c>
      <c r="B615" s="40">
        <v>3015002007</v>
      </c>
      <c r="C615" s="7" t="s">
        <v>655</v>
      </c>
      <c r="D615" s="1"/>
      <c r="H615" s="1"/>
    </row>
    <row r="616" spans="1:8" hidden="1" x14ac:dyDescent="0.25">
      <c r="A616" s="6">
        <v>4</v>
      </c>
      <c r="B616" s="40">
        <v>3015002008</v>
      </c>
      <c r="C616" s="7" t="s">
        <v>170</v>
      </c>
      <c r="D616" s="1"/>
      <c r="H616" s="1"/>
    </row>
    <row r="617" spans="1:8" hidden="1" x14ac:dyDescent="0.25">
      <c r="A617" s="10">
        <v>2</v>
      </c>
      <c r="B617" s="34">
        <v>3016</v>
      </c>
      <c r="C617" s="11" t="s">
        <v>656</v>
      </c>
      <c r="D617" s="1"/>
      <c r="H617" s="1"/>
    </row>
    <row r="618" spans="1:8" x14ac:dyDescent="0.25">
      <c r="A618" s="34">
        <v>3</v>
      </c>
      <c r="B618" s="34">
        <v>3016001</v>
      </c>
      <c r="C618" s="35" t="s">
        <v>656</v>
      </c>
      <c r="D618" s="44">
        <f>SUMIF(JULHO!J:J,EAP!B618,JULHO!L:L)+SUMIF(JULHO!N:N,EAP!B618,JULHO!P:P)+SUMIF(JULHO!R:R,EAP!B618,JULHO!T:T)+SUMIF(JULHO!V:V,EAP!B618,JULHO!X:X)+SUMIF(JULHO!Z:Z,EAP!B618,JULHO!AB:AB)</f>
        <v>4448.3409600000005</v>
      </c>
      <c r="E618" s="47">
        <f>D618/$E$1</f>
        <v>2.0576460713221747E-2</v>
      </c>
      <c r="H618" s="105">
        <f>E618*$J$1</f>
        <v>-3194.3556057948267</v>
      </c>
    </row>
    <row r="619" spans="1:8" hidden="1" x14ac:dyDescent="0.25">
      <c r="A619" s="6">
        <v>4</v>
      </c>
      <c r="B619" s="40">
        <v>3016001001</v>
      </c>
      <c r="C619" s="7" t="s">
        <v>657</v>
      </c>
      <c r="D619" s="1"/>
      <c r="H619" s="1"/>
    </row>
    <row r="620" spans="1:8" hidden="1" x14ac:dyDescent="0.25">
      <c r="A620" s="6">
        <v>4</v>
      </c>
      <c r="B620" s="40">
        <v>3016001002</v>
      </c>
      <c r="C620" s="7" t="s">
        <v>658</v>
      </c>
      <c r="D620" s="1"/>
      <c r="H620" s="1"/>
    </row>
    <row r="621" spans="1:8" hidden="1" x14ac:dyDescent="0.25">
      <c r="A621" s="6">
        <v>4</v>
      </c>
      <c r="B621" s="40">
        <v>3016001003</v>
      </c>
      <c r="C621" s="7" t="s">
        <v>659</v>
      </c>
      <c r="D621" s="1"/>
      <c r="H621" s="1"/>
    </row>
    <row r="622" spans="1:8" hidden="1" x14ac:dyDescent="0.25">
      <c r="A622" s="6">
        <v>4</v>
      </c>
      <c r="B622" s="40">
        <v>3016001004</v>
      </c>
      <c r="C622" s="7" t="s">
        <v>660</v>
      </c>
      <c r="D622" s="1"/>
      <c r="H622" s="1"/>
    </row>
    <row r="623" spans="1:8" hidden="1" x14ac:dyDescent="0.25">
      <c r="A623" s="6">
        <v>4</v>
      </c>
      <c r="B623" s="40">
        <v>3016001005</v>
      </c>
      <c r="C623" s="7" t="s">
        <v>661</v>
      </c>
      <c r="D623" s="1"/>
      <c r="H623" s="1"/>
    </row>
    <row r="624" spans="1:8" hidden="1" x14ac:dyDescent="0.25">
      <c r="A624" s="6">
        <v>4</v>
      </c>
      <c r="B624" s="40">
        <v>3016001006</v>
      </c>
      <c r="C624" s="7" t="s">
        <v>662</v>
      </c>
      <c r="D624" s="1"/>
      <c r="H624" s="1"/>
    </row>
    <row r="625" spans="1:79" s="2" customFormat="1" hidden="1" x14ac:dyDescent="0.25">
      <c r="A625" s="6">
        <v>4</v>
      </c>
      <c r="B625" s="40">
        <v>3016001007</v>
      </c>
      <c r="C625" s="7" t="s">
        <v>663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</row>
    <row r="626" spans="1:79" hidden="1" x14ac:dyDescent="0.25">
      <c r="A626" s="6">
        <v>4</v>
      </c>
      <c r="B626" s="40">
        <v>3016001008</v>
      </c>
      <c r="C626" s="7" t="s">
        <v>664</v>
      </c>
      <c r="D626" s="1"/>
      <c r="H626" s="1"/>
    </row>
    <row r="627" spans="1:79" s="2" customFormat="1" hidden="1" x14ac:dyDescent="0.25">
      <c r="A627" s="6">
        <v>4</v>
      </c>
      <c r="B627" s="40">
        <v>3016001009</v>
      </c>
      <c r="C627" s="7" t="s">
        <v>665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</row>
    <row r="628" spans="1:79" hidden="1" x14ac:dyDescent="0.25">
      <c r="A628" s="6">
        <v>4</v>
      </c>
      <c r="B628" s="40">
        <v>3016001010</v>
      </c>
      <c r="C628" s="7" t="s">
        <v>666</v>
      </c>
      <c r="D628" s="1"/>
      <c r="H628" s="1"/>
    </row>
    <row r="629" spans="1:79" s="2" customFormat="1" hidden="1" x14ac:dyDescent="0.25">
      <c r="A629" s="6">
        <v>4</v>
      </c>
      <c r="B629" s="40">
        <v>3016001011</v>
      </c>
      <c r="C629" s="7" t="s">
        <v>667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</row>
    <row r="630" spans="1:79" hidden="1" x14ac:dyDescent="0.25">
      <c r="A630" s="6">
        <v>4</v>
      </c>
      <c r="B630" s="40">
        <v>3016001012</v>
      </c>
      <c r="C630" s="7" t="s">
        <v>668</v>
      </c>
      <c r="D630" s="1"/>
      <c r="H630" s="1"/>
    </row>
    <row r="631" spans="1:79" hidden="1" x14ac:dyDescent="0.25">
      <c r="A631" s="6">
        <v>4</v>
      </c>
      <c r="B631" s="40">
        <v>3016001013</v>
      </c>
      <c r="C631" s="7" t="s">
        <v>669</v>
      </c>
      <c r="D631" s="1"/>
      <c r="H631" s="1"/>
    </row>
    <row r="632" spans="1:79" hidden="1" x14ac:dyDescent="0.25">
      <c r="A632" s="6">
        <v>4</v>
      </c>
      <c r="B632" s="40">
        <v>3016001014</v>
      </c>
      <c r="C632" s="7" t="s">
        <v>670</v>
      </c>
      <c r="D632" s="1"/>
      <c r="H632" s="1"/>
    </row>
    <row r="633" spans="1:79" hidden="1" x14ac:dyDescent="0.25">
      <c r="A633" s="6">
        <v>4</v>
      </c>
      <c r="B633" s="40">
        <v>3016001015</v>
      </c>
      <c r="C633" s="7" t="s">
        <v>671</v>
      </c>
      <c r="D633" s="1"/>
      <c r="H633" s="1"/>
    </row>
    <row r="634" spans="1:79" hidden="1" x14ac:dyDescent="0.25">
      <c r="A634" s="6">
        <v>4</v>
      </c>
      <c r="B634" s="40">
        <v>3016001016</v>
      </c>
      <c r="C634" s="7" t="s">
        <v>672</v>
      </c>
      <c r="D634" s="1"/>
      <c r="H634" s="1"/>
    </row>
    <row r="635" spans="1:79" hidden="1" x14ac:dyDescent="0.25">
      <c r="A635" s="6">
        <v>4</v>
      </c>
      <c r="B635" s="40">
        <v>3016001017</v>
      </c>
      <c r="C635" s="7" t="s">
        <v>673</v>
      </c>
      <c r="D635" s="1"/>
      <c r="H635" s="1"/>
    </row>
    <row r="636" spans="1:79" hidden="1" x14ac:dyDescent="0.25">
      <c r="A636" s="6">
        <v>4</v>
      </c>
      <c r="B636" s="40">
        <v>3016001017</v>
      </c>
      <c r="C636" s="7" t="s">
        <v>170</v>
      </c>
      <c r="D636" s="1"/>
      <c r="H636" s="1"/>
    </row>
    <row r="637" spans="1:79" hidden="1" x14ac:dyDescent="0.25">
      <c r="A637" s="10">
        <v>2</v>
      </c>
      <c r="B637" s="34">
        <v>3017</v>
      </c>
      <c r="C637" s="11" t="s">
        <v>674</v>
      </c>
      <c r="D637" s="1"/>
      <c r="H637" s="1"/>
    </row>
    <row r="638" spans="1:79" x14ac:dyDescent="0.25">
      <c r="A638" s="34">
        <v>3</v>
      </c>
      <c r="B638" s="34">
        <v>3017001</v>
      </c>
      <c r="C638" s="35" t="s">
        <v>675</v>
      </c>
      <c r="D638" s="44">
        <f>SUMIF(JULHO!J:J,EAP!B638,JULHO!L:L)+SUMIF(JULHO!N:N,EAP!B638,JULHO!P:P)+SUMIF(JULHO!R:R,EAP!B638,JULHO!T:T)+SUMIF(JULHO!V:V,EAP!B638,JULHO!X:X)+SUMIF(JULHO!Z:Z,EAP!B638,JULHO!AB:AB)</f>
        <v>4617.1570000000011</v>
      </c>
      <c r="E638" s="47">
        <f>D638/$E$1</f>
        <v>2.1357344338388307E-2</v>
      </c>
      <c r="H638" s="105">
        <f>E638*$J$1</f>
        <v>-3315.5824785932841</v>
      </c>
    </row>
    <row r="639" spans="1:79" hidden="1" x14ac:dyDescent="0.25">
      <c r="A639" s="6">
        <v>4</v>
      </c>
      <c r="B639" s="40">
        <v>3017001001</v>
      </c>
      <c r="C639" s="7" t="s">
        <v>676</v>
      </c>
      <c r="D639" s="1"/>
      <c r="H639" s="1"/>
    </row>
    <row r="640" spans="1:79" hidden="1" x14ac:dyDescent="0.25">
      <c r="A640" s="6">
        <v>4</v>
      </c>
      <c r="B640" s="40">
        <v>3017001002</v>
      </c>
      <c r="C640" s="7" t="s">
        <v>677</v>
      </c>
      <c r="D640" s="1"/>
      <c r="H640" s="1"/>
    </row>
    <row r="641" spans="1:79" hidden="1" x14ac:dyDescent="0.25">
      <c r="A641" s="6">
        <v>4</v>
      </c>
      <c r="B641" s="40">
        <v>3017001003</v>
      </c>
      <c r="C641" s="7" t="s">
        <v>678</v>
      </c>
      <c r="D641" s="1"/>
      <c r="H641" s="1"/>
    </row>
    <row r="642" spans="1:79" hidden="1" x14ac:dyDescent="0.25">
      <c r="A642" s="6">
        <v>4</v>
      </c>
      <c r="B642" s="40">
        <v>3017001004</v>
      </c>
      <c r="C642" s="7" t="s">
        <v>679</v>
      </c>
      <c r="D642" s="1"/>
      <c r="H642" s="1"/>
    </row>
    <row r="643" spans="1:79" s="2" customFormat="1" hidden="1" x14ac:dyDescent="0.25">
      <c r="A643" s="6">
        <v>4</v>
      </c>
      <c r="B643" s="40">
        <v>3017001005</v>
      </c>
      <c r="C643" s="7" t="s">
        <v>680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</row>
    <row r="644" spans="1:79" hidden="1" x14ac:dyDescent="0.25">
      <c r="A644" s="6">
        <v>4</v>
      </c>
      <c r="B644" s="40">
        <v>3017001006</v>
      </c>
      <c r="C644" s="7" t="s">
        <v>681</v>
      </c>
      <c r="D644" s="1"/>
      <c r="H644" s="1"/>
    </row>
    <row r="645" spans="1:79" hidden="1" x14ac:dyDescent="0.25">
      <c r="A645" s="6">
        <v>4</v>
      </c>
      <c r="B645" s="40">
        <v>3017001007</v>
      </c>
      <c r="C645" s="7" t="s">
        <v>682</v>
      </c>
      <c r="D645" s="1"/>
      <c r="H645" s="1"/>
    </row>
    <row r="646" spans="1:79" hidden="1" x14ac:dyDescent="0.25">
      <c r="A646" s="6">
        <v>4</v>
      </c>
      <c r="B646" s="40">
        <v>3017001008</v>
      </c>
      <c r="C646" s="7" t="s">
        <v>683</v>
      </c>
      <c r="D646" s="1"/>
      <c r="H646" s="1"/>
    </row>
    <row r="647" spans="1:79" hidden="1" x14ac:dyDescent="0.25">
      <c r="A647" s="6">
        <v>4</v>
      </c>
      <c r="B647" s="40">
        <v>3017001009</v>
      </c>
      <c r="C647" s="7" t="s">
        <v>684</v>
      </c>
      <c r="D647" s="1"/>
      <c r="H647" s="1"/>
    </row>
    <row r="648" spans="1:79" hidden="1" x14ac:dyDescent="0.25">
      <c r="A648" s="6">
        <v>4</v>
      </c>
      <c r="B648" s="40">
        <v>3017001010</v>
      </c>
      <c r="C648" s="7" t="s">
        <v>685</v>
      </c>
      <c r="D648" s="1"/>
      <c r="H648" s="1"/>
    </row>
    <row r="649" spans="1:79" hidden="1" x14ac:dyDescent="0.25">
      <c r="A649" s="6">
        <v>4</v>
      </c>
      <c r="B649" s="40">
        <v>3017001011</v>
      </c>
      <c r="C649" s="7" t="s">
        <v>686</v>
      </c>
      <c r="D649" s="1"/>
      <c r="H649" s="1"/>
    </row>
    <row r="650" spans="1:79" hidden="1" x14ac:dyDescent="0.25">
      <c r="A650" s="6">
        <v>4</v>
      </c>
      <c r="B650" s="40">
        <v>3017001012</v>
      </c>
      <c r="C650" s="7" t="s">
        <v>687</v>
      </c>
      <c r="D650" s="1"/>
      <c r="H650" s="1"/>
    </row>
    <row r="651" spans="1:79" hidden="1" x14ac:dyDescent="0.25">
      <c r="A651" s="6">
        <v>4</v>
      </c>
      <c r="B651" s="40">
        <v>3017001013</v>
      </c>
      <c r="C651" s="7" t="s">
        <v>688</v>
      </c>
      <c r="D651" s="1"/>
      <c r="H651" s="1"/>
    </row>
    <row r="652" spans="1:79" hidden="1" x14ac:dyDescent="0.25">
      <c r="A652" s="6">
        <v>4</v>
      </c>
      <c r="B652" s="40">
        <v>3017001014</v>
      </c>
      <c r="C652" s="7" t="s">
        <v>170</v>
      </c>
      <c r="D652" s="1"/>
      <c r="H652" s="1"/>
    </row>
    <row r="653" spans="1:79" hidden="1" x14ac:dyDescent="0.25">
      <c r="A653" s="10">
        <v>2</v>
      </c>
      <c r="B653" s="34">
        <v>3018</v>
      </c>
      <c r="C653" s="11" t="s">
        <v>689</v>
      </c>
      <c r="D653" s="1"/>
      <c r="H653" s="1"/>
    </row>
    <row r="654" spans="1:79" hidden="1" x14ac:dyDescent="0.25">
      <c r="A654" s="34">
        <v>3</v>
      </c>
      <c r="B654" s="34">
        <v>3018001</v>
      </c>
      <c r="C654" s="35" t="s">
        <v>690</v>
      </c>
      <c r="D654" s="1">
        <f>SUMIF(JULHO!J:J,EAP!B654,JULHO!L:L)+SUMIF(JULHO!N:N,EAP!B654,JULHO!P:P)+SUMIF(JULHO!R:R,EAP!B654,JULHO!T:T)+SUMIF(JULHO!V:V,EAP!B654,JULHO!X:X)+SUMIF(JULHO!Z:Z,EAP!B654,JULHO!AB:AB)</f>
        <v>0</v>
      </c>
      <c r="E654" s="47">
        <f>D654/$E$1</f>
        <v>0</v>
      </c>
      <c r="H654" s="1"/>
    </row>
    <row r="655" spans="1:79" hidden="1" x14ac:dyDescent="0.25">
      <c r="A655" s="6">
        <v>4</v>
      </c>
      <c r="B655" s="40">
        <v>3018001001</v>
      </c>
      <c r="C655" s="7" t="s">
        <v>691</v>
      </c>
      <c r="D655" s="1"/>
      <c r="H655" s="1"/>
    </row>
    <row r="656" spans="1:79" hidden="1" x14ac:dyDescent="0.25">
      <c r="A656" s="6">
        <v>4</v>
      </c>
      <c r="B656" s="40">
        <v>3018001002</v>
      </c>
      <c r="C656" s="7" t="s">
        <v>170</v>
      </c>
      <c r="D656" s="1"/>
      <c r="H656" s="1"/>
    </row>
    <row r="657" spans="1:5" s="1" customFormat="1" hidden="1" x14ac:dyDescent="0.25">
      <c r="A657" s="34">
        <v>3</v>
      </c>
      <c r="B657" s="34">
        <v>3018002</v>
      </c>
      <c r="C657" s="35" t="s">
        <v>692</v>
      </c>
      <c r="D657" s="1">
        <f>SUMIF(JULHO!J:J,EAP!B657,JULHO!L:L)+SUMIF(JULHO!N:N,EAP!B657,JULHO!P:P)+SUMIF(JULHO!R:R,EAP!B657,JULHO!T:T)+SUMIF(JULHO!V:V,EAP!B657,JULHO!X:X)+SUMIF(JULHO!Z:Z,EAP!B657,JULHO!AB:AB)</f>
        <v>0</v>
      </c>
      <c r="E657" s="47">
        <f>D657/$E$1</f>
        <v>0</v>
      </c>
    </row>
    <row r="658" spans="1:5" s="1" customFormat="1" hidden="1" x14ac:dyDescent="0.25">
      <c r="A658" s="6">
        <v>4</v>
      </c>
      <c r="B658" s="40">
        <v>3018002001</v>
      </c>
      <c r="C658" s="7" t="s">
        <v>693</v>
      </c>
    </row>
    <row r="659" spans="1:5" s="1" customFormat="1" hidden="1" x14ac:dyDescent="0.25">
      <c r="A659" s="6">
        <v>4</v>
      </c>
      <c r="B659" s="40">
        <v>3018002002</v>
      </c>
      <c r="C659" s="7" t="s">
        <v>694</v>
      </c>
    </row>
    <row r="660" spans="1:5" s="1" customFormat="1" hidden="1" x14ac:dyDescent="0.25">
      <c r="A660" s="6">
        <v>4</v>
      </c>
      <c r="B660" s="40">
        <v>3018002003</v>
      </c>
      <c r="C660" s="7" t="s">
        <v>695</v>
      </c>
    </row>
    <row r="661" spans="1:5" s="1" customFormat="1" hidden="1" x14ac:dyDescent="0.25">
      <c r="A661" s="6">
        <v>4</v>
      </c>
      <c r="B661" s="40">
        <v>3018002004</v>
      </c>
      <c r="C661" s="7" t="s">
        <v>170</v>
      </c>
    </row>
    <row r="662" spans="1:5" s="1" customFormat="1" hidden="1" x14ac:dyDescent="0.25">
      <c r="A662" s="34">
        <v>3</v>
      </c>
      <c r="B662" s="34">
        <v>3018003</v>
      </c>
      <c r="C662" s="35" t="s">
        <v>696</v>
      </c>
      <c r="D662" s="44">
        <f>SUMIF(JULHO!J:J,EAP!B662,JULHO!L:L)+SUMIF(JULHO!N:N,EAP!B662,JULHO!P:P)+SUMIF(JULHO!R:R,EAP!B662,JULHO!T:T)+SUMIF(JULHO!V:V,EAP!B662,JULHO!X:X)+SUMIF(JULHO!Z:Z,EAP!B662,JULHO!AB:AB)</f>
        <v>0</v>
      </c>
      <c r="E662" s="47">
        <f>D662/$E$1</f>
        <v>0</v>
      </c>
    </row>
    <row r="663" spans="1:5" s="1" customFormat="1" hidden="1" x14ac:dyDescent="0.25">
      <c r="A663" s="6">
        <v>4</v>
      </c>
      <c r="B663" s="40">
        <v>3018003001</v>
      </c>
      <c r="C663" s="7" t="s">
        <v>697</v>
      </c>
    </row>
    <row r="664" spans="1:5" s="1" customFormat="1" hidden="1" x14ac:dyDescent="0.25">
      <c r="A664" s="6">
        <v>4</v>
      </c>
      <c r="B664" s="40">
        <v>3018003002</v>
      </c>
      <c r="C664" s="7" t="s">
        <v>170</v>
      </c>
    </row>
    <row r="665" spans="1:5" s="1" customFormat="1" hidden="1" x14ac:dyDescent="0.25">
      <c r="A665" s="34">
        <v>3</v>
      </c>
      <c r="B665" s="34">
        <v>3018004</v>
      </c>
      <c r="C665" s="35" t="s">
        <v>698</v>
      </c>
      <c r="D665" s="1">
        <f>SUMIF(JULHO!J:J,EAP!B665,JULHO!L:L)+SUMIF(JULHO!N:N,EAP!B665,JULHO!P:P)+SUMIF(JULHO!R:R,EAP!B665,JULHO!T:T)+SUMIF(JULHO!V:V,EAP!B665,JULHO!X:X)+SUMIF(JULHO!Z:Z,EAP!B665,JULHO!AB:AB)</f>
        <v>0</v>
      </c>
      <c r="E665" s="47">
        <f>D665/$E$1</f>
        <v>0</v>
      </c>
    </row>
    <row r="666" spans="1:5" s="1" customFormat="1" hidden="1" x14ac:dyDescent="0.25">
      <c r="A666" s="6">
        <v>4</v>
      </c>
      <c r="B666" s="40">
        <v>3018004001</v>
      </c>
      <c r="C666" s="7" t="s">
        <v>699</v>
      </c>
    </row>
    <row r="667" spans="1:5" s="1" customFormat="1" ht="30" hidden="1" x14ac:dyDescent="0.25">
      <c r="A667" s="6">
        <v>4</v>
      </c>
      <c r="B667" s="40">
        <v>3018004002</v>
      </c>
      <c r="C667" s="7" t="s">
        <v>700</v>
      </c>
    </row>
    <row r="668" spans="1:5" s="1" customFormat="1" hidden="1" x14ac:dyDescent="0.25">
      <c r="A668" s="6">
        <v>4</v>
      </c>
      <c r="B668" s="40">
        <v>3018004003</v>
      </c>
      <c r="C668" s="7" t="s">
        <v>701</v>
      </c>
    </row>
    <row r="669" spans="1:5" s="1" customFormat="1" hidden="1" x14ac:dyDescent="0.25">
      <c r="A669" s="6">
        <v>4</v>
      </c>
      <c r="B669" s="40">
        <v>3018004004</v>
      </c>
      <c r="C669" s="7" t="s">
        <v>170</v>
      </c>
    </row>
    <row r="670" spans="1:5" s="1" customFormat="1" hidden="1" x14ac:dyDescent="0.25">
      <c r="A670" s="34">
        <v>3</v>
      </c>
      <c r="B670" s="34">
        <v>3018005</v>
      </c>
      <c r="C670" s="35" t="s">
        <v>702</v>
      </c>
      <c r="D670" s="1">
        <f>SUMIF(JULHO!J:J,EAP!B670,JULHO!L:L)+SUMIF(JULHO!N:N,EAP!B670,JULHO!P:P)+SUMIF(JULHO!R:R,EAP!B670,JULHO!T:T)+SUMIF(JULHO!V:V,EAP!B670,JULHO!X:X)+SUMIF(JULHO!Z:Z,EAP!B670,JULHO!AB:AB)</f>
        <v>0</v>
      </c>
      <c r="E670" s="47">
        <f>D670/$E$1</f>
        <v>0</v>
      </c>
    </row>
    <row r="671" spans="1:5" s="1" customFormat="1" hidden="1" x14ac:dyDescent="0.25">
      <c r="A671" s="6">
        <v>4</v>
      </c>
      <c r="B671" s="40">
        <v>3018005001</v>
      </c>
      <c r="C671" s="7" t="s">
        <v>703</v>
      </c>
    </row>
    <row r="672" spans="1:5" s="1" customFormat="1" hidden="1" x14ac:dyDescent="0.25">
      <c r="A672" s="6">
        <v>4</v>
      </c>
      <c r="B672" s="40">
        <v>3018005002</v>
      </c>
      <c r="C672" s="7" t="s">
        <v>170</v>
      </c>
    </row>
    <row r="673" spans="1:5" s="1" customFormat="1" hidden="1" x14ac:dyDescent="0.25">
      <c r="A673" s="34">
        <v>3</v>
      </c>
      <c r="B673" s="34">
        <v>3018006</v>
      </c>
      <c r="C673" s="35" t="s">
        <v>704</v>
      </c>
      <c r="D673" s="1">
        <f>SUMIF(JULHO!J:J,EAP!B673,JULHO!L:L)+SUMIF(JULHO!N:N,EAP!B673,JULHO!P:P)+SUMIF(JULHO!R:R,EAP!B673,JULHO!T:T)+SUMIF(JULHO!V:V,EAP!B673,JULHO!X:X)+SUMIF(JULHO!Z:Z,EAP!B673,JULHO!AB:AB)</f>
        <v>0</v>
      </c>
      <c r="E673" s="47">
        <f>D673/$E$1</f>
        <v>0</v>
      </c>
    </row>
    <row r="674" spans="1:5" s="1" customFormat="1" hidden="1" x14ac:dyDescent="0.25">
      <c r="A674" s="10">
        <v>2</v>
      </c>
      <c r="B674" s="34">
        <v>3019</v>
      </c>
      <c r="C674" s="11" t="s">
        <v>705</v>
      </c>
    </row>
    <row r="675" spans="1:5" s="1" customFormat="1" hidden="1" x14ac:dyDescent="0.25">
      <c r="A675" s="34">
        <v>3</v>
      </c>
      <c r="B675" s="34">
        <v>3019001</v>
      </c>
      <c r="C675" s="35" t="s">
        <v>706</v>
      </c>
      <c r="D675" s="1">
        <f>SUMIF(JULHO!J:J,EAP!B675,JULHO!L:L)+SUMIF(JULHO!N:N,EAP!B675,JULHO!P:P)+SUMIF(JULHO!R:R,EAP!B675,JULHO!T:T)+SUMIF(JULHO!V:V,EAP!B675,JULHO!X:X)+SUMIF(JULHO!Z:Z,EAP!B675,JULHO!AB:AB)</f>
        <v>0</v>
      </c>
      <c r="E675" s="47">
        <f t="shared" ref="E675:E676" si="13">D675/$E$1</f>
        <v>0</v>
      </c>
    </row>
    <row r="676" spans="1:5" s="1" customFormat="1" hidden="1" x14ac:dyDescent="0.25">
      <c r="A676" s="34">
        <v>3</v>
      </c>
      <c r="B676" s="34">
        <v>3019002</v>
      </c>
      <c r="C676" s="35" t="s">
        <v>707</v>
      </c>
      <c r="D676" s="1">
        <f>SUMIF(JULHO!J:J,EAP!B676,JULHO!L:L)+SUMIF(JULHO!N:N,EAP!B676,JULHO!P:P)+SUMIF(JULHO!R:R,EAP!B676,JULHO!T:T)+SUMIF(JULHO!V:V,EAP!B676,JULHO!X:X)+SUMIF(JULHO!Z:Z,EAP!B676,JULHO!AB:AB)</f>
        <v>0</v>
      </c>
      <c r="E676" s="47">
        <f t="shared" si="13"/>
        <v>0</v>
      </c>
    </row>
    <row r="677" spans="1:5" s="1" customFormat="1" hidden="1" x14ac:dyDescent="0.25">
      <c r="A677" s="6">
        <v>4</v>
      </c>
      <c r="B677" s="40">
        <v>3019002001</v>
      </c>
      <c r="C677" s="7" t="s">
        <v>708</v>
      </c>
    </row>
    <row r="678" spans="1:5" s="1" customFormat="1" hidden="1" x14ac:dyDescent="0.25">
      <c r="A678" s="6">
        <v>4</v>
      </c>
      <c r="B678" s="40">
        <v>3019002002</v>
      </c>
      <c r="C678" s="7" t="s">
        <v>709</v>
      </c>
    </row>
    <row r="679" spans="1:5" s="1" customFormat="1" hidden="1" x14ac:dyDescent="0.25">
      <c r="A679" s="6">
        <v>4</v>
      </c>
      <c r="B679" s="40">
        <v>3019002003</v>
      </c>
      <c r="C679" s="7" t="s">
        <v>710</v>
      </c>
    </row>
    <row r="680" spans="1:5" s="1" customFormat="1" hidden="1" x14ac:dyDescent="0.25">
      <c r="A680" s="6">
        <v>4</v>
      </c>
      <c r="B680" s="40">
        <v>3019002004</v>
      </c>
      <c r="C680" s="7" t="s">
        <v>711</v>
      </c>
    </row>
    <row r="681" spans="1:5" s="1" customFormat="1" hidden="1" x14ac:dyDescent="0.25">
      <c r="A681" s="6">
        <v>4</v>
      </c>
      <c r="B681" s="40">
        <v>3019002005</v>
      </c>
      <c r="C681" s="7" t="s">
        <v>712</v>
      </c>
    </row>
    <row r="682" spans="1:5" s="1" customFormat="1" hidden="1" x14ac:dyDescent="0.25">
      <c r="A682" s="6">
        <v>4</v>
      </c>
      <c r="B682" s="40">
        <v>3019002006</v>
      </c>
      <c r="C682" s="7" t="s">
        <v>713</v>
      </c>
    </row>
    <row r="683" spans="1:5" s="1" customFormat="1" hidden="1" x14ac:dyDescent="0.25">
      <c r="A683" s="6">
        <v>4</v>
      </c>
      <c r="B683" s="40">
        <v>3019002007</v>
      </c>
      <c r="C683" s="7" t="s">
        <v>170</v>
      </c>
    </row>
    <row r="684" spans="1:5" s="1" customFormat="1" hidden="1" x14ac:dyDescent="0.25">
      <c r="A684" s="34">
        <v>3</v>
      </c>
      <c r="B684" s="34">
        <v>3019003</v>
      </c>
      <c r="C684" s="35" t="s">
        <v>714</v>
      </c>
      <c r="D684" s="1">
        <f>SUMIF(JULHO!J:J,EAP!B684,JULHO!L:L)+SUMIF(JULHO!N:N,EAP!B684,JULHO!P:P)+SUMIF(JULHO!R:R,EAP!B684,JULHO!T:T)+SUMIF(JULHO!V:V,EAP!B684,JULHO!X:X)+SUMIF(JULHO!Z:Z,EAP!B684,JULHO!AB:AB)</f>
        <v>0</v>
      </c>
      <c r="E684" s="47">
        <f t="shared" ref="E684:E685" si="14">D684/$E$1</f>
        <v>0</v>
      </c>
    </row>
    <row r="685" spans="1:5" s="1" customFormat="1" hidden="1" x14ac:dyDescent="0.25">
      <c r="A685" s="34">
        <v>3</v>
      </c>
      <c r="B685" s="34">
        <v>3019004</v>
      </c>
      <c r="C685" s="35" t="s">
        <v>715</v>
      </c>
      <c r="D685" s="1">
        <f>SUMIF(JULHO!J:J,EAP!B685,JULHO!L:L)+SUMIF(JULHO!N:N,EAP!B685,JULHO!P:P)+SUMIF(JULHO!R:R,EAP!B685,JULHO!T:T)+SUMIF(JULHO!V:V,EAP!B685,JULHO!X:X)+SUMIF(JULHO!Z:Z,EAP!B685,JULHO!AB:AB)</f>
        <v>0</v>
      </c>
      <c r="E685" s="47">
        <f t="shared" si="14"/>
        <v>0</v>
      </c>
    </row>
    <row r="686" spans="1:5" s="1" customFormat="1" hidden="1" x14ac:dyDescent="0.25">
      <c r="A686" s="10">
        <v>2</v>
      </c>
      <c r="B686" s="34">
        <v>3020</v>
      </c>
      <c r="C686" s="11" t="s">
        <v>716</v>
      </c>
    </row>
    <row r="687" spans="1:5" s="1" customFormat="1" hidden="1" x14ac:dyDescent="0.25">
      <c r="A687" s="34">
        <v>3</v>
      </c>
      <c r="B687" s="34">
        <v>3020001</v>
      </c>
      <c r="C687" s="35" t="s">
        <v>717</v>
      </c>
      <c r="D687" s="1">
        <f>SUMIF(JULHO!J:J,EAP!B687,JULHO!L:L)+SUMIF(JULHO!N:N,EAP!B687,JULHO!P:P)+SUMIF(JULHO!R:R,EAP!B687,JULHO!T:T)+SUMIF(JULHO!V:V,EAP!B687,JULHO!X:X)+SUMIF(JULHO!Z:Z,EAP!B687,JULHO!AB:AB)</f>
        <v>0</v>
      </c>
      <c r="E687" s="47">
        <f>D687/$E$1</f>
        <v>0</v>
      </c>
    </row>
    <row r="688" spans="1:5" s="1" customFormat="1" hidden="1" x14ac:dyDescent="0.25">
      <c r="A688" s="6">
        <v>4</v>
      </c>
      <c r="B688" s="40">
        <v>3020001001</v>
      </c>
      <c r="C688" s="7" t="s">
        <v>718</v>
      </c>
    </row>
    <row r="689" spans="1:5" s="1" customFormat="1" hidden="1" x14ac:dyDescent="0.25">
      <c r="A689" s="6">
        <v>4</v>
      </c>
      <c r="B689" s="40">
        <v>3020001002</v>
      </c>
      <c r="C689" s="7" t="s">
        <v>719</v>
      </c>
    </row>
    <row r="690" spans="1:5" s="1" customFormat="1" hidden="1" x14ac:dyDescent="0.25">
      <c r="A690" s="6">
        <v>4</v>
      </c>
      <c r="B690" s="40">
        <v>3020001003</v>
      </c>
      <c r="C690" s="7" t="s">
        <v>720</v>
      </c>
    </row>
    <row r="691" spans="1:5" s="1" customFormat="1" hidden="1" x14ac:dyDescent="0.25">
      <c r="A691" s="6">
        <v>4</v>
      </c>
      <c r="B691" s="40">
        <v>3020001004</v>
      </c>
      <c r="C691" s="7" t="s">
        <v>721</v>
      </c>
    </row>
    <row r="692" spans="1:5" s="1" customFormat="1" hidden="1" x14ac:dyDescent="0.25">
      <c r="A692" s="6">
        <v>4</v>
      </c>
      <c r="B692" s="40">
        <v>3020001005</v>
      </c>
      <c r="C692" s="7" t="s">
        <v>722</v>
      </c>
    </row>
    <row r="693" spans="1:5" s="1" customFormat="1" hidden="1" x14ac:dyDescent="0.25">
      <c r="A693" s="6">
        <v>4</v>
      </c>
      <c r="B693" s="40">
        <v>3020001006</v>
      </c>
      <c r="C693" s="7" t="s">
        <v>723</v>
      </c>
    </row>
    <row r="694" spans="1:5" s="1" customFormat="1" hidden="1" x14ac:dyDescent="0.25">
      <c r="A694" s="6">
        <v>4</v>
      </c>
      <c r="B694" s="40">
        <v>3020001007</v>
      </c>
      <c r="C694" s="7" t="s">
        <v>724</v>
      </c>
    </row>
    <row r="695" spans="1:5" s="1" customFormat="1" hidden="1" x14ac:dyDescent="0.25">
      <c r="A695" s="6">
        <v>4</v>
      </c>
      <c r="B695" s="40">
        <v>3020001008</v>
      </c>
      <c r="C695" s="7" t="s">
        <v>725</v>
      </c>
    </row>
    <row r="696" spans="1:5" s="1" customFormat="1" hidden="1" x14ac:dyDescent="0.25">
      <c r="A696" s="6">
        <v>4</v>
      </c>
      <c r="B696" s="40">
        <v>3020001009</v>
      </c>
      <c r="C696" s="7" t="s">
        <v>726</v>
      </c>
    </row>
    <row r="697" spans="1:5" s="1" customFormat="1" hidden="1" x14ac:dyDescent="0.25">
      <c r="A697" s="6">
        <v>4</v>
      </c>
      <c r="B697" s="40">
        <v>3020001010</v>
      </c>
      <c r="C697" s="7" t="s">
        <v>727</v>
      </c>
    </row>
    <row r="698" spans="1:5" s="1" customFormat="1" hidden="1" x14ac:dyDescent="0.25">
      <c r="A698" s="6">
        <v>4</v>
      </c>
      <c r="B698" s="40">
        <v>3020001011</v>
      </c>
      <c r="C698" s="7" t="s">
        <v>170</v>
      </c>
    </row>
    <row r="699" spans="1:5" s="1" customFormat="1" hidden="1" x14ac:dyDescent="0.25">
      <c r="A699" s="34">
        <v>3</v>
      </c>
      <c r="B699" s="34">
        <v>3020002</v>
      </c>
      <c r="C699" s="35" t="s">
        <v>728</v>
      </c>
      <c r="D699" s="1">
        <f>SUMIF(JULHO!J:J,EAP!B699,JULHO!L:L)+SUMIF(JULHO!N:N,EAP!B699,JULHO!P:P)+SUMIF(JULHO!R:R,EAP!B699,JULHO!T:T)+SUMIF(JULHO!V:V,EAP!B699,JULHO!X:X)+SUMIF(JULHO!Z:Z,EAP!B699,JULHO!AB:AB)</f>
        <v>0</v>
      </c>
      <c r="E699" s="47">
        <f>D699/$E$1</f>
        <v>0</v>
      </c>
    </row>
    <row r="700" spans="1:5" s="1" customFormat="1" hidden="1" x14ac:dyDescent="0.25">
      <c r="A700" s="6">
        <v>4</v>
      </c>
      <c r="B700" s="40">
        <v>3020002001</v>
      </c>
      <c r="C700" s="7" t="s">
        <v>729</v>
      </c>
    </row>
    <row r="701" spans="1:5" s="1" customFormat="1" hidden="1" x14ac:dyDescent="0.25">
      <c r="A701" s="6">
        <v>4</v>
      </c>
      <c r="B701" s="40">
        <v>3020002002</v>
      </c>
      <c r="C701" s="7" t="s">
        <v>730</v>
      </c>
    </row>
    <row r="702" spans="1:5" s="1" customFormat="1" hidden="1" x14ac:dyDescent="0.25">
      <c r="A702" s="6">
        <v>4</v>
      </c>
      <c r="B702" s="40">
        <v>3020002003</v>
      </c>
      <c r="C702" s="7" t="s">
        <v>731</v>
      </c>
    </row>
    <row r="703" spans="1:5" s="1" customFormat="1" hidden="1" x14ac:dyDescent="0.25">
      <c r="A703" s="6">
        <v>4</v>
      </c>
      <c r="B703" s="40">
        <v>3020002004</v>
      </c>
      <c r="C703" s="7" t="s">
        <v>732</v>
      </c>
    </row>
    <row r="704" spans="1:5" s="1" customFormat="1" hidden="1" x14ac:dyDescent="0.25">
      <c r="A704" s="6">
        <v>4</v>
      </c>
      <c r="B704" s="40">
        <v>3020002005</v>
      </c>
      <c r="C704" s="7" t="s">
        <v>170</v>
      </c>
    </row>
    <row r="705" spans="1:5" s="1" customFormat="1" hidden="1" x14ac:dyDescent="0.25">
      <c r="A705" s="34">
        <v>3</v>
      </c>
      <c r="B705" s="34">
        <v>3020003</v>
      </c>
      <c r="C705" s="35" t="s">
        <v>733</v>
      </c>
      <c r="D705" s="1">
        <f>SUMIF(JULHO!J:J,EAP!B705,JULHO!L:L)+SUMIF(JULHO!N:N,EAP!B705,JULHO!P:P)+SUMIF(JULHO!R:R,EAP!B705,JULHO!T:T)+SUMIF(JULHO!V:V,EAP!B705,JULHO!X:X)+SUMIF(JULHO!Z:Z,EAP!B705,JULHO!AB:AB)</f>
        <v>0</v>
      </c>
      <c r="E705" s="47">
        <f>D705/$E$1</f>
        <v>0</v>
      </c>
    </row>
    <row r="706" spans="1:5" s="1" customFormat="1" hidden="1" x14ac:dyDescent="0.25">
      <c r="A706" s="10">
        <v>2</v>
      </c>
      <c r="B706" s="34">
        <v>3021</v>
      </c>
      <c r="C706" s="11" t="s">
        <v>734</v>
      </c>
    </row>
    <row r="707" spans="1:5" s="1" customFormat="1" hidden="1" x14ac:dyDescent="0.25">
      <c r="A707" s="34">
        <v>3</v>
      </c>
      <c r="B707" s="34">
        <v>3021001</v>
      </c>
      <c r="C707" s="35" t="s">
        <v>735</v>
      </c>
      <c r="D707" s="1">
        <f>SUMIF(JULHO!J:J,EAP!B707,JULHO!L:L)+SUMIF(JULHO!N:N,EAP!B707,JULHO!P:P)+SUMIF(JULHO!R:R,EAP!B707,JULHO!T:T)+SUMIF(JULHO!V:V,EAP!B707,JULHO!X:X)+SUMIF(JULHO!Z:Z,EAP!B707,JULHO!AB:AB)</f>
        <v>0</v>
      </c>
      <c r="E707" s="47">
        <f t="shared" ref="E707:E709" si="15">D707/$E$1</f>
        <v>0</v>
      </c>
    </row>
    <row r="708" spans="1:5" s="1" customFormat="1" hidden="1" x14ac:dyDescent="0.25">
      <c r="A708" s="34">
        <v>3</v>
      </c>
      <c r="B708" s="34">
        <v>3021002</v>
      </c>
      <c r="C708" s="35" t="s">
        <v>736</v>
      </c>
      <c r="D708" s="1">
        <f>SUMIF(JULHO!J:J,EAP!B708,JULHO!L:L)+SUMIF(JULHO!N:N,EAP!B708,JULHO!P:P)+SUMIF(JULHO!R:R,EAP!B708,JULHO!T:T)+SUMIF(JULHO!V:V,EAP!B708,JULHO!X:X)+SUMIF(JULHO!Z:Z,EAP!B708,JULHO!AB:AB)</f>
        <v>0</v>
      </c>
      <c r="E708" s="47">
        <f t="shared" si="15"/>
        <v>0</v>
      </c>
    </row>
    <row r="709" spans="1:5" s="1" customFormat="1" hidden="1" x14ac:dyDescent="0.25">
      <c r="A709" s="34">
        <v>3</v>
      </c>
      <c r="B709" s="34">
        <v>3021003</v>
      </c>
      <c r="C709" s="35" t="s">
        <v>737</v>
      </c>
      <c r="D709" s="1">
        <f>SUMIF(JULHO!J:J,EAP!B709,JULHO!L:L)+SUMIF(JULHO!N:N,EAP!B709,JULHO!P:P)+SUMIF(JULHO!R:R,EAP!B709,JULHO!T:T)+SUMIF(JULHO!V:V,EAP!B709,JULHO!X:X)+SUMIF(JULHO!Z:Z,EAP!B709,JULHO!AB:AB)</f>
        <v>0</v>
      </c>
      <c r="E709" s="47">
        <f t="shared" si="15"/>
        <v>0</v>
      </c>
    </row>
    <row r="710" spans="1:5" s="1" customFormat="1" hidden="1" x14ac:dyDescent="0.25">
      <c r="A710" s="6">
        <v>4</v>
      </c>
      <c r="B710" s="40">
        <v>3021003001</v>
      </c>
      <c r="C710" s="7" t="s">
        <v>738</v>
      </c>
    </row>
    <row r="711" spans="1:5" s="1" customFormat="1" hidden="1" x14ac:dyDescent="0.25">
      <c r="A711" s="6">
        <v>4</v>
      </c>
      <c r="B711" s="40">
        <v>3021003002</v>
      </c>
      <c r="C711" s="7" t="s">
        <v>739</v>
      </c>
    </row>
    <row r="712" spans="1:5" s="1" customFormat="1" hidden="1" x14ac:dyDescent="0.25">
      <c r="A712" s="6">
        <v>4</v>
      </c>
      <c r="B712" s="40">
        <v>3021003003</v>
      </c>
      <c r="C712" s="7" t="s">
        <v>170</v>
      </c>
    </row>
    <row r="713" spans="1:5" s="1" customFormat="1" hidden="1" x14ac:dyDescent="0.25">
      <c r="A713" s="10">
        <v>2</v>
      </c>
      <c r="B713" s="34">
        <v>3022</v>
      </c>
      <c r="C713" s="11" t="s">
        <v>740</v>
      </c>
    </row>
    <row r="714" spans="1:5" s="1" customFormat="1" hidden="1" x14ac:dyDescent="0.25">
      <c r="A714" s="34">
        <v>3</v>
      </c>
      <c r="B714" s="34">
        <v>3022001</v>
      </c>
      <c r="C714" s="35" t="s">
        <v>741</v>
      </c>
      <c r="D714" s="1">
        <f>SUMIF(JULHO!J:J,EAP!B714,JULHO!L:L)+SUMIF(JULHO!N:N,EAP!B714,JULHO!P:P)+SUMIF(JULHO!R:R,EAP!B714,JULHO!T:T)+SUMIF(JULHO!V:V,EAP!B714,JULHO!X:X)+SUMIF(JULHO!Z:Z,EAP!B714,JULHO!AB:AB)</f>
        <v>0</v>
      </c>
      <c r="E714" s="47">
        <f>D714/$E$1</f>
        <v>0</v>
      </c>
    </row>
    <row r="715" spans="1:5" s="1" customFormat="1" hidden="1" x14ac:dyDescent="0.25">
      <c r="A715" s="6">
        <v>4</v>
      </c>
      <c r="B715" s="40">
        <v>3022001001</v>
      </c>
      <c r="C715" s="7" t="s">
        <v>742</v>
      </c>
    </row>
    <row r="716" spans="1:5" s="1" customFormat="1" hidden="1" x14ac:dyDescent="0.25">
      <c r="A716" s="6">
        <v>4</v>
      </c>
      <c r="B716" s="40">
        <v>3022001002</v>
      </c>
      <c r="C716" s="7" t="s">
        <v>170</v>
      </c>
    </row>
    <row r="717" spans="1:5" s="1" customFormat="1" hidden="1" x14ac:dyDescent="0.25">
      <c r="A717" s="34">
        <v>3</v>
      </c>
      <c r="B717" s="34">
        <v>3022002</v>
      </c>
      <c r="C717" s="35" t="s">
        <v>743</v>
      </c>
      <c r="D717" s="1">
        <f>SUMIF(JULHO!J:J,EAP!B717,JULHO!L:L)+SUMIF(JULHO!N:N,EAP!B717,JULHO!P:P)+SUMIF(JULHO!R:R,EAP!B717,JULHO!T:T)+SUMIF(JULHO!V:V,EAP!B717,JULHO!X:X)+SUMIF(JULHO!Z:Z,EAP!B717,JULHO!AB:AB)</f>
        <v>0</v>
      </c>
      <c r="E717" s="47">
        <f>D717/$E$1</f>
        <v>0</v>
      </c>
    </row>
    <row r="718" spans="1:5" s="1" customFormat="1" hidden="1" x14ac:dyDescent="0.25">
      <c r="A718" s="6">
        <v>4</v>
      </c>
      <c r="B718" s="40">
        <v>3022002001</v>
      </c>
      <c r="C718" s="7" t="s">
        <v>744</v>
      </c>
    </row>
    <row r="719" spans="1:5" s="1" customFormat="1" hidden="1" x14ac:dyDescent="0.25">
      <c r="A719" s="6">
        <v>4</v>
      </c>
      <c r="B719" s="40">
        <v>3022002002</v>
      </c>
      <c r="C719" s="7" t="s">
        <v>745</v>
      </c>
    </row>
    <row r="720" spans="1:5" s="1" customFormat="1" hidden="1" x14ac:dyDescent="0.25">
      <c r="A720" s="6">
        <v>4</v>
      </c>
      <c r="B720" s="40">
        <v>3022002003</v>
      </c>
      <c r="C720" s="7" t="s">
        <v>170</v>
      </c>
    </row>
    <row r="721" spans="1:79" hidden="1" x14ac:dyDescent="0.25">
      <c r="A721" s="34">
        <v>3</v>
      </c>
      <c r="B721" s="34">
        <v>3022003</v>
      </c>
      <c r="C721" s="35" t="s">
        <v>746</v>
      </c>
      <c r="D721" s="1">
        <f>SUMIF(JULHO!J:J,EAP!B721,JULHO!L:L)+SUMIF(JULHO!N:N,EAP!B721,JULHO!P:P)+SUMIF(JULHO!R:R,EAP!B721,JULHO!T:T)+SUMIF(JULHO!V:V,EAP!B721,JULHO!X:X)+SUMIF(JULHO!Z:Z,EAP!B721,JULHO!AB:AB)</f>
        <v>0</v>
      </c>
      <c r="E721" s="47">
        <f>D721/$E$1</f>
        <v>0</v>
      </c>
      <c r="H721" s="1"/>
    </row>
    <row r="722" spans="1:79" s="2" customFormat="1" hidden="1" x14ac:dyDescent="0.25">
      <c r="A722" s="6">
        <v>4</v>
      </c>
      <c r="B722" s="40">
        <v>3022003</v>
      </c>
      <c r="C722" s="7" t="s">
        <v>170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</row>
    <row r="723" spans="1:79" hidden="1" x14ac:dyDescent="0.25">
      <c r="A723" s="8">
        <v>1</v>
      </c>
      <c r="B723" s="34">
        <v>4</v>
      </c>
      <c r="C723" s="9" t="s">
        <v>747</v>
      </c>
      <c r="D723" s="1"/>
      <c r="H723" s="1"/>
    </row>
    <row r="724" spans="1:79" hidden="1" x14ac:dyDescent="0.25">
      <c r="A724" s="10">
        <v>2</v>
      </c>
      <c r="B724" s="34">
        <v>4001</v>
      </c>
      <c r="C724" s="11" t="s">
        <v>748</v>
      </c>
      <c r="D724" s="1"/>
      <c r="H724" s="1"/>
    </row>
    <row r="725" spans="1:79" hidden="1" x14ac:dyDescent="0.25">
      <c r="A725" s="34">
        <v>3</v>
      </c>
      <c r="B725" s="34">
        <v>4001001</v>
      </c>
      <c r="C725" s="35" t="s">
        <v>749</v>
      </c>
      <c r="D725" s="1">
        <f>SUMIF(JULHO!J:J,EAP!B725,JULHO!L:L)+SUMIF(JULHO!N:N,EAP!B725,JULHO!P:P)+SUMIF(JULHO!R:R,EAP!B725,JULHO!T:T)+SUMIF(JULHO!V:V,EAP!B725,JULHO!X:X)+SUMIF(JULHO!Z:Z,EAP!B725,JULHO!AB:AB)</f>
        <v>0</v>
      </c>
      <c r="E725" s="47">
        <f t="shared" ref="E725:E726" si="16">D725/$E$1</f>
        <v>0</v>
      </c>
      <c r="H725" s="1"/>
    </row>
    <row r="726" spans="1:79" hidden="1" x14ac:dyDescent="0.25">
      <c r="A726" s="34">
        <v>3</v>
      </c>
      <c r="B726" s="34">
        <v>4001002</v>
      </c>
      <c r="C726" s="35" t="s">
        <v>750</v>
      </c>
      <c r="D726" s="1">
        <f>SUMIF(JULHO!J:J,EAP!B726,JULHO!L:L)+SUMIF(JULHO!N:N,EAP!B726,JULHO!P:P)+SUMIF(JULHO!R:R,EAP!B726,JULHO!T:T)+SUMIF(JULHO!V:V,EAP!B726,JULHO!X:X)+SUMIF(JULHO!Z:Z,EAP!B726,JULHO!AB:AB)</f>
        <v>0</v>
      </c>
      <c r="E726" s="47">
        <f t="shared" si="16"/>
        <v>0</v>
      </c>
      <c r="H726" s="1"/>
    </row>
    <row r="727" spans="1:79" hidden="1" x14ac:dyDescent="0.25">
      <c r="A727" s="10">
        <v>2</v>
      </c>
      <c r="B727" s="34">
        <v>4002</v>
      </c>
      <c r="C727" s="11" t="s">
        <v>751</v>
      </c>
      <c r="D727" s="1"/>
      <c r="H727" s="1"/>
    </row>
    <row r="728" spans="1:79" hidden="1" x14ac:dyDescent="0.25">
      <c r="A728" s="34">
        <v>3</v>
      </c>
      <c r="B728" s="34">
        <v>4002001</v>
      </c>
      <c r="C728" s="35" t="s">
        <v>752</v>
      </c>
      <c r="D728" s="1">
        <f>SUMIF(JULHO!J:J,EAP!B728,JULHO!L:L)+SUMIF(JULHO!N:N,EAP!B728,JULHO!P:P)+SUMIF(JULHO!R:R,EAP!B728,JULHO!T:T)+SUMIF(JULHO!V:V,EAP!B728,JULHO!X:X)+SUMIF(JULHO!Z:Z,EAP!B728,JULHO!AB:AB)</f>
        <v>0</v>
      </c>
      <c r="E728" s="47">
        <f>D728/$E$1</f>
        <v>0</v>
      </c>
      <c r="H728" s="1"/>
    </row>
    <row r="729" spans="1:79" hidden="1" x14ac:dyDescent="0.25">
      <c r="A729" s="6">
        <v>4</v>
      </c>
      <c r="B729" s="40">
        <v>4002001001</v>
      </c>
      <c r="C729" s="7" t="s">
        <v>753</v>
      </c>
      <c r="D729" s="1"/>
      <c r="H729" s="1"/>
    </row>
    <row r="730" spans="1:79" hidden="1" x14ac:dyDescent="0.25">
      <c r="A730" s="6">
        <v>4</v>
      </c>
      <c r="B730" s="40">
        <v>4002001002</v>
      </c>
      <c r="C730" s="7" t="s">
        <v>754</v>
      </c>
      <c r="D730" s="1"/>
      <c r="H730" s="1"/>
    </row>
    <row r="731" spans="1:79" hidden="1" x14ac:dyDescent="0.25">
      <c r="A731" s="6">
        <v>4</v>
      </c>
      <c r="B731" s="40">
        <v>4002001003</v>
      </c>
      <c r="C731" s="7" t="s">
        <v>755</v>
      </c>
      <c r="D731" s="1"/>
      <c r="H731" s="1"/>
    </row>
    <row r="732" spans="1:79" hidden="1" x14ac:dyDescent="0.25">
      <c r="A732" s="6">
        <v>4</v>
      </c>
      <c r="B732" s="40">
        <v>4002001004</v>
      </c>
      <c r="C732" s="7" t="s">
        <v>170</v>
      </c>
      <c r="D732" s="1"/>
      <c r="H732" s="1"/>
    </row>
    <row r="733" spans="1:79" hidden="1" x14ac:dyDescent="0.25">
      <c r="A733" s="34">
        <v>3</v>
      </c>
      <c r="B733" s="34">
        <v>4002002</v>
      </c>
      <c r="C733" s="35" t="s">
        <v>756</v>
      </c>
      <c r="D733" s="1">
        <f>SUMIF(JULHO!J:J,EAP!B733,JULHO!L:L)+SUMIF(JULHO!N:N,EAP!B733,JULHO!P:P)+SUMIF(JULHO!R:R,EAP!B733,JULHO!T:T)+SUMIF(JULHO!V:V,EAP!B733,JULHO!X:X)+SUMIF(JULHO!Z:Z,EAP!B733,JULHO!AB:AB)</f>
        <v>0</v>
      </c>
      <c r="E733" s="47">
        <f t="shared" ref="E733:E734" si="17">D733/$E$1</f>
        <v>0</v>
      </c>
      <c r="H733" s="1"/>
    </row>
    <row r="734" spans="1:79" hidden="1" x14ac:dyDescent="0.25">
      <c r="A734" s="34">
        <v>3</v>
      </c>
      <c r="B734" s="34">
        <v>4002003</v>
      </c>
      <c r="C734" s="35" t="s">
        <v>757</v>
      </c>
      <c r="D734" s="1">
        <f>SUMIF(JULHO!J:J,EAP!B734,JULHO!L:L)+SUMIF(JULHO!N:N,EAP!B734,JULHO!P:P)+SUMIF(JULHO!R:R,EAP!B734,JULHO!T:T)+SUMIF(JULHO!V:V,EAP!B734,JULHO!X:X)+SUMIF(JULHO!Z:Z,EAP!B734,JULHO!AB:AB)</f>
        <v>0</v>
      </c>
      <c r="E734" s="47">
        <f t="shared" si="17"/>
        <v>0</v>
      </c>
      <c r="H734" s="1"/>
    </row>
    <row r="735" spans="1:79" hidden="1" x14ac:dyDescent="0.25">
      <c r="A735" s="6">
        <v>4</v>
      </c>
      <c r="B735" s="40">
        <v>4002003001</v>
      </c>
      <c r="C735" s="7" t="s">
        <v>758</v>
      </c>
      <c r="D735" s="1"/>
      <c r="H735" s="1"/>
    </row>
    <row r="736" spans="1:79" hidden="1" x14ac:dyDescent="0.25">
      <c r="A736" s="6">
        <v>4</v>
      </c>
      <c r="B736" s="40">
        <v>4002003002</v>
      </c>
      <c r="C736" s="7" t="s">
        <v>759</v>
      </c>
      <c r="D736" s="1"/>
      <c r="H736" s="1"/>
    </row>
    <row r="737" spans="1:8" hidden="1" x14ac:dyDescent="0.25">
      <c r="A737" s="6">
        <v>4</v>
      </c>
      <c r="B737" s="40">
        <v>4002003003</v>
      </c>
      <c r="C737" s="7" t="s">
        <v>760</v>
      </c>
      <c r="D737" s="1"/>
      <c r="H737" s="1"/>
    </row>
    <row r="738" spans="1:8" hidden="1" x14ac:dyDescent="0.25">
      <c r="A738" s="6">
        <v>4</v>
      </c>
      <c r="B738" s="40">
        <v>4002003004</v>
      </c>
      <c r="C738" s="7" t="s">
        <v>761</v>
      </c>
      <c r="D738" s="1"/>
      <c r="H738" s="1"/>
    </row>
    <row r="739" spans="1:8" hidden="1" x14ac:dyDescent="0.25">
      <c r="A739" s="6">
        <v>4</v>
      </c>
      <c r="B739" s="40">
        <v>4002003005</v>
      </c>
      <c r="C739" s="7" t="s">
        <v>170</v>
      </c>
      <c r="D739" s="1"/>
      <c r="H739" s="1"/>
    </row>
    <row r="740" spans="1:8" hidden="1" x14ac:dyDescent="0.25">
      <c r="A740" s="34">
        <v>3</v>
      </c>
      <c r="B740" s="34">
        <v>4002004</v>
      </c>
      <c r="C740" s="35" t="s">
        <v>762</v>
      </c>
      <c r="D740" s="1">
        <f>SUMIF(JULHO!J:J,EAP!B740,JULHO!L:L)+SUMIF(JULHO!N:N,EAP!B740,JULHO!P:P)+SUMIF(JULHO!R:R,EAP!B740,JULHO!T:T)+SUMIF(JULHO!V:V,EAP!B740,JULHO!X:X)+SUMIF(JULHO!Z:Z,EAP!B740,JULHO!AB:AB)</f>
        <v>0</v>
      </c>
      <c r="E740" s="47">
        <f>D740/$E$1</f>
        <v>0</v>
      </c>
      <c r="H740" s="1"/>
    </row>
    <row r="741" spans="1:8" hidden="1" x14ac:dyDescent="0.25">
      <c r="A741" s="10">
        <v>2</v>
      </c>
      <c r="B741" s="34">
        <v>4003</v>
      </c>
      <c r="C741" s="11" t="s">
        <v>763</v>
      </c>
      <c r="D741" s="1"/>
      <c r="H741" s="1"/>
    </row>
    <row r="742" spans="1:8" hidden="1" x14ac:dyDescent="0.25">
      <c r="A742" s="34">
        <v>3</v>
      </c>
      <c r="B742" s="34">
        <v>4003001</v>
      </c>
      <c r="C742" s="35" t="s">
        <v>764</v>
      </c>
      <c r="D742" s="1">
        <f>SUMIF(JULHO!J:J,EAP!B742,JULHO!L:L)+SUMIF(JULHO!N:N,EAP!B742,JULHO!P:P)+SUMIF(JULHO!R:R,EAP!B742,JULHO!T:T)+SUMIF(JULHO!V:V,EAP!B742,JULHO!X:X)+SUMIF(JULHO!Z:Z,EAP!B742,JULHO!AB:AB)</f>
        <v>0</v>
      </c>
      <c r="E742" s="47">
        <f>D742/$E$1</f>
        <v>0</v>
      </c>
      <c r="H742" s="1"/>
    </row>
    <row r="743" spans="1:8" hidden="1" x14ac:dyDescent="0.25">
      <c r="A743" s="6">
        <v>4</v>
      </c>
      <c r="B743" s="40">
        <v>4003001001</v>
      </c>
      <c r="C743" s="7" t="s">
        <v>765</v>
      </c>
      <c r="D743" s="1"/>
      <c r="H743" s="1"/>
    </row>
    <row r="744" spans="1:8" hidden="1" x14ac:dyDescent="0.25">
      <c r="A744" s="6">
        <v>4</v>
      </c>
      <c r="B744" s="40">
        <v>4003001002</v>
      </c>
      <c r="C744" s="7" t="s">
        <v>766</v>
      </c>
      <c r="D744" s="1"/>
      <c r="H744" s="1"/>
    </row>
    <row r="745" spans="1:8" hidden="1" x14ac:dyDescent="0.25">
      <c r="A745" s="6">
        <v>4</v>
      </c>
      <c r="B745" s="40">
        <v>4003001003</v>
      </c>
      <c r="C745" s="7" t="s">
        <v>170</v>
      </c>
      <c r="D745" s="1"/>
      <c r="H745" s="1"/>
    </row>
    <row r="746" spans="1:8" hidden="1" x14ac:dyDescent="0.25">
      <c r="A746" s="34">
        <v>3</v>
      </c>
      <c r="B746" s="34">
        <v>4003002</v>
      </c>
      <c r="C746" s="35" t="s">
        <v>767</v>
      </c>
      <c r="D746" s="1">
        <f>SUMIF(JULHO!J:J,EAP!B746,JULHO!L:L)+SUMIF(JULHO!N:N,EAP!B746,JULHO!P:P)+SUMIF(JULHO!R:R,EAP!B746,JULHO!T:T)+SUMIF(JULHO!V:V,EAP!B746,JULHO!X:X)+SUMIF(JULHO!Z:Z,EAP!B746,JULHO!AB:AB)</f>
        <v>0</v>
      </c>
      <c r="E746" s="47">
        <f>D746/$E$1</f>
        <v>0</v>
      </c>
      <c r="H746" s="1"/>
    </row>
    <row r="747" spans="1:8" hidden="1" x14ac:dyDescent="0.25">
      <c r="A747" s="6">
        <v>4</v>
      </c>
      <c r="B747" s="41">
        <v>4003002001</v>
      </c>
      <c r="C747" s="7" t="s">
        <v>768</v>
      </c>
      <c r="D747" s="1"/>
      <c r="H747" s="1"/>
    </row>
    <row r="748" spans="1:8" hidden="1" x14ac:dyDescent="0.25">
      <c r="A748" s="6">
        <v>4</v>
      </c>
      <c r="B748" s="41">
        <v>4003002002</v>
      </c>
      <c r="C748" s="7" t="s">
        <v>769</v>
      </c>
      <c r="D748" s="1"/>
      <c r="H748" s="1"/>
    </row>
    <row r="749" spans="1:8" hidden="1" x14ac:dyDescent="0.25">
      <c r="A749" s="6">
        <v>4</v>
      </c>
      <c r="B749" s="41">
        <v>4003002003</v>
      </c>
      <c r="C749" s="7" t="s">
        <v>770</v>
      </c>
      <c r="D749" s="1"/>
      <c r="H749" s="1"/>
    </row>
    <row r="750" spans="1:8" hidden="1" x14ac:dyDescent="0.25">
      <c r="A750" s="6">
        <v>4</v>
      </c>
      <c r="B750" s="41">
        <v>4003002004</v>
      </c>
      <c r="C750" s="7" t="s">
        <v>170</v>
      </c>
      <c r="D750" s="1"/>
      <c r="H750" s="1"/>
    </row>
    <row r="751" spans="1:8" x14ac:dyDescent="0.25">
      <c r="A751" s="18"/>
      <c r="B751" s="18"/>
      <c r="C751" s="19"/>
    </row>
    <row r="752" spans="1:8" x14ac:dyDescent="0.25">
      <c r="A752" s="18"/>
      <c r="B752" s="18"/>
      <c r="C752" s="19"/>
    </row>
    <row r="753" spans="1:3" x14ac:dyDescent="0.25">
      <c r="A753" s="18"/>
      <c r="B753" s="18"/>
      <c r="C753" s="19"/>
    </row>
    <row r="754" spans="1:3" x14ac:dyDescent="0.25">
      <c r="A754" s="18"/>
      <c r="B754" s="18"/>
      <c r="C754" s="19"/>
    </row>
    <row r="755" spans="1:3" x14ac:dyDescent="0.25">
      <c r="A755" s="18"/>
      <c r="B755" s="18"/>
      <c r="C755" s="19"/>
    </row>
    <row r="756" spans="1:3" x14ac:dyDescent="0.25">
      <c r="A756" s="18"/>
      <c r="B756" s="18"/>
      <c r="C756" s="19"/>
    </row>
    <row r="757" spans="1:3" x14ac:dyDescent="0.25">
      <c r="A757" s="18"/>
      <c r="B757" s="18"/>
      <c r="C757" s="19"/>
    </row>
    <row r="758" spans="1:3" x14ac:dyDescent="0.25">
      <c r="A758" s="18"/>
      <c r="B758" s="18"/>
      <c r="C758" s="19"/>
    </row>
    <row r="759" spans="1:3" x14ac:dyDescent="0.25">
      <c r="A759" s="18"/>
      <c r="B759" s="18"/>
      <c r="C759" s="19"/>
    </row>
    <row r="760" spans="1:3" x14ac:dyDescent="0.25">
      <c r="A760" s="18"/>
      <c r="B760" s="18"/>
      <c r="C760" s="19"/>
    </row>
    <row r="761" spans="1:3" x14ac:dyDescent="0.25">
      <c r="A761" s="18"/>
      <c r="B761" s="18"/>
      <c r="C761" s="19"/>
    </row>
    <row r="762" spans="1:3" x14ac:dyDescent="0.25">
      <c r="A762" s="18"/>
      <c r="B762" s="18"/>
      <c r="C762" s="19"/>
    </row>
    <row r="763" spans="1:3" x14ac:dyDescent="0.25">
      <c r="A763" s="18"/>
      <c r="B763" s="18"/>
      <c r="C763" s="19"/>
    </row>
    <row r="764" spans="1:3" x14ac:dyDescent="0.25">
      <c r="A764" s="18"/>
      <c r="B764" s="18"/>
      <c r="C764" s="19"/>
    </row>
    <row r="765" spans="1:3" x14ac:dyDescent="0.25">
      <c r="A765" s="18"/>
      <c r="B765" s="18"/>
      <c r="C765" s="19"/>
    </row>
    <row r="766" spans="1:3" x14ac:dyDescent="0.25">
      <c r="A766" s="18"/>
      <c r="B766" s="18"/>
      <c r="C766" s="19"/>
    </row>
    <row r="767" spans="1:3" x14ac:dyDescent="0.25">
      <c r="A767" s="18"/>
      <c r="B767" s="18"/>
      <c r="C767" s="19"/>
    </row>
    <row r="768" spans="1:3" x14ac:dyDescent="0.25">
      <c r="A768" s="18"/>
      <c r="B768" s="18"/>
      <c r="C768" s="19"/>
    </row>
    <row r="769" spans="1:3" x14ac:dyDescent="0.25">
      <c r="A769" s="18"/>
      <c r="B769" s="18"/>
      <c r="C769" s="19"/>
    </row>
    <row r="770" spans="1:3" x14ac:dyDescent="0.25">
      <c r="A770" s="18"/>
      <c r="B770" s="18"/>
      <c r="C770" s="19"/>
    </row>
    <row r="771" spans="1:3" x14ac:dyDescent="0.25">
      <c r="A771" s="18"/>
      <c r="B771" s="18"/>
      <c r="C771" s="19"/>
    </row>
    <row r="772" spans="1:3" x14ac:dyDescent="0.25">
      <c r="A772" s="18"/>
      <c r="B772" s="18"/>
      <c r="C772" s="19"/>
    </row>
    <row r="773" spans="1:3" x14ac:dyDescent="0.25">
      <c r="A773" s="18"/>
      <c r="B773" s="18"/>
      <c r="C773" s="19"/>
    </row>
    <row r="774" spans="1:3" x14ac:dyDescent="0.25">
      <c r="A774" s="18"/>
      <c r="B774" s="18"/>
      <c r="C774" s="19"/>
    </row>
    <row r="775" spans="1:3" x14ac:dyDescent="0.25">
      <c r="A775" s="18"/>
      <c r="B775" s="18"/>
      <c r="C775" s="19"/>
    </row>
    <row r="776" spans="1:3" x14ac:dyDescent="0.25">
      <c r="A776" s="18"/>
      <c r="B776" s="18"/>
      <c r="C776" s="19"/>
    </row>
    <row r="777" spans="1:3" x14ac:dyDescent="0.25">
      <c r="A777" s="18"/>
      <c r="B777" s="18"/>
      <c r="C777" s="19"/>
    </row>
    <row r="778" spans="1:3" x14ac:dyDescent="0.25">
      <c r="A778" s="18"/>
      <c r="B778" s="18"/>
      <c r="C778" s="19"/>
    </row>
    <row r="779" spans="1:3" x14ac:dyDescent="0.25">
      <c r="A779" s="18"/>
      <c r="B779" s="18"/>
      <c r="C779" s="19"/>
    </row>
    <row r="780" spans="1:3" x14ac:dyDescent="0.25">
      <c r="A780" s="18"/>
      <c r="B780" s="18"/>
      <c r="C780" s="19"/>
    </row>
    <row r="781" spans="1:3" x14ac:dyDescent="0.25">
      <c r="A781" s="18"/>
      <c r="B781" s="18"/>
      <c r="C781" s="19"/>
    </row>
    <row r="782" spans="1:3" x14ac:dyDescent="0.25">
      <c r="A782" s="18"/>
      <c r="B782" s="18"/>
      <c r="C782" s="19"/>
    </row>
    <row r="783" spans="1:3" x14ac:dyDescent="0.25">
      <c r="A783" s="18"/>
      <c r="B783" s="18"/>
      <c r="C783" s="19"/>
    </row>
    <row r="784" spans="1:3" x14ac:dyDescent="0.25">
      <c r="A784" s="18"/>
      <c r="B784" s="18"/>
      <c r="C784" s="19"/>
    </row>
    <row r="785" spans="1:3" x14ac:dyDescent="0.25">
      <c r="A785" s="18"/>
      <c r="B785" s="18"/>
      <c r="C785" s="19"/>
    </row>
    <row r="786" spans="1:3" x14ac:dyDescent="0.25">
      <c r="A786" s="18"/>
      <c r="B786" s="18"/>
      <c r="C786" s="19"/>
    </row>
    <row r="787" spans="1:3" x14ac:dyDescent="0.25">
      <c r="A787" s="18"/>
      <c r="B787" s="18"/>
      <c r="C787" s="19"/>
    </row>
    <row r="788" spans="1:3" x14ac:dyDescent="0.25">
      <c r="A788" s="18"/>
      <c r="B788" s="18"/>
      <c r="C788" s="19"/>
    </row>
    <row r="789" spans="1:3" x14ac:dyDescent="0.25">
      <c r="A789" s="18"/>
      <c r="B789" s="18"/>
      <c r="C789" s="19"/>
    </row>
    <row r="790" spans="1:3" x14ac:dyDescent="0.25">
      <c r="A790" s="18"/>
      <c r="B790" s="18"/>
      <c r="C790" s="19"/>
    </row>
    <row r="791" spans="1:3" x14ac:dyDescent="0.25">
      <c r="A791" s="18"/>
      <c r="B791" s="18"/>
      <c r="C791" s="19"/>
    </row>
    <row r="792" spans="1:3" x14ac:dyDescent="0.25">
      <c r="A792" s="18"/>
      <c r="B792" s="18"/>
      <c r="C792" s="19"/>
    </row>
    <row r="793" spans="1:3" x14ac:dyDescent="0.25">
      <c r="A793" s="18"/>
      <c r="B793" s="18"/>
      <c r="C793" s="19"/>
    </row>
    <row r="794" spans="1:3" x14ac:dyDescent="0.25">
      <c r="A794" s="18"/>
      <c r="B794" s="18"/>
      <c r="C794" s="19"/>
    </row>
    <row r="795" spans="1:3" x14ac:dyDescent="0.25">
      <c r="A795" s="18"/>
      <c r="B795" s="18"/>
      <c r="C795" s="19"/>
    </row>
    <row r="796" spans="1:3" x14ac:dyDescent="0.25">
      <c r="A796" s="18"/>
      <c r="B796" s="18"/>
      <c r="C796" s="19"/>
    </row>
    <row r="797" spans="1:3" x14ac:dyDescent="0.25">
      <c r="A797" s="18"/>
      <c r="B797" s="18"/>
      <c r="C797" s="19"/>
    </row>
    <row r="798" spans="1:3" x14ac:dyDescent="0.25">
      <c r="A798" s="18"/>
      <c r="B798" s="18"/>
      <c r="C798" s="19"/>
    </row>
    <row r="799" spans="1:3" x14ac:dyDescent="0.25">
      <c r="A799" s="18"/>
      <c r="B799" s="18"/>
      <c r="C799" s="19"/>
    </row>
    <row r="800" spans="1:3" x14ac:dyDescent="0.25">
      <c r="A800" s="18"/>
      <c r="B800" s="18"/>
      <c r="C800" s="19"/>
    </row>
    <row r="801" spans="1:3" x14ac:dyDescent="0.25">
      <c r="A801" s="18"/>
      <c r="B801" s="18"/>
      <c r="C801" s="19"/>
    </row>
    <row r="802" spans="1:3" x14ac:dyDescent="0.25">
      <c r="A802" s="18"/>
      <c r="B802" s="18"/>
      <c r="C802" s="19"/>
    </row>
    <row r="803" spans="1:3" x14ac:dyDescent="0.25">
      <c r="A803" s="18"/>
      <c r="B803" s="18"/>
      <c r="C803" s="19"/>
    </row>
    <row r="804" spans="1:3" x14ac:dyDescent="0.25">
      <c r="A804" s="18"/>
      <c r="B804" s="18"/>
      <c r="C804" s="19"/>
    </row>
    <row r="805" spans="1:3" x14ac:dyDescent="0.25">
      <c r="A805" s="18"/>
      <c r="B805" s="18"/>
      <c r="C805" s="19"/>
    </row>
    <row r="806" spans="1:3" x14ac:dyDescent="0.25">
      <c r="A806" s="18"/>
      <c r="B806" s="18"/>
      <c r="C806" s="19"/>
    </row>
    <row r="807" spans="1:3" x14ac:dyDescent="0.25">
      <c r="A807" s="18"/>
      <c r="B807" s="18"/>
      <c r="C807" s="19"/>
    </row>
    <row r="808" spans="1:3" x14ac:dyDescent="0.25">
      <c r="A808" s="18"/>
      <c r="B808" s="18"/>
      <c r="C808" s="19"/>
    </row>
    <row r="809" spans="1:3" x14ac:dyDescent="0.25">
      <c r="A809" s="18"/>
      <c r="B809" s="18"/>
      <c r="C809" s="19"/>
    </row>
    <row r="810" spans="1:3" x14ac:dyDescent="0.25">
      <c r="A810" s="18"/>
      <c r="B810" s="18"/>
      <c r="C810" s="19"/>
    </row>
    <row r="811" spans="1:3" x14ac:dyDescent="0.25">
      <c r="A811" s="18"/>
      <c r="B811" s="18"/>
      <c r="C811" s="19"/>
    </row>
    <row r="812" spans="1:3" x14ac:dyDescent="0.25">
      <c r="A812" s="18"/>
      <c r="B812" s="18"/>
      <c r="C812" s="19"/>
    </row>
    <row r="813" spans="1:3" x14ac:dyDescent="0.25">
      <c r="A813" s="18"/>
      <c r="B813" s="18"/>
      <c r="C813" s="19"/>
    </row>
    <row r="814" spans="1:3" x14ac:dyDescent="0.25">
      <c r="A814" s="18"/>
      <c r="B814" s="18"/>
      <c r="C814" s="19"/>
    </row>
    <row r="815" spans="1:3" x14ac:dyDescent="0.25">
      <c r="A815" s="18"/>
      <c r="B815" s="18"/>
      <c r="C815" s="19"/>
    </row>
    <row r="816" spans="1:3" x14ac:dyDescent="0.25">
      <c r="A816" s="18"/>
      <c r="B816" s="18"/>
      <c r="C816" s="19"/>
    </row>
    <row r="817" spans="1:3" x14ac:dyDescent="0.25">
      <c r="A817" s="18"/>
      <c r="B817" s="18"/>
      <c r="C817" s="19"/>
    </row>
    <row r="818" spans="1:3" x14ac:dyDescent="0.25">
      <c r="A818" s="18"/>
      <c r="B818" s="18"/>
      <c r="C818" s="19"/>
    </row>
    <row r="819" spans="1:3" x14ac:dyDescent="0.25">
      <c r="A819" s="18"/>
      <c r="B819" s="18"/>
      <c r="C819" s="19"/>
    </row>
    <row r="820" spans="1:3" x14ac:dyDescent="0.25">
      <c r="A820" s="18"/>
      <c r="B820" s="18"/>
      <c r="C820" s="19"/>
    </row>
    <row r="821" spans="1:3" x14ac:dyDescent="0.25">
      <c r="A821" s="18"/>
      <c r="B821" s="18"/>
      <c r="C821" s="19"/>
    </row>
    <row r="822" spans="1:3" x14ac:dyDescent="0.25">
      <c r="A822" s="18"/>
      <c r="B822" s="18"/>
      <c r="C822" s="19"/>
    </row>
    <row r="823" spans="1:3" x14ac:dyDescent="0.25">
      <c r="A823" s="18"/>
      <c r="B823" s="18"/>
      <c r="C823" s="19"/>
    </row>
    <row r="824" spans="1:3" x14ac:dyDescent="0.25">
      <c r="A824" s="18"/>
      <c r="B824" s="18"/>
      <c r="C824" s="19"/>
    </row>
    <row r="825" spans="1:3" x14ac:dyDescent="0.25">
      <c r="A825" s="18"/>
      <c r="B825" s="18"/>
      <c r="C825" s="19"/>
    </row>
    <row r="826" spans="1:3" x14ac:dyDescent="0.25">
      <c r="A826" s="18"/>
      <c r="B826" s="18"/>
      <c r="C826" s="19"/>
    </row>
    <row r="827" spans="1:3" x14ac:dyDescent="0.25">
      <c r="A827" s="18"/>
      <c r="B827" s="18"/>
      <c r="C827" s="19"/>
    </row>
    <row r="828" spans="1:3" x14ac:dyDescent="0.25">
      <c r="A828" s="18"/>
      <c r="B828" s="18"/>
      <c r="C828" s="19"/>
    </row>
    <row r="829" spans="1:3" x14ac:dyDescent="0.25">
      <c r="A829" s="18"/>
      <c r="B829" s="18"/>
      <c r="C829" s="19"/>
    </row>
    <row r="830" spans="1:3" x14ac:dyDescent="0.25">
      <c r="A830" s="18"/>
      <c r="B830" s="18"/>
      <c r="C830" s="19"/>
    </row>
    <row r="831" spans="1:3" x14ac:dyDescent="0.25">
      <c r="A831" s="18"/>
      <c r="B831" s="18"/>
      <c r="C831" s="19"/>
    </row>
    <row r="832" spans="1:3" x14ac:dyDescent="0.25">
      <c r="A832" s="18"/>
      <c r="B832" s="18"/>
      <c r="C832" s="19"/>
    </row>
    <row r="833" spans="1:3" x14ac:dyDescent="0.25">
      <c r="A833" s="18"/>
      <c r="B833" s="18"/>
      <c r="C833" s="19"/>
    </row>
    <row r="834" spans="1:3" x14ac:dyDescent="0.25">
      <c r="A834" s="18"/>
      <c r="B834" s="18"/>
      <c r="C834" s="19"/>
    </row>
    <row r="835" spans="1:3" x14ac:dyDescent="0.25">
      <c r="A835" s="18"/>
      <c r="B835" s="18"/>
      <c r="C835" s="19"/>
    </row>
    <row r="836" spans="1:3" x14ac:dyDescent="0.25">
      <c r="A836" s="18"/>
      <c r="B836" s="18"/>
      <c r="C836" s="19"/>
    </row>
    <row r="837" spans="1:3" x14ac:dyDescent="0.25">
      <c r="A837" s="18"/>
      <c r="B837" s="18"/>
      <c r="C837" s="19"/>
    </row>
    <row r="838" spans="1:3" x14ac:dyDescent="0.25">
      <c r="A838" s="18"/>
      <c r="B838" s="18"/>
      <c r="C838" s="19"/>
    </row>
    <row r="839" spans="1:3" x14ac:dyDescent="0.25">
      <c r="A839" s="18"/>
      <c r="B839" s="18"/>
      <c r="C839" s="19"/>
    </row>
    <row r="840" spans="1:3" x14ac:dyDescent="0.25">
      <c r="A840" s="18"/>
      <c r="B840" s="18"/>
      <c r="C840" s="19"/>
    </row>
    <row r="841" spans="1:3" x14ac:dyDescent="0.25">
      <c r="A841" s="18"/>
      <c r="B841" s="18"/>
      <c r="C841" s="19"/>
    </row>
    <row r="842" spans="1:3" x14ac:dyDescent="0.25">
      <c r="A842" s="18"/>
      <c r="B842" s="18"/>
      <c r="C842" s="19"/>
    </row>
    <row r="843" spans="1:3" x14ac:dyDescent="0.25">
      <c r="A843" s="18"/>
      <c r="B843" s="18"/>
      <c r="C843" s="19"/>
    </row>
    <row r="844" spans="1:3" x14ac:dyDescent="0.25">
      <c r="A844" s="18"/>
      <c r="B844" s="18"/>
      <c r="C844" s="19"/>
    </row>
    <row r="845" spans="1:3" x14ac:dyDescent="0.25">
      <c r="A845" s="18"/>
      <c r="B845" s="18"/>
      <c r="C845" s="19"/>
    </row>
    <row r="846" spans="1:3" x14ac:dyDescent="0.25">
      <c r="A846" s="18"/>
      <c r="B846" s="18"/>
      <c r="C846" s="19"/>
    </row>
    <row r="847" spans="1:3" x14ac:dyDescent="0.25">
      <c r="A847" s="18"/>
      <c r="B847" s="18"/>
      <c r="C847" s="19"/>
    </row>
    <row r="848" spans="1:3" x14ac:dyDescent="0.25">
      <c r="A848" s="18"/>
      <c r="B848" s="18"/>
      <c r="C848" s="19"/>
    </row>
    <row r="849" spans="1:3" x14ac:dyDescent="0.25">
      <c r="A849" s="18"/>
      <c r="B849" s="18"/>
      <c r="C849" s="19"/>
    </row>
    <row r="850" spans="1:3" x14ac:dyDescent="0.25">
      <c r="A850" s="18"/>
      <c r="B850" s="18"/>
      <c r="C850" s="19"/>
    </row>
    <row r="851" spans="1:3" x14ac:dyDescent="0.25">
      <c r="A851" s="18"/>
      <c r="B851" s="18"/>
      <c r="C851" s="19"/>
    </row>
    <row r="852" spans="1:3" x14ac:dyDescent="0.25">
      <c r="A852" s="18"/>
      <c r="B852" s="18"/>
      <c r="C852" s="19"/>
    </row>
    <row r="853" spans="1:3" x14ac:dyDescent="0.25">
      <c r="A853" s="18"/>
      <c r="B853" s="18"/>
      <c r="C853" s="19"/>
    </row>
    <row r="854" spans="1:3" x14ac:dyDescent="0.25">
      <c r="A854" s="18"/>
      <c r="B854" s="18"/>
      <c r="C854" s="19"/>
    </row>
    <row r="855" spans="1:3" x14ac:dyDescent="0.25">
      <c r="A855" s="18"/>
      <c r="B855" s="18"/>
      <c r="C855" s="19"/>
    </row>
    <row r="856" spans="1:3" x14ac:dyDescent="0.25">
      <c r="A856" s="18"/>
      <c r="B856" s="18"/>
      <c r="C856" s="19"/>
    </row>
    <row r="857" spans="1:3" x14ac:dyDescent="0.25">
      <c r="A857" s="18"/>
      <c r="B857" s="18"/>
      <c r="C857" s="19"/>
    </row>
    <row r="858" spans="1:3" x14ac:dyDescent="0.25">
      <c r="A858" s="18"/>
      <c r="B858" s="18"/>
      <c r="C858" s="19"/>
    </row>
    <row r="859" spans="1:3" x14ac:dyDescent="0.25">
      <c r="A859" s="18"/>
      <c r="B859" s="18"/>
      <c r="C859" s="19"/>
    </row>
    <row r="860" spans="1:3" x14ac:dyDescent="0.25">
      <c r="A860" s="18"/>
      <c r="B860" s="18"/>
      <c r="C860" s="19"/>
    </row>
    <row r="861" spans="1:3" x14ac:dyDescent="0.25">
      <c r="A861" s="18"/>
      <c r="B861" s="18"/>
      <c r="C861" s="19"/>
    </row>
    <row r="862" spans="1:3" x14ac:dyDescent="0.25">
      <c r="A862" s="18"/>
      <c r="B862" s="18"/>
      <c r="C862" s="19"/>
    </row>
    <row r="863" spans="1:3" x14ac:dyDescent="0.25">
      <c r="A863" s="18"/>
      <c r="B863" s="18"/>
      <c r="C863" s="19"/>
    </row>
    <row r="864" spans="1:3" x14ac:dyDescent="0.25">
      <c r="A864" s="18"/>
      <c r="B864" s="18"/>
      <c r="C864" s="19"/>
    </row>
    <row r="865" spans="1:3" x14ac:dyDescent="0.25">
      <c r="A865" s="18"/>
      <c r="B865" s="18"/>
      <c r="C865" s="19"/>
    </row>
    <row r="866" spans="1:3" x14ac:dyDescent="0.25">
      <c r="A866" s="18"/>
      <c r="B866" s="18"/>
      <c r="C866" s="19"/>
    </row>
    <row r="867" spans="1:3" x14ac:dyDescent="0.25">
      <c r="A867" s="18"/>
      <c r="B867" s="18"/>
      <c r="C867" s="19"/>
    </row>
    <row r="868" spans="1:3" x14ac:dyDescent="0.25">
      <c r="A868" s="18"/>
      <c r="B868" s="18"/>
      <c r="C868" s="19"/>
    </row>
    <row r="869" spans="1:3" x14ac:dyDescent="0.25">
      <c r="A869" s="18"/>
      <c r="B869" s="18"/>
      <c r="C869" s="19"/>
    </row>
    <row r="870" spans="1:3" x14ac:dyDescent="0.25">
      <c r="A870" s="18"/>
      <c r="B870" s="18"/>
      <c r="C870" s="19"/>
    </row>
    <row r="871" spans="1:3" x14ac:dyDescent="0.25">
      <c r="A871" s="18"/>
      <c r="B871" s="18"/>
      <c r="C871" s="19"/>
    </row>
    <row r="872" spans="1:3" x14ac:dyDescent="0.25">
      <c r="A872" s="18"/>
      <c r="B872" s="18"/>
      <c r="C872" s="19"/>
    </row>
    <row r="873" spans="1:3" x14ac:dyDescent="0.25">
      <c r="A873" s="18"/>
      <c r="B873" s="18"/>
      <c r="C873" s="19"/>
    </row>
    <row r="874" spans="1:3" x14ac:dyDescent="0.25">
      <c r="A874" s="18"/>
      <c r="B874" s="18"/>
      <c r="C874" s="19"/>
    </row>
    <row r="875" spans="1:3" x14ac:dyDescent="0.25">
      <c r="A875" s="18"/>
      <c r="B875" s="18"/>
      <c r="C875" s="19"/>
    </row>
    <row r="876" spans="1:3" x14ac:dyDescent="0.25">
      <c r="A876" s="18"/>
      <c r="B876" s="18"/>
      <c r="C876" s="19"/>
    </row>
    <row r="877" spans="1:3" x14ac:dyDescent="0.25">
      <c r="A877" s="18"/>
      <c r="B877" s="18"/>
      <c r="C877" s="19"/>
    </row>
    <row r="878" spans="1:3" x14ac:dyDescent="0.25">
      <c r="A878" s="18"/>
      <c r="B878" s="18"/>
      <c r="C878" s="19"/>
    </row>
    <row r="879" spans="1:3" x14ac:dyDescent="0.25">
      <c r="A879" s="18"/>
      <c r="B879" s="18"/>
      <c r="C879" s="19"/>
    </row>
    <row r="880" spans="1:3" x14ac:dyDescent="0.25">
      <c r="A880" s="18"/>
      <c r="B880" s="18"/>
      <c r="C880" s="19"/>
    </row>
    <row r="881" spans="1:3" x14ac:dyDescent="0.25">
      <c r="A881" s="18"/>
      <c r="B881" s="18"/>
      <c r="C881" s="19"/>
    </row>
    <row r="882" spans="1:3" x14ac:dyDescent="0.25">
      <c r="A882" s="18"/>
      <c r="B882" s="18"/>
      <c r="C882" s="19"/>
    </row>
    <row r="883" spans="1:3" x14ac:dyDescent="0.25">
      <c r="A883" s="18"/>
      <c r="B883" s="18"/>
      <c r="C883" s="19"/>
    </row>
    <row r="884" spans="1:3" x14ac:dyDescent="0.25">
      <c r="A884" s="18"/>
      <c r="B884" s="18"/>
      <c r="C884" s="19"/>
    </row>
    <row r="885" spans="1:3" x14ac:dyDescent="0.25">
      <c r="A885" s="18"/>
      <c r="B885" s="18"/>
      <c r="C885" s="19"/>
    </row>
    <row r="886" spans="1:3" x14ac:dyDescent="0.25">
      <c r="A886" s="18"/>
      <c r="B886" s="18"/>
      <c r="C886" s="19"/>
    </row>
    <row r="887" spans="1:3" x14ac:dyDescent="0.25">
      <c r="A887" s="18"/>
      <c r="B887" s="18"/>
      <c r="C887" s="19"/>
    </row>
    <row r="888" spans="1:3" x14ac:dyDescent="0.25">
      <c r="A888" s="18"/>
      <c r="B888" s="18"/>
      <c r="C888" s="19"/>
    </row>
    <row r="889" spans="1:3" x14ac:dyDescent="0.25">
      <c r="A889" s="18"/>
      <c r="B889" s="18"/>
      <c r="C889" s="19"/>
    </row>
    <row r="890" spans="1:3" x14ac:dyDescent="0.25">
      <c r="A890" s="18"/>
      <c r="B890" s="18"/>
      <c r="C890" s="19"/>
    </row>
    <row r="891" spans="1:3" x14ac:dyDescent="0.25">
      <c r="A891" s="18"/>
      <c r="B891" s="18"/>
      <c r="C891" s="19"/>
    </row>
    <row r="892" spans="1:3" x14ac:dyDescent="0.25">
      <c r="A892" s="18"/>
      <c r="B892" s="18"/>
      <c r="C892" s="19"/>
    </row>
    <row r="893" spans="1:3" x14ac:dyDescent="0.25">
      <c r="A893" s="18"/>
      <c r="B893" s="18"/>
      <c r="C893" s="19"/>
    </row>
    <row r="894" spans="1:3" x14ac:dyDescent="0.25">
      <c r="A894" s="18"/>
      <c r="B894" s="18"/>
      <c r="C894" s="19"/>
    </row>
    <row r="895" spans="1:3" x14ac:dyDescent="0.25">
      <c r="A895" s="18"/>
      <c r="B895" s="18"/>
      <c r="C895" s="19"/>
    </row>
    <row r="896" spans="1:3" x14ac:dyDescent="0.25">
      <c r="A896" s="18"/>
      <c r="B896" s="18"/>
      <c r="C896" s="19"/>
    </row>
    <row r="897" spans="1:3" x14ac:dyDescent="0.25">
      <c r="A897" s="18"/>
      <c r="B897" s="18"/>
      <c r="C897" s="19"/>
    </row>
    <row r="898" spans="1:3" x14ac:dyDescent="0.25">
      <c r="A898" s="18"/>
      <c r="B898" s="18"/>
      <c r="C898" s="19"/>
    </row>
    <row r="899" spans="1:3" x14ac:dyDescent="0.25">
      <c r="A899" s="18"/>
      <c r="B899" s="18"/>
      <c r="C899" s="19"/>
    </row>
    <row r="900" spans="1:3" x14ac:dyDescent="0.25">
      <c r="A900" s="18"/>
      <c r="B900" s="18"/>
      <c r="C900" s="19"/>
    </row>
    <row r="901" spans="1:3" x14ac:dyDescent="0.25">
      <c r="A901" s="18"/>
      <c r="B901" s="18"/>
      <c r="C901" s="19"/>
    </row>
    <row r="902" spans="1:3" x14ac:dyDescent="0.25">
      <c r="A902" s="18"/>
      <c r="B902" s="18"/>
      <c r="C902" s="19"/>
    </row>
    <row r="903" spans="1:3" x14ac:dyDescent="0.25">
      <c r="A903" s="18"/>
      <c r="B903" s="18"/>
      <c r="C903" s="19"/>
    </row>
    <row r="904" spans="1:3" x14ac:dyDescent="0.25">
      <c r="A904" s="18"/>
      <c r="B904" s="18"/>
      <c r="C904" s="19"/>
    </row>
    <row r="905" spans="1:3" x14ac:dyDescent="0.25">
      <c r="A905" s="18"/>
      <c r="B905" s="18"/>
      <c r="C905" s="19"/>
    </row>
    <row r="906" spans="1:3" x14ac:dyDescent="0.25">
      <c r="A906" s="18"/>
      <c r="B906" s="18"/>
      <c r="C906" s="19"/>
    </row>
    <row r="907" spans="1:3" x14ac:dyDescent="0.25">
      <c r="A907" s="18"/>
      <c r="B907" s="18"/>
      <c r="C907" s="19"/>
    </row>
    <row r="908" spans="1:3" x14ac:dyDescent="0.25">
      <c r="A908" s="18"/>
      <c r="B908" s="18"/>
      <c r="C908" s="19"/>
    </row>
    <row r="909" spans="1:3" x14ac:dyDescent="0.25">
      <c r="A909" s="18"/>
      <c r="B909" s="18"/>
      <c r="C909" s="19"/>
    </row>
    <row r="910" spans="1:3" x14ac:dyDescent="0.25">
      <c r="A910" s="18"/>
      <c r="B910" s="18"/>
      <c r="C910" s="19"/>
    </row>
    <row r="911" spans="1:3" x14ac:dyDescent="0.25">
      <c r="A911" s="18"/>
      <c r="B911" s="18"/>
      <c r="C911" s="19"/>
    </row>
    <row r="912" spans="1:3" x14ac:dyDescent="0.25">
      <c r="A912" s="18"/>
      <c r="B912" s="18"/>
      <c r="C912" s="19"/>
    </row>
    <row r="913" spans="1:3" x14ac:dyDescent="0.25">
      <c r="A913" s="18"/>
      <c r="B913" s="18"/>
      <c r="C913" s="19"/>
    </row>
    <row r="914" spans="1:3" x14ac:dyDescent="0.25">
      <c r="A914" s="18"/>
      <c r="B914" s="18"/>
      <c r="C914" s="19"/>
    </row>
    <row r="915" spans="1:3" x14ac:dyDescent="0.25">
      <c r="A915" s="18"/>
      <c r="B915" s="18"/>
      <c r="C915" s="19"/>
    </row>
    <row r="916" spans="1:3" x14ac:dyDescent="0.25">
      <c r="A916" s="18"/>
      <c r="B916" s="18"/>
      <c r="C916" s="19"/>
    </row>
    <row r="917" spans="1:3" x14ac:dyDescent="0.25">
      <c r="A917" s="18"/>
      <c r="B917" s="18"/>
      <c r="C917" s="19"/>
    </row>
    <row r="918" spans="1:3" x14ac:dyDescent="0.25">
      <c r="A918" s="18"/>
      <c r="B918" s="18"/>
      <c r="C918" s="19"/>
    </row>
    <row r="919" spans="1:3" x14ac:dyDescent="0.25">
      <c r="A919" s="18"/>
      <c r="B919" s="18"/>
      <c r="C919" s="19"/>
    </row>
    <row r="920" spans="1:3" x14ac:dyDescent="0.25">
      <c r="A920" s="18"/>
      <c r="B920" s="18"/>
      <c r="C920" s="19"/>
    </row>
    <row r="921" spans="1:3" x14ac:dyDescent="0.25">
      <c r="A921" s="18"/>
      <c r="B921" s="18"/>
      <c r="C921" s="19"/>
    </row>
    <row r="922" spans="1:3" x14ac:dyDescent="0.25">
      <c r="A922" s="18"/>
      <c r="B922" s="18"/>
      <c r="C922" s="19"/>
    </row>
    <row r="923" spans="1:3" x14ac:dyDescent="0.25">
      <c r="A923" s="18"/>
      <c r="B923" s="18"/>
      <c r="C923" s="19"/>
    </row>
    <row r="924" spans="1:3" x14ac:dyDescent="0.25">
      <c r="A924" s="18"/>
      <c r="B924" s="18"/>
      <c r="C924" s="19"/>
    </row>
    <row r="925" spans="1:3" x14ac:dyDescent="0.25">
      <c r="A925" s="18"/>
      <c r="B925" s="18"/>
      <c r="C925" s="19"/>
    </row>
    <row r="926" spans="1:3" x14ac:dyDescent="0.25">
      <c r="A926" s="18"/>
      <c r="B926" s="18"/>
      <c r="C926" s="19"/>
    </row>
    <row r="927" spans="1:3" x14ac:dyDescent="0.25">
      <c r="A927" s="18"/>
      <c r="B927" s="18"/>
      <c r="C927" s="19"/>
    </row>
    <row r="928" spans="1:3" x14ac:dyDescent="0.25">
      <c r="A928" s="18"/>
      <c r="B928" s="18"/>
      <c r="C928" s="19"/>
    </row>
    <row r="929" spans="1:3" x14ac:dyDescent="0.25">
      <c r="A929" s="18"/>
      <c r="B929" s="18"/>
      <c r="C929" s="19"/>
    </row>
    <row r="930" spans="1:3" x14ac:dyDescent="0.25">
      <c r="A930" s="18"/>
      <c r="B930" s="18"/>
      <c r="C930" s="19"/>
    </row>
    <row r="931" spans="1:3" x14ac:dyDescent="0.25">
      <c r="A931" s="18"/>
      <c r="B931" s="18"/>
      <c r="C931" s="19"/>
    </row>
    <row r="932" spans="1:3" x14ac:dyDescent="0.25">
      <c r="A932" s="18"/>
      <c r="B932" s="18"/>
      <c r="C932" s="19"/>
    </row>
    <row r="933" spans="1:3" x14ac:dyDescent="0.25">
      <c r="A933" s="18"/>
      <c r="B933" s="18"/>
      <c r="C933" s="19"/>
    </row>
    <row r="934" spans="1:3" x14ac:dyDescent="0.25">
      <c r="A934" s="18"/>
      <c r="B934" s="18"/>
      <c r="C934" s="19"/>
    </row>
    <row r="935" spans="1:3" x14ac:dyDescent="0.25">
      <c r="A935" s="18"/>
      <c r="B935" s="18"/>
      <c r="C935" s="19"/>
    </row>
    <row r="936" spans="1:3" x14ac:dyDescent="0.25">
      <c r="A936" s="18"/>
      <c r="B936" s="18"/>
      <c r="C936" s="19"/>
    </row>
    <row r="937" spans="1:3" x14ac:dyDescent="0.25">
      <c r="A937" s="18"/>
      <c r="B937" s="18"/>
      <c r="C937" s="19"/>
    </row>
    <row r="938" spans="1:3" x14ac:dyDescent="0.25">
      <c r="A938" s="18"/>
      <c r="B938" s="18"/>
      <c r="C938" s="19"/>
    </row>
    <row r="939" spans="1:3" x14ac:dyDescent="0.25">
      <c r="A939" s="18"/>
      <c r="B939" s="18"/>
      <c r="C939" s="19"/>
    </row>
    <row r="940" spans="1:3" x14ac:dyDescent="0.25">
      <c r="A940" s="18"/>
      <c r="B940" s="18"/>
      <c r="C940" s="19"/>
    </row>
    <row r="941" spans="1:3" x14ac:dyDescent="0.25">
      <c r="A941" s="18"/>
      <c r="B941" s="18"/>
      <c r="C941" s="19"/>
    </row>
    <row r="942" spans="1:3" x14ac:dyDescent="0.25">
      <c r="A942" s="18"/>
      <c r="B942" s="18"/>
      <c r="C942" s="19"/>
    </row>
    <row r="943" spans="1:3" x14ac:dyDescent="0.25">
      <c r="A943" s="18"/>
      <c r="B943" s="18"/>
      <c r="C943" s="19"/>
    </row>
    <row r="944" spans="1:3" x14ac:dyDescent="0.25">
      <c r="A944" s="18"/>
      <c r="B944" s="18"/>
      <c r="C944" s="19"/>
    </row>
    <row r="945" spans="1:3" x14ac:dyDescent="0.25">
      <c r="A945" s="18"/>
      <c r="B945" s="18"/>
      <c r="C945" s="19"/>
    </row>
    <row r="946" spans="1:3" x14ac:dyDescent="0.25">
      <c r="A946" s="18"/>
      <c r="B946" s="18"/>
      <c r="C946" s="19"/>
    </row>
    <row r="947" spans="1:3" x14ac:dyDescent="0.25">
      <c r="A947" s="18"/>
      <c r="B947" s="18"/>
      <c r="C947" s="19"/>
    </row>
    <row r="948" spans="1:3" x14ac:dyDescent="0.25">
      <c r="A948" s="18"/>
      <c r="B948" s="18"/>
      <c r="C948" s="19"/>
    </row>
    <row r="949" spans="1:3" x14ac:dyDescent="0.25">
      <c r="A949" s="18"/>
      <c r="B949" s="18"/>
      <c r="C949" s="19"/>
    </row>
    <row r="950" spans="1:3" x14ac:dyDescent="0.25">
      <c r="A950" s="18"/>
      <c r="B950" s="18"/>
      <c r="C950" s="19"/>
    </row>
    <row r="951" spans="1:3" x14ac:dyDescent="0.25">
      <c r="A951" s="18"/>
      <c r="B951" s="18"/>
      <c r="C951" s="19"/>
    </row>
    <row r="952" spans="1:3" x14ac:dyDescent="0.25">
      <c r="A952" s="18"/>
      <c r="B952" s="18"/>
      <c r="C952" s="19"/>
    </row>
    <row r="953" spans="1:3" x14ac:dyDescent="0.25">
      <c r="A953" s="18"/>
      <c r="B953" s="18"/>
      <c r="C953" s="19"/>
    </row>
    <row r="954" spans="1:3" x14ac:dyDescent="0.25">
      <c r="A954" s="18"/>
      <c r="B954" s="18"/>
      <c r="C954" s="19"/>
    </row>
    <row r="955" spans="1:3" x14ac:dyDescent="0.25">
      <c r="A955" s="18"/>
      <c r="B955" s="18"/>
      <c r="C955" s="19"/>
    </row>
    <row r="956" spans="1:3" x14ac:dyDescent="0.25">
      <c r="A956" s="18"/>
      <c r="B956" s="18"/>
      <c r="C956" s="19"/>
    </row>
    <row r="957" spans="1:3" x14ac:dyDescent="0.25">
      <c r="A957" s="18"/>
      <c r="B957" s="18"/>
      <c r="C957" s="19"/>
    </row>
    <row r="958" spans="1:3" x14ac:dyDescent="0.25">
      <c r="A958" s="18"/>
      <c r="B958" s="18"/>
      <c r="C958" s="19"/>
    </row>
    <row r="959" spans="1:3" x14ac:dyDescent="0.25">
      <c r="A959" s="18"/>
      <c r="B959" s="18"/>
      <c r="C959" s="19"/>
    </row>
    <row r="960" spans="1:3" x14ac:dyDescent="0.25">
      <c r="A960" s="18"/>
      <c r="B960" s="18"/>
      <c r="C960" s="19"/>
    </row>
    <row r="961" spans="1:3" x14ac:dyDescent="0.25">
      <c r="A961" s="18"/>
      <c r="B961" s="18"/>
      <c r="C961" s="19"/>
    </row>
    <row r="962" spans="1:3" x14ac:dyDescent="0.25">
      <c r="A962" s="18"/>
      <c r="B962" s="18"/>
      <c r="C962" s="19"/>
    </row>
    <row r="963" spans="1:3" x14ac:dyDescent="0.25">
      <c r="A963" s="18"/>
      <c r="B963" s="18"/>
      <c r="C963" s="19"/>
    </row>
    <row r="964" spans="1:3" x14ac:dyDescent="0.25">
      <c r="A964" s="18"/>
      <c r="B964" s="18"/>
      <c r="C964" s="19"/>
    </row>
    <row r="965" spans="1:3" x14ac:dyDescent="0.25">
      <c r="A965" s="18"/>
      <c r="B965" s="18"/>
      <c r="C965" s="19"/>
    </row>
    <row r="966" spans="1:3" x14ac:dyDescent="0.25">
      <c r="A966" s="18"/>
      <c r="B966" s="18"/>
      <c r="C966" s="19"/>
    </row>
    <row r="967" spans="1:3" x14ac:dyDescent="0.25">
      <c r="A967" s="18"/>
      <c r="B967" s="18"/>
      <c r="C967" s="19"/>
    </row>
    <row r="968" spans="1:3" x14ac:dyDescent="0.25">
      <c r="A968" s="18"/>
      <c r="B968" s="18"/>
      <c r="C968" s="19"/>
    </row>
    <row r="969" spans="1:3" x14ac:dyDescent="0.25">
      <c r="A969" s="18"/>
      <c r="B969" s="18"/>
      <c r="C969" s="19"/>
    </row>
    <row r="970" spans="1:3" x14ac:dyDescent="0.25">
      <c r="A970" s="18"/>
      <c r="B970" s="18"/>
      <c r="C970" s="19"/>
    </row>
    <row r="971" spans="1:3" x14ac:dyDescent="0.25">
      <c r="A971" s="18"/>
      <c r="B971" s="18"/>
      <c r="C971" s="19"/>
    </row>
    <row r="972" spans="1:3" x14ac:dyDescent="0.25">
      <c r="A972" s="18"/>
      <c r="B972" s="18"/>
      <c r="C972" s="19"/>
    </row>
    <row r="973" spans="1:3" x14ac:dyDescent="0.25">
      <c r="A973" s="18"/>
      <c r="B973" s="18"/>
      <c r="C973" s="19"/>
    </row>
    <row r="974" spans="1:3" x14ac:dyDescent="0.25">
      <c r="A974" s="18"/>
      <c r="B974" s="18"/>
      <c r="C974" s="19"/>
    </row>
    <row r="975" spans="1:3" x14ac:dyDescent="0.25">
      <c r="A975" s="18"/>
      <c r="B975" s="18"/>
      <c r="C975" s="19"/>
    </row>
    <row r="976" spans="1:3" x14ac:dyDescent="0.25">
      <c r="A976" s="18"/>
      <c r="B976" s="18"/>
      <c r="C976" s="19"/>
    </row>
    <row r="977" spans="1:3" x14ac:dyDescent="0.25">
      <c r="A977" s="18"/>
      <c r="B977" s="18"/>
      <c r="C977" s="19"/>
    </row>
    <row r="978" spans="1:3" x14ac:dyDescent="0.25">
      <c r="A978" s="18"/>
      <c r="B978" s="18"/>
      <c r="C978" s="19"/>
    </row>
    <row r="979" spans="1:3" x14ac:dyDescent="0.25">
      <c r="A979" s="18"/>
      <c r="B979" s="18"/>
      <c r="C979" s="19"/>
    </row>
    <row r="980" spans="1:3" x14ac:dyDescent="0.25">
      <c r="A980" s="18"/>
      <c r="B980" s="18"/>
      <c r="C980" s="19"/>
    </row>
    <row r="981" spans="1:3" x14ac:dyDescent="0.25">
      <c r="A981" s="18"/>
      <c r="B981" s="18"/>
      <c r="C981" s="19"/>
    </row>
    <row r="982" spans="1:3" x14ac:dyDescent="0.25">
      <c r="A982" s="18"/>
      <c r="B982" s="18"/>
      <c r="C982" s="19"/>
    </row>
    <row r="983" spans="1:3" x14ac:dyDescent="0.25">
      <c r="A983" s="18"/>
      <c r="B983" s="18"/>
      <c r="C983" s="19"/>
    </row>
    <row r="984" spans="1:3" x14ac:dyDescent="0.25">
      <c r="A984" s="18"/>
      <c r="B984" s="18"/>
      <c r="C984" s="19"/>
    </row>
    <row r="985" spans="1:3" x14ac:dyDescent="0.25">
      <c r="A985" s="18"/>
      <c r="B985" s="18"/>
      <c r="C985" s="19"/>
    </row>
    <row r="986" spans="1:3" x14ac:dyDescent="0.25">
      <c r="A986" s="18"/>
      <c r="B986" s="18"/>
      <c r="C986" s="19"/>
    </row>
    <row r="987" spans="1:3" x14ac:dyDescent="0.25">
      <c r="A987" s="18"/>
      <c r="B987" s="18"/>
      <c r="C987" s="19"/>
    </row>
    <row r="988" spans="1:3" x14ac:dyDescent="0.25">
      <c r="A988" s="18"/>
      <c r="B988" s="18"/>
      <c r="C988" s="19"/>
    </row>
    <row r="989" spans="1:3" x14ac:dyDescent="0.25">
      <c r="A989" s="18"/>
      <c r="B989" s="18"/>
      <c r="C989" s="19"/>
    </row>
    <row r="990" spans="1:3" x14ac:dyDescent="0.25">
      <c r="A990" s="18"/>
      <c r="B990" s="18"/>
      <c r="C990" s="19"/>
    </row>
    <row r="991" spans="1:3" x14ac:dyDescent="0.25">
      <c r="A991" s="18"/>
      <c r="B991" s="18"/>
      <c r="C991" s="19"/>
    </row>
    <row r="992" spans="1:3" x14ac:dyDescent="0.25">
      <c r="A992" s="18"/>
      <c r="B992" s="18"/>
      <c r="C992" s="19"/>
    </row>
    <row r="993" spans="1:3" x14ac:dyDescent="0.25">
      <c r="A993" s="18"/>
      <c r="B993" s="18"/>
      <c r="C993" s="19"/>
    </row>
    <row r="994" spans="1:3" x14ac:dyDescent="0.25">
      <c r="A994" s="18"/>
      <c r="B994" s="18"/>
      <c r="C994" s="19"/>
    </row>
    <row r="995" spans="1:3" x14ac:dyDescent="0.25">
      <c r="A995" s="18"/>
      <c r="B995" s="18"/>
      <c r="C995" s="19"/>
    </row>
    <row r="996" spans="1:3" x14ac:dyDescent="0.25">
      <c r="A996" s="18"/>
      <c r="B996" s="18"/>
      <c r="C996" s="19"/>
    </row>
    <row r="997" spans="1:3" x14ac:dyDescent="0.25">
      <c r="A997" s="18"/>
      <c r="B997" s="18"/>
      <c r="C997" s="19"/>
    </row>
    <row r="998" spans="1:3" x14ac:dyDescent="0.25">
      <c r="A998" s="18"/>
      <c r="B998" s="18"/>
      <c r="C998" s="19"/>
    </row>
    <row r="999" spans="1:3" x14ac:dyDescent="0.25">
      <c r="A999" s="18"/>
      <c r="B999" s="18"/>
      <c r="C999" s="19"/>
    </row>
    <row r="1000" spans="1:3" x14ac:dyDescent="0.25">
      <c r="A1000" s="18"/>
      <c r="B1000" s="18"/>
      <c r="C1000" s="19"/>
    </row>
    <row r="1001" spans="1:3" x14ac:dyDescent="0.25">
      <c r="A1001" s="18"/>
      <c r="B1001" s="18"/>
      <c r="C1001" s="19"/>
    </row>
    <row r="1002" spans="1:3" x14ac:dyDescent="0.25">
      <c r="A1002" s="18"/>
      <c r="B1002" s="18"/>
      <c r="C1002" s="19"/>
    </row>
    <row r="1003" spans="1:3" x14ac:dyDescent="0.25">
      <c r="A1003" s="18"/>
      <c r="B1003" s="18"/>
      <c r="C1003" s="19"/>
    </row>
    <row r="1004" spans="1:3" x14ac:dyDescent="0.25">
      <c r="A1004" s="18"/>
      <c r="B1004" s="18"/>
      <c r="C1004" s="19"/>
    </row>
    <row r="1005" spans="1:3" x14ac:dyDescent="0.25">
      <c r="A1005" s="18"/>
      <c r="B1005" s="18"/>
      <c r="C1005" s="19"/>
    </row>
    <row r="1006" spans="1:3" x14ac:dyDescent="0.25">
      <c r="A1006" s="18"/>
      <c r="B1006" s="18"/>
      <c r="C1006" s="19"/>
    </row>
    <row r="1007" spans="1:3" x14ac:dyDescent="0.25">
      <c r="A1007" s="18"/>
      <c r="B1007" s="18"/>
      <c r="C1007" s="19"/>
    </row>
    <row r="1008" spans="1:3" x14ac:dyDescent="0.25">
      <c r="A1008" s="18"/>
      <c r="B1008" s="18"/>
      <c r="C1008" s="19"/>
    </row>
    <row r="1009" spans="1:3" x14ac:dyDescent="0.25">
      <c r="A1009" s="18"/>
      <c r="B1009" s="18"/>
      <c r="C1009" s="19"/>
    </row>
    <row r="1010" spans="1:3" x14ac:dyDescent="0.25">
      <c r="A1010" s="18"/>
      <c r="B1010" s="18"/>
      <c r="C1010" s="19"/>
    </row>
    <row r="1011" spans="1:3" x14ac:dyDescent="0.25">
      <c r="A1011" s="18"/>
      <c r="B1011" s="18"/>
      <c r="C1011" s="19"/>
    </row>
    <row r="1012" spans="1:3" x14ac:dyDescent="0.25">
      <c r="A1012" s="18"/>
      <c r="B1012" s="18"/>
      <c r="C1012" s="19"/>
    </row>
    <row r="1013" spans="1:3" x14ac:dyDescent="0.25">
      <c r="A1013" s="18"/>
      <c r="B1013" s="18"/>
      <c r="C1013" s="19"/>
    </row>
    <row r="1014" spans="1:3" x14ac:dyDescent="0.25">
      <c r="A1014" s="18"/>
      <c r="B1014" s="18"/>
      <c r="C1014" s="19"/>
    </row>
    <row r="1015" spans="1:3" x14ac:dyDescent="0.25">
      <c r="A1015" s="18"/>
      <c r="B1015" s="18"/>
      <c r="C1015" s="19"/>
    </row>
    <row r="1016" spans="1:3" x14ac:dyDescent="0.25">
      <c r="A1016" s="18"/>
      <c r="B1016" s="18"/>
      <c r="C1016" s="19"/>
    </row>
    <row r="1017" spans="1:3" x14ac:dyDescent="0.25">
      <c r="A1017" s="18"/>
      <c r="B1017" s="18"/>
      <c r="C1017" s="19"/>
    </row>
    <row r="1018" spans="1:3" x14ac:dyDescent="0.25">
      <c r="A1018" s="18"/>
      <c r="B1018" s="18"/>
      <c r="C1018" s="19"/>
    </row>
    <row r="1019" spans="1:3" x14ac:dyDescent="0.25">
      <c r="A1019" s="18"/>
      <c r="B1019" s="18"/>
      <c r="C1019" s="19"/>
    </row>
    <row r="1020" spans="1:3" x14ac:dyDescent="0.25">
      <c r="A1020" s="18"/>
      <c r="B1020" s="18"/>
      <c r="C1020" s="19"/>
    </row>
    <row r="1021" spans="1:3" x14ac:dyDescent="0.25">
      <c r="A1021" s="18"/>
      <c r="B1021" s="18"/>
      <c r="C1021" s="19"/>
    </row>
    <row r="1022" spans="1:3" x14ac:dyDescent="0.25">
      <c r="A1022" s="18"/>
      <c r="B1022" s="18"/>
      <c r="C1022" s="19"/>
    </row>
    <row r="1023" spans="1:3" x14ac:dyDescent="0.25">
      <c r="A1023" s="18"/>
      <c r="B1023" s="18"/>
      <c r="C1023" s="19"/>
    </row>
    <row r="1024" spans="1:3" x14ac:dyDescent="0.25">
      <c r="A1024" s="18"/>
      <c r="B1024" s="18"/>
      <c r="C1024" s="19"/>
    </row>
    <row r="1025" spans="1:3" x14ac:dyDescent="0.25">
      <c r="A1025" s="18"/>
      <c r="B1025" s="18"/>
      <c r="C1025" s="19"/>
    </row>
    <row r="1026" spans="1:3" x14ac:dyDescent="0.25">
      <c r="A1026" s="18"/>
      <c r="B1026" s="18"/>
      <c r="C1026" s="19"/>
    </row>
    <row r="1027" spans="1:3" x14ac:dyDescent="0.25">
      <c r="A1027" s="18"/>
      <c r="B1027" s="18"/>
      <c r="C1027" s="19"/>
    </row>
    <row r="1028" spans="1:3" x14ac:dyDescent="0.25">
      <c r="A1028" s="18"/>
      <c r="B1028" s="18"/>
      <c r="C1028" s="19"/>
    </row>
    <row r="1029" spans="1:3" x14ac:dyDescent="0.25">
      <c r="A1029" s="18"/>
      <c r="B1029" s="18"/>
      <c r="C1029" s="19"/>
    </row>
    <row r="1030" spans="1:3" x14ac:dyDescent="0.25">
      <c r="A1030" s="18"/>
      <c r="B1030" s="18"/>
      <c r="C1030" s="19"/>
    </row>
    <row r="1031" spans="1:3" x14ac:dyDescent="0.25">
      <c r="A1031" s="18"/>
      <c r="B1031" s="18"/>
      <c r="C1031" s="19"/>
    </row>
    <row r="1032" spans="1:3" x14ac:dyDescent="0.25">
      <c r="A1032" s="18"/>
      <c r="B1032" s="18"/>
      <c r="C1032" s="19"/>
    </row>
    <row r="1033" spans="1:3" x14ac:dyDescent="0.25">
      <c r="A1033" s="18"/>
      <c r="B1033" s="18"/>
      <c r="C1033" s="19"/>
    </row>
    <row r="1034" spans="1:3" x14ac:dyDescent="0.25">
      <c r="A1034" s="18"/>
      <c r="B1034" s="18"/>
      <c r="C1034" s="19"/>
    </row>
    <row r="1035" spans="1:3" x14ac:dyDescent="0.25">
      <c r="A1035" s="18"/>
      <c r="B1035" s="18"/>
      <c r="C1035" s="19"/>
    </row>
    <row r="1036" spans="1:3" x14ac:dyDescent="0.25">
      <c r="A1036" s="18"/>
      <c r="B1036" s="18"/>
      <c r="C1036" s="19"/>
    </row>
    <row r="1037" spans="1:3" x14ac:dyDescent="0.25">
      <c r="A1037" s="18"/>
      <c r="B1037" s="18"/>
      <c r="C1037" s="19"/>
    </row>
    <row r="1038" spans="1:3" x14ac:dyDescent="0.25">
      <c r="A1038" s="18"/>
      <c r="B1038" s="18"/>
      <c r="C1038" s="19"/>
    </row>
    <row r="1039" spans="1:3" x14ac:dyDescent="0.25">
      <c r="A1039" s="18"/>
      <c r="B1039" s="18"/>
      <c r="C1039" s="19"/>
    </row>
    <row r="1040" spans="1:3" x14ac:dyDescent="0.25">
      <c r="A1040" s="18"/>
      <c r="B1040" s="18"/>
      <c r="C1040" s="19"/>
    </row>
    <row r="1041" spans="1:3" x14ac:dyDescent="0.25">
      <c r="A1041" s="18"/>
      <c r="B1041" s="18"/>
      <c r="C1041" s="19"/>
    </row>
    <row r="1042" spans="1:3" x14ac:dyDescent="0.25">
      <c r="A1042" s="18"/>
      <c r="B1042" s="18"/>
      <c r="C1042" s="19"/>
    </row>
    <row r="1043" spans="1:3" x14ac:dyDescent="0.25">
      <c r="A1043" s="18"/>
      <c r="B1043" s="18"/>
      <c r="C1043" s="19"/>
    </row>
    <row r="1044" spans="1:3" x14ac:dyDescent="0.25">
      <c r="A1044" s="18"/>
      <c r="B1044" s="18"/>
      <c r="C1044" s="19"/>
    </row>
    <row r="1045" spans="1:3" x14ac:dyDescent="0.25">
      <c r="A1045" s="18"/>
      <c r="B1045" s="18"/>
      <c r="C1045" s="19"/>
    </row>
    <row r="1046" spans="1:3" x14ac:dyDescent="0.25">
      <c r="A1046" s="18"/>
      <c r="B1046" s="18"/>
      <c r="C1046" s="19"/>
    </row>
    <row r="1047" spans="1:3" x14ac:dyDescent="0.25">
      <c r="A1047" s="18"/>
      <c r="B1047" s="18"/>
      <c r="C1047" s="19"/>
    </row>
    <row r="1048" spans="1:3" x14ac:dyDescent="0.25">
      <c r="A1048" s="18"/>
      <c r="B1048" s="18"/>
      <c r="C1048" s="19"/>
    </row>
    <row r="1049" spans="1:3" x14ac:dyDescent="0.25">
      <c r="A1049" s="18"/>
      <c r="B1049" s="18"/>
      <c r="C1049" s="19"/>
    </row>
    <row r="1050" spans="1:3" x14ac:dyDescent="0.25">
      <c r="A1050" s="18"/>
      <c r="B1050" s="18"/>
      <c r="C1050" s="19"/>
    </row>
    <row r="1051" spans="1:3" x14ac:dyDescent="0.25">
      <c r="A1051" s="18"/>
      <c r="B1051" s="18"/>
      <c r="C1051" s="19"/>
    </row>
    <row r="1052" spans="1:3" x14ac:dyDescent="0.25">
      <c r="A1052" s="18"/>
      <c r="B1052" s="18"/>
      <c r="C1052" s="19"/>
    </row>
    <row r="1053" spans="1:3" x14ac:dyDescent="0.25">
      <c r="A1053" s="18"/>
      <c r="B1053" s="18"/>
      <c r="C1053" s="19"/>
    </row>
    <row r="1054" spans="1:3" x14ac:dyDescent="0.25">
      <c r="A1054" s="18"/>
      <c r="B1054" s="18"/>
      <c r="C1054" s="19"/>
    </row>
    <row r="1055" spans="1:3" x14ac:dyDescent="0.25">
      <c r="A1055" s="18"/>
      <c r="B1055" s="18"/>
      <c r="C1055" s="19"/>
    </row>
    <row r="1056" spans="1:3" x14ac:dyDescent="0.25">
      <c r="A1056" s="18"/>
      <c r="B1056" s="18"/>
      <c r="C1056" s="19"/>
    </row>
    <row r="1057" spans="1:3" x14ac:dyDescent="0.25">
      <c r="A1057" s="18"/>
      <c r="B1057" s="18"/>
      <c r="C1057" s="19"/>
    </row>
    <row r="1058" spans="1:3" x14ac:dyDescent="0.25">
      <c r="A1058" s="18"/>
      <c r="B1058" s="18"/>
      <c r="C1058" s="19"/>
    </row>
    <row r="1059" spans="1:3" x14ac:dyDescent="0.25">
      <c r="A1059" s="18"/>
      <c r="B1059" s="18"/>
      <c r="C1059" s="19"/>
    </row>
    <row r="1060" spans="1:3" x14ac:dyDescent="0.25">
      <c r="A1060" s="18"/>
      <c r="B1060" s="18"/>
      <c r="C1060" s="19"/>
    </row>
    <row r="1061" spans="1:3" x14ac:dyDescent="0.25">
      <c r="A1061" s="18"/>
      <c r="B1061" s="18"/>
      <c r="C1061" s="19"/>
    </row>
    <row r="1062" spans="1:3" x14ac:dyDescent="0.25">
      <c r="A1062" s="18"/>
      <c r="B1062" s="18"/>
      <c r="C1062" s="19"/>
    </row>
    <row r="1063" spans="1:3" x14ac:dyDescent="0.25">
      <c r="A1063" s="18"/>
      <c r="B1063" s="18"/>
      <c r="C1063" s="19"/>
    </row>
    <row r="1064" spans="1:3" x14ac:dyDescent="0.25">
      <c r="A1064" s="18"/>
      <c r="B1064" s="18"/>
      <c r="C1064" s="19"/>
    </row>
    <row r="1065" spans="1:3" x14ac:dyDescent="0.25">
      <c r="A1065" s="18"/>
      <c r="B1065" s="18"/>
      <c r="C1065" s="19"/>
    </row>
    <row r="1066" spans="1:3" x14ac:dyDescent="0.25">
      <c r="A1066" s="18"/>
      <c r="B1066" s="18"/>
      <c r="C1066" s="19"/>
    </row>
    <row r="1067" spans="1:3" x14ac:dyDescent="0.25">
      <c r="A1067" s="18"/>
      <c r="B1067" s="18"/>
      <c r="C1067" s="19"/>
    </row>
    <row r="1068" spans="1:3" x14ac:dyDescent="0.25">
      <c r="A1068" s="18"/>
      <c r="B1068" s="18"/>
      <c r="C1068" s="19"/>
    </row>
    <row r="1069" spans="1:3" x14ac:dyDescent="0.25">
      <c r="A1069" s="18"/>
      <c r="B1069" s="18"/>
      <c r="C1069" s="19"/>
    </row>
    <row r="1070" spans="1:3" x14ac:dyDescent="0.25">
      <c r="A1070" s="18"/>
      <c r="B1070" s="18"/>
      <c r="C1070" s="19"/>
    </row>
    <row r="1071" spans="1:3" x14ac:dyDescent="0.25">
      <c r="A1071" s="18"/>
      <c r="B1071" s="18"/>
      <c r="C1071" s="19"/>
    </row>
    <row r="1072" spans="1:3" x14ac:dyDescent="0.25">
      <c r="A1072" s="18"/>
      <c r="B1072" s="18"/>
      <c r="C1072" s="19"/>
    </row>
    <row r="1073" spans="1:3" x14ac:dyDescent="0.25">
      <c r="A1073" s="18"/>
      <c r="B1073" s="18"/>
      <c r="C1073" s="19"/>
    </row>
    <row r="1074" spans="1:3" x14ac:dyDescent="0.25">
      <c r="A1074" s="18"/>
      <c r="B1074" s="18"/>
      <c r="C1074" s="19"/>
    </row>
    <row r="1075" spans="1:3" x14ac:dyDescent="0.25">
      <c r="A1075" s="18"/>
      <c r="B1075" s="18"/>
      <c r="C1075" s="19"/>
    </row>
    <row r="1076" spans="1:3" x14ac:dyDescent="0.25">
      <c r="A1076" s="18"/>
      <c r="B1076" s="18"/>
      <c r="C1076" s="19"/>
    </row>
    <row r="1077" spans="1:3" x14ac:dyDescent="0.25">
      <c r="A1077" s="18"/>
      <c r="B1077" s="18"/>
      <c r="C1077" s="19"/>
    </row>
    <row r="1078" spans="1:3" x14ac:dyDescent="0.25">
      <c r="A1078" s="18"/>
      <c r="B1078" s="18"/>
      <c r="C1078" s="19"/>
    </row>
    <row r="1079" spans="1:3" x14ac:dyDescent="0.25">
      <c r="A1079" s="18"/>
      <c r="B1079" s="18"/>
      <c r="C1079" s="19"/>
    </row>
    <row r="1080" spans="1:3" x14ac:dyDescent="0.25">
      <c r="A1080" s="18"/>
      <c r="B1080" s="18"/>
      <c r="C1080" s="19"/>
    </row>
    <row r="1081" spans="1:3" x14ac:dyDescent="0.25">
      <c r="A1081" s="18"/>
      <c r="B1081" s="18"/>
      <c r="C1081" s="19"/>
    </row>
    <row r="1082" spans="1:3" x14ac:dyDescent="0.25">
      <c r="A1082" s="18"/>
      <c r="B1082" s="18"/>
      <c r="C1082" s="19"/>
    </row>
    <row r="1083" spans="1:3" x14ac:dyDescent="0.25">
      <c r="A1083" s="18"/>
      <c r="B1083" s="18"/>
      <c r="C1083" s="19"/>
    </row>
    <row r="1084" spans="1:3" x14ac:dyDescent="0.25">
      <c r="A1084" s="18"/>
      <c r="B1084" s="18"/>
      <c r="C1084" s="19"/>
    </row>
    <row r="1085" spans="1:3" x14ac:dyDescent="0.25">
      <c r="A1085" s="18"/>
      <c r="B1085" s="18"/>
      <c r="C1085" s="19"/>
    </row>
    <row r="1086" spans="1:3" x14ac:dyDescent="0.25">
      <c r="A1086" s="18"/>
      <c r="B1086" s="18"/>
      <c r="C1086" s="19"/>
    </row>
    <row r="1087" spans="1:3" x14ac:dyDescent="0.25">
      <c r="A1087" s="18"/>
      <c r="B1087" s="18"/>
      <c r="C1087" s="19"/>
    </row>
    <row r="1088" spans="1:3" x14ac:dyDescent="0.25">
      <c r="A1088" s="18"/>
      <c r="B1088" s="18"/>
      <c r="C1088" s="19"/>
    </row>
    <row r="1089" spans="1:3" x14ac:dyDescent="0.25">
      <c r="A1089" s="18"/>
      <c r="B1089" s="18"/>
      <c r="C1089" s="19"/>
    </row>
    <row r="1090" spans="1:3" x14ac:dyDescent="0.25">
      <c r="A1090" s="18"/>
      <c r="B1090" s="18"/>
      <c r="C1090" s="19"/>
    </row>
    <row r="1091" spans="1:3" x14ac:dyDescent="0.25">
      <c r="A1091" s="18"/>
      <c r="B1091" s="18"/>
      <c r="C1091" s="19"/>
    </row>
    <row r="1092" spans="1:3" x14ac:dyDescent="0.25">
      <c r="A1092" s="18"/>
      <c r="B1092" s="18"/>
      <c r="C1092" s="19"/>
    </row>
  </sheetData>
  <autoFilter ref="A3:E750" xr:uid="{3CBACA6A-0A3B-436B-B689-3CAA88B4FE41}">
    <filterColumn colId="0">
      <filters>
        <filter val="3"/>
      </filters>
    </filterColumn>
    <filterColumn colId="3">
      <filters>
        <filter val="17.361,32"/>
        <filter val="22.539,55"/>
        <filter val="22.993,85"/>
        <filter val="3.236,96"/>
        <filter val="33.635,56"/>
        <filter val="4.448,34"/>
        <filter val="4.617,16"/>
        <filter val="6.255,42"/>
        <filter val="6.764,34"/>
        <filter val="692,57"/>
        <filter val="695,05"/>
        <filter val="7.975,72"/>
        <filter val="84.970,08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93C9-94C0-4862-9848-0B43ABB8D2D5}">
  <dimension ref="A1:H103"/>
  <sheetViews>
    <sheetView showGridLines="0" zoomScaleNormal="100" workbookViewId="0">
      <selection activeCell="A8" sqref="A8"/>
    </sheetView>
  </sheetViews>
  <sheetFormatPr defaultColWidth="9.33203125" defaultRowHeight="12" x14ac:dyDescent="0.15"/>
  <cols>
    <col min="1" max="1" width="15.33203125" style="4" customWidth="1"/>
    <col min="2" max="2" width="54" style="4" bestFit="1" customWidth="1"/>
    <col min="3" max="3" width="31.83203125" style="4" bestFit="1" customWidth="1"/>
    <col min="4" max="4" width="14" style="4" bestFit="1" customWidth="1"/>
    <col min="5" max="5" width="9.33203125" style="4"/>
    <col min="6" max="6" width="14" style="4" bestFit="1" customWidth="1"/>
    <col min="7" max="7" width="9.33203125" style="4"/>
    <col min="8" max="8" width="14" style="4" bestFit="1" customWidth="1"/>
    <col min="9" max="16384" width="9.33203125" style="4"/>
  </cols>
  <sheetData>
    <row r="1" spans="1:8" ht="12.75" thickBot="1" x14ac:dyDescent="0.2">
      <c r="A1" s="21" t="s">
        <v>143</v>
      </c>
      <c r="B1" s="21" t="s">
        <v>12</v>
      </c>
      <c r="C1" s="21" t="s">
        <v>4</v>
      </c>
      <c r="D1" s="21" t="s">
        <v>771</v>
      </c>
    </row>
    <row r="2" spans="1:8" ht="15" customHeight="1" x14ac:dyDescent="0.25">
      <c r="A2" s="33">
        <v>1002001</v>
      </c>
      <c r="B2" s="20" t="s">
        <v>212</v>
      </c>
      <c r="C2" s="98" t="s">
        <v>772</v>
      </c>
      <c r="D2" s="4">
        <f>SUMIFS(JULHO!$K:$K,JULHO!$E:$E,'DESPESAS MOD POR SERVIÇO'!C2,JULHO!$J:$J,'DESPESAS MOD POR SERVIÇO'!A2)+SUMIFS(JULHO!$O:$O,JULHO!$E:$E,'DESPESAS MOD POR SERVIÇO'!C2,JULHO!$N:$N,'DESPESAS MOD POR SERVIÇO'!A2)+SUMIFS(JULHO!$S:$S,JULHO!$E:$E,'DESPESAS MOD POR SERVIÇO'!C2,JULHO!$R:$R,'DESPESAS MOD POR SERVIÇO'!A2)+SUMIFS(JULHO!$W:$W,JULHO!$E:$E,'DESPESAS MOD POR SERVIÇO'!C2,JULHO!$V:$V,'DESPESAS MOD POR SERVIÇO'!A2)+SUMIFS(JULHO!$AA:$AA,JULHO!$E:$E,'DESPESAS MOD POR SERVIÇO'!C2,JULHO!$Z:$Z,'DESPESAS MOD POR SERVIÇO'!A2)</f>
        <v>0</v>
      </c>
    </row>
    <row r="3" spans="1:8" ht="15" customHeight="1" x14ac:dyDescent="0.25">
      <c r="A3" s="33">
        <v>1002002</v>
      </c>
      <c r="B3" s="14" t="s">
        <v>225</v>
      </c>
      <c r="C3" s="98" t="s">
        <v>772</v>
      </c>
      <c r="D3" s="4">
        <f>SUMIFS(JULHO!$K:$K,JULHO!$E:$E,'DESPESAS MOD POR SERVIÇO'!C3,JULHO!$J:$J,'DESPESAS MOD POR SERVIÇO'!A3)+SUMIFS(JULHO!$O:$O,JULHO!$E:$E,'DESPESAS MOD POR SERVIÇO'!C3,JULHO!$N:$N,'DESPESAS MOD POR SERVIÇO'!A3)+SUMIFS(JULHO!$S:$S,JULHO!$E:$E,'DESPESAS MOD POR SERVIÇO'!C3,JULHO!$R:$R,'DESPESAS MOD POR SERVIÇO'!A3)+SUMIFS(JULHO!$W:$W,JULHO!$E:$E,'DESPESAS MOD POR SERVIÇO'!C3,JULHO!$V:$V,'DESPESAS MOD POR SERVIÇO'!A3)+SUMIFS(JULHO!$AA:$AA,JULHO!$E:$E,'DESPESAS MOD POR SERVIÇO'!C3,JULHO!$Z:$Z,'DESPESAS MOD POR SERVIÇO'!A3)</f>
        <v>0</v>
      </c>
    </row>
    <row r="4" spans="1:8" ht="15" customHeight="1" x14ac:dyDescent="0.25">
      <c r="A4" s="33">
        <v>1005001</v>
      </c>
      <c r="B4" s="14" t="s">
        <v>273</v>
      </c>
      <c r="C4" s="98" t="s">
        <v>772</v>
      </c>
      <c r="D4" s="4">
        <f>SUMIFS(JULHO!$K:$K,JULHO!$E:$E,'DESPESAS MOD POR SERVIÇO'!C4,JULHO!$J:$J,'DESPESAS MOD POR SERVIÇO'!A4)+SUMIFS(JULHO!$O:$O,JULHO!$E:$E,'DESPESAS MOD POR SERVIÇO'!C4,JULHO!$N:$N,'DESPESAS MOD POR SERVIÇO'!A4)+SUMIFS(JULHO!$S:$S,JULHO!$E:$E,'DESPESAS MOD POR SERVIÇO'!C4,JULHO!$R:$R,'DESPESAS MOD POR SERVIÇO'!A4)+SUMIFS(JULHO!$W:$W,JULHO!$E:$E,'DESPESAS MOD POR SERVIÇO'!C4,JULHO!$V:$V,'DESPESAS MOD POR SERVIÇO'!A4)+SUMIFS(JULHO!$AA:$AA,JULHO!$E:$E,'DESPESAS MOD POR SERVIÇO'!C4,JULHO!$Z:$Z,'DESPESAS MOD POR SERVIÇO'!A4)</f>
        <v>0</v>
      </c>
    </row>
    <row r="5" spans="1:8" ht="15" customHeight="1" x14ac:dyDescent="0.25">
      <c r="A5" s="33">
        <v>1008001</v>
      </c>
      <c r="B5" s="14" t="s">
        <v>356</v>
      </c>
      <c r="C5" s="98" t="s">
        <v>772</v>
      </c>
      <c r="D5" s="4">
        <f>SUMIFS(JULHO!$K:$K,JULHO!$E:$E,'DESPESAS MOD POR SERVIÇO'!C5,JULHO!$J:$J,'DESPESAS MOD POR SERVIÇO'!A5)+SUMIFS(JULHO!$O:$O,JULHO!$E:$E,'DESPESAS MOD POR SERVIÇO'!C5,JULHO!$N:$N,'DESPESAS MOD POR SERVIÇO'!A5)+SUMIFS(JULHO!$S:$S,JULHO!$E:$E,'DESPESAS MOD POR SERVIÇO'!C5,JULHO!$R:$R,'DESPESAS MOD POR SERVIÇO'!A5)+SUMIFS(JULHO!$W:$W,JULHO!$E:$E,'DESPESAS MOD POR SERVIÇO'!C5,JULHO!$V:$V,'DESPESAS MOD POR SERVIÇO'!A5)+SUMIFS(JULHO!$AA:$AA,JULHO!$E:$E,'DESPESAS MOD POR SERVIÇO'!C5,JULHO!$Z:$Z,'DESPESAS MOD POR SERVIÇO'!A5)</f>
        <v>0</v>
      </c>
      <c r="H5" s="22"/>
    </row>
    <row r="6" spans="1:8" ht="15" customHeight="1" x14ac:dyDescent="0.25">
      <c r="A6" s="33">
        <v>2003001</v>
      </c>
      <c r="B6" s="14" t="s">
        <v>387</v>
      </c>
      <c r="C6" s="98" t="s">
        <v>772</v>
      </c>
      <c r="D6" s="4">
        <f>SUMIFS(JULHO!$K:$K,JULHO!$E:$E,'DESPESAS MOD POR SERVIÇO'!C6,JULHO!$J:$J,'DESPESAS MOD POR SERVIÇO'!A6)+SUMIFS(JULHO!$O:$O,JULHO!$E:$E,'DESPESAS MOD POR SERVIÇO'!C6,JULHO!$N:$N,'DESPESAS MOD POR SERVIÇO'!A6)+SUMIFS(JULHO!$S:$S,JULHO!$E:$E,'DESPESAS MOD POR SERVIÇO'!C6,JULHO!$R:$R,'DESPESAS MOD POR SERVIÇO'!A6)+SUMIFS(JULHO!$W:$W,JULHO!$E:$E,'DESPESAS MOD POR SERVIÇO'!C6,JULHO!$V:$V,'DESPESAS MOD POR SERVIÇO'!A6)+SUMIFS(JULHO!$AA:$AA,JULHO!$E:$E,'DESPESAS MOD POR SERVIÇO'!C6,JULHO!$Z:$Z,'DESPESAS MOD POR SERVIÇO'!A6)</f>
        <v>0</v>
      </c>
      <c r="H6" s="22"/>
    </row>
    <row r="7" spans="1:8" ht="15" customHeight="1" x14ac:dyDescent="0.25">
      <c r="A7" s="33">
        <v>2004002</v>
      </c>
      <c r="B7" s="14" t="s">
        <v>399</v>
      </c>
      <c r="C7" s="98" t="s">
        <v>772</v>
      </c>
      <c r="D7" s="4">
        <f>SUMIFS(JULHO!$K:$K,JULHO!$E:$E,'DESPESAS MOD POR SERVIÇO'!C7,JULHO!$J:$J,'DESPESAS MOD POR SERVIÇO'!A7)+SUMIFS(JULHO!$O:$O,JULHO!$E:$E,'DESPESAS MOD POR SERVIÇO'!C7,JULHO!$N:$N,'DESPESAS MOD POR SERVIÇO'!A7)+SUMIFS(JULHO!$S:$S,JULHO!$E:$E,'DESPESAS MOD POR SERVIÇO'!C7,JULHO!$R:$R,'DESPESAS MOD POR SERVIÇO'!A7)+SUMIFS(JULHO!$W:$W,JULHO!$E:$E,'DESPESAS MOD POR SERVIÇO'!C7,JULHO!$V:$V,'DESPESAS MOD POR SERVIÇO'!A7)+SUMIFS(JULHO!$AA:$AA,JULHO!$E:$E,'DESPESAS MOD POR SERVIÇO'!C7,JULHO!$Z:$Z,'DESPESAS MOD POR SERVIÇO'!A7)</f>
        <v>0</v>
      </c>
      <c r="H7" s="22"/>
    </row>
    <row r="8" spans="1:8" ht="15" customHeight="1" x14ac:dyDescent="0.25">
      <c r="A8" s="33">
        <v>2004003</v>
      </c>
      <c r="B8" s="14" t="s">
        <v>415</v>
      </c>
      <c r="C8" s="98" t="s">
        <v>772</v>
      </c>
      <c r="D8" s="4">
        <f>SUMIFS(JULHO!$K:$K,JULHO!$E:$E,'DESPESAS MOD POR SERVIÇO'!C8,JULHO!$J:$J,'DESPESAS MOD POR SERVIÇO'!A8)+SUMIFS(JULHO!$O:$O,JULHO!$E:$E,'DESPESAS MOD POR SERVIÇO'!C8,JULHO!$N:$N,'DESPESAS MOD POR SERVIÇO'!A8)+SUMIFS(JULHO!$S:$S,JULHO!$E:$E,'DESPESAS MOD POR SERVIÇO'!C8,JULHO!$R:$R,'DESPESAS MOD POR SERVIÇO'!A8)+SUMIFS(JULHO!$W:$W,JULHO!$E:$E,'DESPESAS MOD POR SERVIÇO'!C8,JULHO!$V:$V,'DESPESAS MOD POR SERVIÇO'!A8)+SUMIFS(JULHO!$AA:$AA,JULHO!$E:$E,'DESPESAS MOD POR SERVIÇO'!C8,JULHO!$Z:$Z,'DESPESAS MOD POR SERVIÇO'!A8)</f>
        <v>1</v>
      </c>
      <c r="H8" s="22"/>
    </row>
    <row r="9" spans="1:8" ht="15" customHeight="1" x14ac:dyDescent="0.25">
      <c r="A9" s="33">
        <v>3001001</v>
      </c>
      <c r="B9" s="14" t="s">
        <v>433</v>
      </c>
      <c r="C9" s="98" t="s">
        <v>772</v>
      </c>
      <c r="D9" s="4">
        <f>SUMIFS(JULHO!$K:$K,JULHO!$E:$E,'DESPESAS MOD POR SERVIÇO'!C9,JULHO!$J:$J,'DESPESAS MOD POR SERVIÇO'!A9)+SUMIFS(JULHO!$O:$O,JULHO!$E:$E,'DESPESAS MOD POR SERVIÇO'!C9,JULHO!$N:$N,'DESPESAS MOD POR SERVIÇO'!A9)+SUMIFS(JULHO!$S:$S,JULHO!$E:$E,'DESPESAS MOD POR SERVIÇO'!C9,JULHO!$R:$R,'DESPESAS MOD POR SERVIÇO'!A9)+SUMIFS(JULHO!$W:$W,JULHO!$E:$E,'DESPESAS MOD POR SERVIÇO'!C9,JULHO!$V:$V,'DESPESAS MOD POR SERVIÇO'!A9)+SUMIFS(JULHO!$AA:$AA,JULHO!$E:$E,'DESPESAS MOD POR SERVIÇO'!C9,JULHO!$Z:$Z,'DESPESAS MOD POR SERVIÇO'!A9)</f>
        <v>0</v>
      </c>
      <c r="H9" s="22"/>
    </row>
    <row r="10" spans="1:8" ht="15" customHeight="1" x14ac:dyDescent="0.25">
      <c r="A10" s="33">
        <v>3001002</v>
      </c>
      <c r="B10" s="14" t="s">
        <v>438</v>
      </c>
      <c r="C10" s="98" t="s">
        <v>772</v>
      </c>
      <c r="D10" s="4">
        <f>SUMIFS(JULHO!$K:$K,JULHO!$E:$E,'DESPESAS MOD POR SERVIÇO'!C10,JULHO!$J:$J,'DESPESAS MOD POR SERVIÇO'!A10)+SUMIFS(JULHO!$O:$O,JULHO!$E:$E,'DESPESAS MOD POR SERVIÇO'!C10,JULHO!$N:$N,'DESPESAS MOD POR SERVIÇO'!A10)+SUMIFS(JULHO!$S:$S,JULHO!$E:$E,'DESPESAS MOD POR SERVIÇO'!C10,JULHO!$R:$R,'DESPESAS MOD POR SERVIÇO'!A10)+SUMIFS(JULHO!$W:$W,JULHO!$E:$E,'DESPESAS MOD POR SERVIÇO'!C10,JULHO!$V:$V,'DESPESAS MOD POR SERVIÇO'!A10)+SUMIFS(JULHO!$AA:$AA,JULHO!$E:$E,'DESPESAS MOD POR SERVIÇO'!C10,JULHO!$Z:$Z,'DESPESAS MOD POR SERVIÇO'!A10)</f>
        <v>9</v>
      </c>
      <c r="H10" s="22"/>
    </row>
    <row r="11" spans="1:8" ht="15" customHeight="1" x14ac:dyDescent="0.25">
      <c r="A11" s="33">
        <v>3001003</v>
      </c>
      <c r="B11" s="14" t="s">
        <v>441</v>
      </c>
      <c r="C11" s="98" t="s">
        <v>772</v>
      </c>
      <c r="D11" s="4">
        <f>SUMIFS(JULHO!$K:$K,JULHO!$E:$E,'DESPESAS MOD POR SERVIÇO'!C11,JULHO!$J:$J,'DESPESAS MOD POR SERVIÇO'!A11)+SUMIFS(JULHO!$O:$O,JULHO!$E:$E,'DESPESAS MOD POR SERVIÇO'!C11,JULHO!$N:$N,'DESPESAS MOD POR SERVIÇO'!A11)+SUMIFS(JULHO!$S:$S,JULHO!$E:$E,'DESPESAS MOD POR SERVIÇO'!C11,JULHO!$R:$R,'DESPESAS MOD POR SERVIÇO'!A11)+SUMIFS(JULHO!$W:$W,JULHO!$E:$E,'DESPESAS MOD POR SERVIÇO'!C11,JULHO!$V:$V,'DESPESAS MOD POR SERVIÇO'!A11)+SUMIFS(JULHO!$AA:$AA,JULHO!$E:$E,'DESPESAS MOD POR SERVIÇO'!C11,JULHO!$Z:$Z,'DESPESAS MOD POR SERVIÇO'!A11)</f>
        <v>0</v>
      </c>
      <c r="H11" s="22"/>
    </row>
    <row r="12" spans="1:8" ht="15" x14ac:dyDescent="0.25">
      <c r="A12" s="33">
        <v>3004001</v>
      </c>
      <c r="B12" s="20" t="s">
        <v>480</v>
      </c>
      <c r="C12" s="98" t="s">
        <v>772</v>
      </c>
      <c r="D12" s="4">
        <f>SUMIFS(JULHO!$K:$K,JULHO!$E:$E,'DESPESAS MOD POR SERVIÇO'!C12,JULHO!$J:$J,'DESPESAS MOD POR SERVIÇO'!A12)+SUMIFS(JULHO!$O:$O,JULHO!$E:$E,'DESPESAS MOD POR SERVIÇO'!C12,JULHO!$N:$N,'DESPESAS MOD POR SERVIÇO'!A12)+SUMIFS(JULHO!$S:$S,JULHO!$E:$E,'DESPESAS MOD POR SERVIÇO'!C12,JULHO!$R:$R,'DESPESAS MOD POR SERVIÇO'!A12)+SUMIFS(JULHO!$W:$W,JULHO!$E:$E,'DESPESAS MOD POR SERVIÇO'!C12,JULHO!$V:$V,'DESPESAS MOD POR SERVIÇO'!A12)+SUMIFS(JULHO!$AA:$AA,JULHO!$E:$E,'DESPESAS MOD POR SERVIÇO'!C12,JULHO!$Z:$Z,'DESPESAS MOD POR SERVIÇO'!A12)</f>
        <v>0</v>
      </c>
    </row>
    <row r="13" spans="1:8" ht="15" x14ac:dyDescent="0.25">
      <c r="A13" s="33">
        <v>1002001</v>
      </c>
      <c r="B13" s="20" t="s">
        <v>212</v>
      </c>
      <c r="C13" s="15" t="s">
        <v>773</v>
      </c>
      <c r="D13" s="4">
        <f>SUMIFS(JULHO!$K:$K,JULHO!$E:$E,'DESPESAS MOD POR SERVIÇO'!C13,JULHO!$J:$J,'DESPESAS MOD POR SERVIÇO'!A13)+SUMIFS(JULHO!$O:$O,JULHO!$E:$E,'DESPESAS MOD POR SERVIÇO'!C13,JULHO!$N:$N,'DESPESAS MOD POR SERVIÇO'!A13)+SUMIFS(JULHO!$S:$S,JULHO!$E:$E,'DESPESAS MOD POR SERVIÇO'!C13,JULHO!$R:$R,'DESPESAS MOD POR SERVIÇO'!A13)+SUMIFS(JULHO!$W:$W,JULHO!$E:$E,'DESPESAS MOD POR SERVIÇO'!C13,JULHO!$V:$V,'DESPESAS MOD POR SERVIÇO'!A13)+SUMIFS(JULHO!$AA:$AA,JULHO!$E:$E,'DESPESAS MOD POR SERVIÇO'!C13,JULHO!$Z:$Z,'DESPESAS MOD POR SERVIÇO'!A13)</f>
        <v>0</v>
      </c>
    </row>
    <row r="14" spans="1:8" ht="15" x14ac:dyDescent="0.25">
      <c r="A14" s="33">
        <v>1002002</v>
      </c>
      <c r="B14" s="14" t="s">
        <v>225</v>
      </c>
      <c r="C14" s="15" t="s">
        <v>773</v>
      </c>
      <c r="D14" s="4">
        <f>SUMIFS(JULHO!$K:$K,JULHO!$E:$E,'DESPESAS MOD POR SERVIÇO'!C14,JULHO!$J:$J,'DESPESAS MOD POR SERVIÇO'!A14)+SUMIFS(JULHO!$O:$O,JULHO!$E:$E,'DESPESAS MOD POR SERVIÇO'!C14,JULHO!$N:$N,'DESPESAS MOD POR SERVIÇO'!A14)+SUMIFS(JULHO!$S:$S,JULHO!$E:$E,'DESPESAS MOD POR SERVIÇO'!C14,JULHO!$R:$R,'DESPESAS MOD POR SERVIÇO'!A14)+SUMIFS(JULHO!$W:$W,JULHO!$E:$E,'DESPESAS MOD POR SERVIÇO'!C14,JULHO!$V:$V,'DESPESAS MOD POR SERVIÇO'!A14)+SUMIFS(JULHO!$AA:$AA,JULHO!$E:$E,'DESPESAS MOD POR SERVIÇO'!C14,JULHO!$Z:$Z,'DESPESAS MOD POR SERVIÇO'!A14)</f>
        <v>3.8</v>
      </c>
    </row>
    <row r="15" spans="1:8" ht="15" x14ac:dyDescent="0.25">
      <c r="A15" s="33">
        <v>1005001</v>
      </c>
      <c r="B15" s="14" t="s">
        <v>273</v>
      </c>
      <c r="C15" s="15" t="s">
        <v>773</v>
      </c>
      <c r="D15" s="4">
        <f>SUMIFS(JULHO!$K:$K,JULHO!$E:$E,'DESPESAS MOD POR SERVIÇO'!C15,JULHO!$J:$J,'DESPESAS MOD POR SERVIÇO'!A15)+SUMIFS(JULHO!$O:$O,JULHO!$E:$E,'DESPESAS MOD POR SERVIÇO'!C15,JULHO!$N:$N,'DESPESAS MOD POR SERVIÇO'!A15)+SUMIFS(JULHO!$S:$S,JULHO!$E:$E,'DESPESAS MOD POR SERVIÇO'!C15,JULHO!$R:$R,'DESPESAS MOD POR SERVIÇO'!A15)+SUMIFS(JULHO!$W:$W,JULHO!$E:$E,'DESPESAS MOD POR SERVIÇO'!C15,JULHO!$V:$V,'DESPESAS MOD POR SERVIÇO'!A15)+SUMIFS(JULHO!$AA:$AA,JULHO!$E:$E,'DESPESAS MOD POR SERVIÇO'!C15,JULHO!$Z:$Z,'DESPESAS MOD POR SERVIÇO'!A15)</f>
        <v>3.6</v>
      </c>
    </row>
    <row r="16" spans="1:8" ht="15" x14ac:dyDescent="0.25">
      <c r="A16" s="33">
        <v>1008001</v>
      </c>
      <c r="B16" s="14" t="s">
        <v>356</v>
      </c>
      <c r="C16" s="15" t="s">
        <v>773</v>
      </c>
      <c r="D16" s="4">
        <f>SUMIFS(JULHO!$K:$K,JULHO!$E:$E,'DESPESAS MOD POR SERVIÇO'!C16,JULHO!$J:$J,'DESPESAS MOD POR SERVIÇO'!A16)+SUMIFS(JULHO!$O:$O,JULHO!$E:$E,'DESPESAS MOD POR SERVIÇO'!C16,JULHO!$N:$N,'DESPESAS MOD POR SERVIÇO'!A16)+SUMIFS(JULHO!$S:$S,JULHO!$E:$E,'DESPESAS MOD POR SERVIÇO'!C16,JULHO!$R:$R,'DESPESAS MOD POR SERVIÇO'!A16)+SUMIFS(JULHO!$W:$W,JULHO!$E:$E,'DESPESAS MOD POR SERVIÇO'!C16,JULHO!$V:$V,'DESPESAS MOD POR SERVIÇO'!A16)+SUMIFS(JULHO!$AA:$AA,JULHO!$E:$E,'DESPESAS MOD POR SERVIÇO'!C16,JULHO!$Z:$Z,'DESPESAS MOD POR SERVIÇO'!A16)</f>
        <v>5</v>
      </c>
    </row>
    <row r="17" spans="1:4" ht="15" x14ac:dyDescent="0.25">
      <c r="A17" s="33">
        <v>2003001</v>
      </c>
      <c r="B17" s="14" t="s">
        <v>387</v>
      </c>
      <c r="C17" s="15" t="s">
        <v>773</v>
      </c>
      <c r="D17" s="4">
        <f>SUMIFS(JULHO!$K:$K,JULHO!$E:$E,'DESPESAS MOD POR SERVIÇO'!C17,JULHO!$J:$J,'DESPESAS MOD POR SERVIÇO'!A17)+SUMIFS(JULHO!$O:$O,JULHO!$E:$E,'DESPESAS MOD POR SERVIÇO'!C17,JULHO!$N:$N,'DESPESAS MOD POR SERVIÇO'!A17)+SUMIFS(JULHO!$S:$S,JULHO!$E:$E,'DESPESAS MOD POR SERVIÇO'!C17,JULHO!$R:$R,'DESPESAS MOD POR SERVIÇO'!A17)+SUMIFS(JULHO!$W:$W,JULHO!$E:$E,'DESPESAS MOD POR SERVIÇO'!C17,JULHO!$V:$V,'DESPESAS MOD POR SERVIÇO'!A17)+SUMIFS(JULHO!$AA:$AA,JULHO!$E:$E,'DESPESAS MOD POR SERVIÇO'!C17,JULHO!$Z:$Z,'DESPESAS MOD POR SERVIÇO'!A17)</f>
        <v>0</v>
      </c>
    </row>
    <row r="18" spans="1:4" ht="15" x14ac:dyDescent="0.25">
      <c r="A18" s="33">
        <v>2004002</v>
      </c>
      <c r="B18" s="14" t="s">
        <v>399</v>
      </c>
      <c r="C18" s="15" t="s">
        <v>773</v>
      </c>
      <c r="D18" s="4">
        <f>SUMIFS(JULHO!$K:$K,JULHO!$E:$E,'DESPESAS MOD POR SERVIÇO'!C18,JULHO!$J:$J,'DESPESAS MOD POR SERVIÇO'!A18)+SUMIFS(JULHO!$O:$O,JULHO!$E:$E,'DESPESAS MOD POR SERVIÇO'!C18,JULHO!$N:$N,'DESPESAS MOD POR SERVIÇO'!A18)+SUMIFS(JULHO!$S:$S,JULHO!$E:$E,'DESPESAS MOD POR SERVIÇO'!C18,JULHO!$R:$R,'DESPESAS MOD POR SERVIÇO'!A18)+SUMIFS(JULHO!$W:$W,JULHO!$E:$E,'DESPESAS MOD POR SERVIÇO'!C18,JULHO!$V:$V,'DESPESAS MOD POR SERVIÇO'!A18)+SUMIFS(JULHO!$AA:$AA,JULHO!$E:$E,'DESPESAS MOD POR SERVIÇO'!C18,JULHO!$Z:$Z,'DESPESAS MOD POR SERVIÇO'!A18)</f>
        <v>0</v>
      </c>
    </row>
    <row r="19" spans="1:4" ht="15" x14ac:dyDescent="0.25">
      <c r="A19" s="33">
        <v>2004003</v>
      </c>
      <c r="B19" s="14" t="s">
        <v>415</v>
      </c>
      <c r="C19" s="15" t="s">
        <v>773</v>
      </c>
      <c r="D19" s="4">
        <f>SUMIFS(JULHO!$K:$K,JULHO!$E:$E,'DESPESAS MOD POR SERVIÇO'!C19,JULHO!$J:$J,'DESPESAS MOD POR SERVIÇO'!A19)+SUMIFS(JULHO!$O:$O,JULHO!$E:$E,'DESPESAS MOD POR SERVIÇO'!C19,JULHO!$N:$N,'DESPESAS MOD POR SERVIÇO'!A19)+SUMIFS(JULHO!$S:$S,JULHO!$E:$E,'DESPESAS MOD POR SERVIÇO'!C19,JULHO!$R:$R,'DESPESAS MOD POR SERVIÇO'!A19)+SUMIFS(JULHO!$W:$W,JULHO!$E:$E,'DESPESAS MOD POR SERVIÇO'!C19,JULHO!$V:$V,'DESPESAS MOD POR SERVIÇO'!A19)+SUMIFS(JULHO!$AA:$AA,JULHO!$E:$E,'DESPESAS MOD POR SERVIÇO'!C19,JULHO!$Z:$Z,'DESPESAS MOD POR SERVIÇO'!A19)</f>
        <v>1.9</v>
      </c>
    </row>
    <row r="20" spans="1:4" ht="15" x14ac:dyDescent="0.25">
      <c r="A20" s="33">
        <v>3001001</v>
      </c>
      <c r="B20" s="14" t="s">
        <v>433</v>
      </c>
      <c r="C20" s="15" t="s">
        <v>773</v>
      </c>
      <c r="D20" s="4">
        <f>SUMIFS(JULHO!$K:$K,JULHO!$E:$E,'DESPESAS MOD POR SERVIÇO'!C20,JULHO!$J:$J,'DESPESAS MOD POR SERVIÇO'!A20)+SUMIFS(JULHO!$O:$O,JULHO!$E:$E,'DESPESAS MOD POR SERVIÇO'!C20,JULHO!$N:$N,'DESPESAS MOD POR SERVIÇO'!A20)+SUMIFS(JULHO!$S:$S,JULHO!$E:$E,'DESPESAS MOD POR SERVIÇO'!C20,JULHO!$R:$R,'DESPESAS MOD POR SERVIÇO'!A20)+SUMIFS(JULHO!$W:$W,JULHO!$E:$E,'DESPESAS MOD POR SERVIÇO'!C20,JULHO!$V:$V,'DESPESAS MOD POR SERVIÇO'!A20)+SUMIFS(JULHO!$AA:$AA,JULHO!$E:$E,'DESPESAS MOD POR SERVIÇO'!C20,JULHO!$Z:$Z,'DESPESAS MOD POR SERVIÇO'!A20)</f>
        <v>21</v>
      </c>
    </row>
    <row r="21" spans="1:4" ht="15" x14ac:dyDescent="0.25">
      <c r="A21" s="33">
        <v>3001002</v>
      </c>
      <c r="B21" s="14" t="s">
        <v>438</v>
      </c>
      <c r="C21" s="15" t="s">
        <v>773</v>
      </c>
      <c r="D21" s="4">
        <f>SUMIFS(JULHO!$K:$K,JULHO!$E:$E,'DESPESAS MOD POR SERVIÇO'!C21,JULHO!$J:$J,'DESPESAS MOD POR SERVIÇO'!A21)+SUMIFS(JULHO!$O:$O,JULHO!$E:$E,'DESPESAS MOD POR SERVIÇO'!C21,JULHO!$N:$N,'DESPESAS MOD POR SERVIÇO'!A21)+SUMIFS(JULHO!$S:$S,JULHO!$E:$E,'DESPESAS MOD POR SERVIÇO'!C21,JULHO!$R:$R,'DESPESAS MOD POR SERVIÇO'!A21)+SUMIFS(JULHO!$W:$W,JULHO!$E:$E,'DESPESAS MOD POR SERVIÇO'!C21,JULHO!$V:$V,'DESPESAS MOD POR SERVIÇO'!A21)+SUMIFS(JULHO!$AA:$AA,JULHO!$E:$E,'DESPESAS MOD POR SERVIÇO'!C21,JULHO!$Z:$Z,'DESPESAS MOD POR SERVIÇO'!A21)</f>
        <v>7.4</v>
      </c>
    </row>
    <row r="22" spans="1:4" ht="15" x14ac:dyDescent="0.25">
      <c r="A22" s="33">
        <v>3001003</v>
      </c>
      <c r="B22" s="14" t="s">
        <v>441</v>
      </c>
      <c r="C22" s="15" t="s">
        <v>773</v>
      </c>
      <c r="D22" s="4">
        <f>SUMIFS(JULHO!$K:$K,JULHO!$E:$E,'DESPESAS MOD POR SERVIÇO'!C22,JULHO!$J:$J,'DESPESAS MOD POR SERVIÇO'!A22)+SUMIFS(JULHO!$O:$O,JULHO!$E:$E,'DESPESAS MOD POR SERVIÇO'!C22,JULHO!$N:$N,'DESPESAS MOD POR SERVIÇO'!A22)+SUMIFS(JULHO!$S:$S,JULHO!$E:$E,'DESPESAS MOD POR SERVIÇO'!C22,JULHO!$R:$R,'DESPESAS MOD POR SERVIÇO'!A22)+SUMIFS(JULHO!$W:$W,JULHO!$E:$E,'DESPESAS MOD POR SERVIÇO'!C22,JULHO!$V:$V,'DESPESAS MOD POR SERVIÇO'!A22)+SUMIFS(JULHO!$AA:$AA,JULHO!$E:$E,'DESPESAS MOD POR SERVIÇO'!C22,JULHO!$Z:$Z,'DESPESAS MOD POR SERVIÇO'!A22)</f>
        <v>7.6000000000000005</v>
      </c>
    </row>
    <row r="23" spans="1:4" ht="15" x14ac:dyDescent="0.25">
      <c r="A23" s="33">
        <v>3004001</v>
      </c>
      <c r="B23" s="20" t="s">
        <v>480</v>
      </c>
      <c r="C23" s="15" t="s">
        <v>773</v>
      </c>
      <c r="D23" s="4">
        <f>SUMIFS(JULHO!$K:$K,JULHO!$E:$E,'DESPESAS MOD POR SERVIÇO'!C23,JULHO!$J:$J,'DESPESAS MOD POR SERVIÇO'!A23)+SUMIFS(JULHO!$O:$O,JULHO!$E:$E,'DESPESAS MOD POR SERVIÇO'!C23,JULHO!$N:$N,'DESPESAS MOD POR SERVIÇO'!A23)+SUMIFS(JULHO!$S:$S,JULHO!$E:$E,'DESPESAS MOD POR SERVIÇO'!C23,JULHO!$R:$R,'DESPESAS MOD POR SERVIÇO'!A23)+SUMIFS(JULHO!$W:$W,JULHO!$E:$E,'DESPESAS MOD POR SERVIÇO'!C23,JULHO!$V:$V,'DESPESAS MOD POR SERVIÇO'!A23)+SUMIFS(JULHO!$AA:$AA,JULHO!$E:$E,'DESPESAS MOD POR SERVIÇO'!C23,JULHO!$Z:$Z,'DESPESAS MOD POR SERVIÇO'!A23)</f>
        <v>0</v>
      </c>
    </row>
    <row r="24" spans="1:4" ht="15" x14ac:dyDescent="0.25">
      <c r="A24" s="33">
        <v>1002001</v>
      </c>
      <c r="B24" s="20" t="s">
        <v>212</v>
      </c>
      <c r="C24" s="15" t="s">
        <v>31</v>
      </c>
      <c r="D24" s="4">
        <f>SUMIFS(JULHO!$K:$K,JULHO!$E:$E,'DESPESAS MOD POR SERVIÇO'!C24,JULHO!$J:$J,'DESPESAS MOD POR SERVIÇO'!A24)+SUMIFS(JULHO!$O:$O,JULHO!$E:$E,'DESPESAS MOD POR SERVIÇO'!C24,JULHO!$N:$N,'DESPESAS MOD POR SERVIÇO'!A24)+SUMIFS(JULHO!$S:$S,JULHO!$E:$E,'DESPESAS MOD POR SERVIÇO'!C24,JULHO!$R:$R,'DESPESAS MOD POR SERVIÇO'!A24)+SUMIFS(JULHO!$W:$W,JULHO!$E:$E,'DESPESAS MOD POR SERVIÇO'!C24,JULHO!$V:$V,'DESPESAS MOD POR SERVIÇO'!A24)+SUMIFS(JULHO!$AA:$AA,JULHO!$E:$E,'DESPESAS MOD POR SERVIÇO'!C24,JULHO!$Z:$Z,'DESPESAS MOD POR SERVIÇO'!A24)</f>
        <v>0</v>
      </c>
    </row>
    <row r="25" spans="1:4" ht="15" x14ac:dyDescent="0.25">
      <c r="A25" s="33">
        <v>1002002</v>
      </c>
      <c r="B25" s="14" t="s">
        <v>225</v>
      </c>
      <c r="C25" s="15" t="s">
        <v>31</v>
      </c>
      <c r="D25" s="4">
        <f>SUMIFS(JULHO!$K:$K,JULHO!$E:$E,'DESPESAS MOD POR SERVIÇO'!C25,JULHO!$J:$J,'DESPESAS MOD POR SERVIÇO'!A25)+SUMIFS(JULHO!$O:$O,JULHO!$E:$E,'DESPESAS MOD POR SERVIÇO'!C25,JULHO!$N:$N,'DESPESAS MOD POR SERVIÇO'!A25)+SUMIFS(JULHO!$S:$S,JULHO!$E:$E,'DESPESAS MOD POR SERVIÇO'!C25,JULHO!$R:$R,'DESPESAS MOD POR SERVIÇO'!A25)+SUMIFS(JULHO!$W:$W,JULHO!$E:$E,'DESPESAS MOD POR SERVIÇO'!C25,JULHO!$V:$V,'DESPESAS MOD POR SERVIÇO'!A25)+SUMIFS(JULHO!$AA:$AA,JULHO!$E:$E,'DESPESAS MOD POR SERVIÇO'!C25,JULHO!$Z:$Z,'DESPESAS MOD POR SERVIÇO'!A25)</f>
        <v>1</v>
      </c>
    </row>
    <row r="26" spans="1:4" ht="15" x14ac:dyDescent="0.25">
      <c r="A26" s="33">
        <v>1005001</v>
      </c>
      <c r="B26" s="14" t="s">
        <v>273</v>
      </c>
      <c r="C26" s="15" t="s">
        <v>31</v>
      </c>
      <c r="D26" s="4">
        <f>SUMIFS(JULHO!$K:$K,JULHO!$E:$E,'DESPESAS MOD POR SERVIÇO'!C26,JULHO!$J:$J,'DESPESAS MOD POR SERVIÇO'!A26)+SUMIFS(JULHO!$O:$O,JULHO!$E:$E,'DESPESAS MOD POR SERVIÇO'!C26,JULHO!$N:$N,'DESPESAS MOD POR SERVIÇO'!A26)+SUMIFS(JULHO!$S:$S,JULHO!$E:$E,'DESPESAS MOD POR SERVIÇO'!C26,JULHO!$R:$R,'DESPESAS MOD POR SERVIÇO'!A26)+SUMIFS(JULHO!$W:$W,JULHO!$E:$E,'DESPESAS MOD POR SERVIÇO'!C26,JULHO!$V:$V,'DESPESAS MOD POR SERVIÇO'!A26)+SUMIFS(JULHO!$AA:$AA,JULHO!$E:$E,'DESPESAS MOD POR SERVIÇO'!C26,JULHO!$Z:$Z,'DESPESAS MOD POR SERVIÇO'!A26)</f>
        <v>0</v>
      </c>
    </row>
    <row r="27" spans="1:4" ht="15" x14ac:dyDescent="0.25">
      <c r="A27" s="33">
        <v>1008001</v>
      </c>
      <c r="B27" s="14" t="s">
        <v>356</v>
      </c>
      <c r="C27" s="15" t="s">
        <v>31</v>
      </c>
      <c r="D27" s="4">
        <f>SUMIFS(JULHO!$K:$K,JULHO!$E:$E,'DESPESAS MOD POR SERVIÇO'!C27,JULHO!$J:$J,'DESPESAS MOD POR SERVIÇO'!A27)+SUMIFS(JULHO!$O:$O,JULHO!$E:$E,'DESPESAS MOD POR SERVIÇO'!C27,JULHO!$N:$N,'DESPESAS MOD POR SERVIÇO'!A27)+SUMIFS(JULHO!$S:$S,JULHO!$E:$E,'DESPESAS MOD POR SERVIÇO'!C27,JULHO!$R:$R,'DESPESAS MOD POR SERVIÇO'!A27)+SUMIFS(JULHO!$W:$W,JULHO!$E:$E,'DESPESAS MOD POR SERVIÇO'!C27,JULHO!$V:$V,'DESPESAS MOD POR SERVIÇO'!A27)+SUMIFS(JULHO!$AA:$AA,JULHO!$E:$E,'DESPESAS MOD POR SERVIÇO'!C27,JULHO!$Z:$Z,'DESPESAS MOD POR SERVIÇO'!A27)</f>
        <v>0</v>
      </c>
    </row>
    <row r="28" spans="1:4" ht="15" x14ac:dyDescent="0.25">
      <c r="A28" s="33">
        <v>2003001</v>
      </c>
      <c r="B28" s="14" t="s">
        <v>387</v>
      </c>
      <c r="C28" s="15" t="s">
        <v>31</v>
      </c>
      <c r="D28" s="4">
        <f>SUMIFS(JULHO!$K:$K,JULHO!$E:$E,'DESPESAS MOD POR SERVIÇO'!C28,JULHO!$J:$J,'DESPESAS MOD POR SERVIÇO'!A28)+SUMIFS(JULHO!$O:$O,JULHO!$E:$E,'DESPESAS MOD POR SERVIÇO'!C28,JULHO!$N:$N,'DESPESAS MOD POR SERVIÇO'!A28)+SUMIFS(JULHO!$S:$S,JULHO!$E:$E,'DESPESAS MOD POR SERVIÇO'!C28,JULHO!$R:$R,'DESPESAS MOD POR SERVIÇO'!A28)+SUMIFS(JULHO!$W:$W,JULHO!$E:$E,'DESPESAS MOD POR SERVIÇO'!C28,JULHO!$V:$V,'DESPESAS MOD POR SERVIÇO'!A28)+SUMIFS(JULHO!$AA:$AA,JULHO!$E:$E,'DESPESAS MOD POR SERVIÇO'!C28,JULHO!$Z:$Z,'DESPESAS MOD POR SERVIÇO'!A28)</f>
        <v>0</v>
      </c>
    </row>
    <row r="29" spans="1:4" ht="15" x14ac:dyDescent="0.25">
      <c r="A29" s="33">
        <v>2004002</v>
      </c>
      <c r="B29" s="14" t="s">
        <v>399</v>
      </c>
      <c r="C29" s="15" t="s">
        <v>31</v>
      </c>
      <c r="D29" s="4">
        <f>SUMIFS(JULHO!$K:$K,JULHO!$E:$E,'DESPESAS MOD POR SERVIÇO'!C29,JULHO!$J:$J,'DESPESAS MOD POR SERVIÇO'!A29)+SUMIFS(JULHO!$O:$O,JULHO!$E:$E,'DESPESAS MOD POR SERVIÇO'!C29,JULHO!$N:$N,'DESPESAS MOD POR SERVIÇO'!A29)+SUMIFS(JULHO!$S:$S,JULHO!$E:$E,'DESPESAS MOD POR SERVIÇO'!C29,JULHO!$R:$R,'DESPESAS MOD POR SERVIÇO'!A29)+SUMIFS(JULHO!$W:$W,JULHO!$E:$E,'DESPESAS MOD POR SERVIÇO'!C29,JULHO!$V:$V,'DESPESAS MOD POR SERVIÇO'!A29)+SUMIFS(JULHO!$AA:$AA,JULHO!$E:$E,'DESPESAS MOD POR SERVIÇO'!C29,JULHO!$Z:$Z,'DESPESAS MOD POR SERVIÇO'!A29)</f>
        <v>0</v>
      </c>
    </row>
    <row r="30" spans="1:4" ht="15" x14ac:dyDescent="0.25">
      <c r="A30" s="33">
        <v>2004003</v>
      </c>
      <c r="B30" s="14" t="s">
        <v>415</v>
      </c>
      <c r="C30" s="15" t="s">
        <v>31</v>
      </c>
      <c r="D30" s="4">
        <f>SUMIFS(JULHO!$K:$K,JULHO!$E:$E,'DESPESAS MOD POR SERVIÇO'!C30,JULHO!$J:$J,'DESPESAS MOD POR SERVIÇO'!A30)+SUMIFS(JULHO!$O:$O,JULHO!$E:$E,'DESPESAS MOD POR SERVIÇO'!C30,JULHO!$N:$N,'DESPESAS MOD POR SERVIÇO'!A30)+SUMIFS(JULHO!$S:$S,JULHO!$E:$E,'DESPESAS MOD POR SERVIÇO'!C30,JULHO!$R:$R,'DESPESAS MOD POR SERVIÇO'!A30)+SUMIFS(JULHO!$W:$W,JULHO!$E:$E,'DESPESAS MOD POR SERVIÇO'!C30,JULHO!$V:$V,'DESPESAS MOD POR SERVIÇO'!A30)+SUMIFS(JULHO!$AA:$AA,JULHO!$E:$E,'DESPESAS MOD POR SERVIÇO'!C30,JULHO!$Z:$Z,'DESPESAS MOD POR SERVIÇO'!A30)</f>
        <v>0</v>
      </c>
    </row>
    <row r="31" spans="1:4" ht="15" x14ac:dyDescent="0.25">
      <c r="A31" s="33">
        <v>3001001</v>
      </c>
      <c r="B31" s="14" t="s">
        <v>433</v>
      </c>
      <c r="C31" s="15" t="s">
        <v>31</v>
      </c>
      <c r="D31" s="4">
        <f>SUMIFS(JULHO!$K:$K,JULHO!$E:$E,'DESPESAS MOD POR SERVIÇO'!C31,JULHO!$J:$J,'DESPESAS MOD POR SERVIÇO'!A31)+SUMIFS(JULHO!$O:$O,JULHO!$E:$E,'DESPESAS MOD POR SERVIÇO'!C31,JULHO!$N:$N,'DESPESAS MOD POR SERVIÇO'!A31)+SUMIFS(JULHO!$S:$S,JULHO!$E:$E,'DESPESAS MOD POR SERVIÇO'!C31,JULHO!$R:$R,'DESPESAS MOD POR SERVIÇO'!A31)+SUMIFS(JULHO!$W:$W,JULHO!$E:$E,'DESPESAS MOD POR SERVIÇO'!C31,JULHO!$V:$V,'DESPESAS MOD POR SERVIÇO'!A31)+SUMIFS(JULHO!$AA:$AA,JULHO!$E:$E,'DESPESAS MOD POR SERVIÇO'!C31,JULHO!$Z:$Z,'DESPESAS MOD POR SERVIÇO'!A31)</f>
        <v>0</v>
      </c>
    </row>
    <row r="32" spans="1:4" ht="15" x14ac:dyDescent="0.25">
      <c r="A32" s="33">
        <v>3001002</v>
      </c>
      <c r="B32" s="14" t="s">
        <v>438</v>
      </c>
      <c r="C32" s="15" t="s">
        <v>31</v>
      </c>
      <c r="D32" s="4">
        <f>SUMIFS(JULHO!$K:$K,JULHO!$E:$E,'DESPESAS MOD POR SERVIÇO'!C32,JULHO!$J:$J,'DESPESAS MOD POR SERVIÇO'!A32)+SUMIFS(JULHO!$O:$O,JULHO!$E:$E,'DESPESAS MOD POR SERVIÇO'!C32,JULHO!$N:$N,'DESPESAS MOD POR SERVIÇO'!A32)+SUMIFS(JULHO!$S:$S,JULHO!$E:$E,'DESPESAS MOD POR SERVIÇO'!C32,JULHO!$R:$R,'DESPESAS MOD POR SERVIÇO'!A32)+SUMIFS(JULHO!$W:$W,JULHO!$E:$E,'DESPESAS MOD POR SERVIÇO'!C32,JULHO!$V:$V,'DESPESAS MOD POR SERVIÇO'!A32)+SUMIFS(JULHO!$AA:$AA,JULHO!$E:$E,'DESPESAS MOD POR SERVIÇO'!C32,JULHO!$Z:$Z,'DESPESAS MOD POR SERVIÇO'!A32)</f>
        <v>0</v>
      </c>
    </row>
    <row r="33" spans="1:4" ht="15" x14ac:dyDescent="0.25">
      <c r="A33" s="33">
        <v>3001003</v>
      </c>
      <c r="B33" s="14" t="s">
        <v>441</v>
      </c>
      <c r="C33" s="15" t="s">
        <v>31</v>
      </c>
      <c r="D33" s="4">
        <f>SUMIFS(JULHO!$K:$K,JULHO!$E:$E,'DESPESAS MOD POR SERVIÇO'!C33,JULHO!$J:$J,'DESPESAS MOD POR SERVIÇO'!A33)+SUMIFS(JULHO!$O:$O,JULHO!$E:$E,'DESPESAS MOD POR SERVIÇO'!C33,JULHO!$N:$N,'DESPESAS MOD POR SERVIÇO'!A33)+SUMIFS(JULHO!$S:$S,JULHO!$E:$E,'DESPESAS MOD POR SERVIÇO'!C33,JULHO!$R:$R,'DESPESAS MOD POR SERVIÇO'!A33)+SUMIFS(JULHO!$W:$W,JULHO!$E:$E,'DESPESAS MOD POR SERVIÇO'!C33,JULHO!$V:$V,'DESPESAS MOD POR SERVIÇO'!A33)+SUMIFS(JULHO!$AA:$AA,JULHO!$E:$E,'DESPESAS MOD POR SERVIÇO'!C33,JULHO!$Z:$Z,'DESPESAS MOD POR SERVIÇO'!A33)</f>
        <v>0</v>
      </c>
    </row>
    <row r="34" spans="1:4" ht="15" x14ac:dyDescent="0.25">
      <c r="A34" s="33">
        <v>3004001</v>
      </c>
      <c r="B34" s="20" t="s">
        <v>480</v>
      </c>
      <c r="C34" s="15" t="s">
        <v>31</v>
      </c>
      <c r="D34" s="4">
        <f>SUMIFS(JULHO!$K:$K,JULHO!$E:$E,'DESPESAS MOD POR SERVIÇO'!C34,JULHO!$J:$J,'DESPESAS MOD POR SERVIÇO'!A34)+SUMIFS(JULHO!$O:$O,JULHO!$E:$E,'DESPESAS MOD POR SERVIÇO'!C34,JULHO!$N:$N,'DESPESAS MOD POR SERVIÇO'!A34)+SUMIFS(JULHO!$S:$S,JULHO!$E:$E,'DESPESAS MOD POR SERVIÇO'!C34,JULHO!$R:$R,'DESPESAS MOD POR SERVIÇO'!A34)+SUMIFS(JULHO!$W:$W,JULHO!$E:$E,'DESPESAS MOD POR SERVIÇO'!C34,JULHO!$V:$V,'DESPESAS MOD POR SERVIÇO'!A34)+SUMIFS(JULHO!$AA:$AA,JULHO!$E:$E,'DESPESAS MOD POR SERVIÇO'!C34,JULHO!$Z:$Z,'DESPESAS MOD POR SERVIÇO'!A34)</f>
        <v>0</v>
      </c>
    </row>
    <row r="35" spans="1:4" ht="15" x14ac:dyDescent="0.25">
      <c r="A35" s="33">
        <v>1002001</v>
      </c>
      <c r="B35" s="20" t="s">
        <v>212</v>
      </c>
      <c r="C35" s="15" t="s">
        <v>774</v>
      </c>
      <c r="D35" s="4">
        <f>SUMIFS(JULHO!$K:$K,JULHO!$E:$E,'DESPESAS MOD POR SERVIÇO'!C35,JULHO!$J:$J,'DESPESAS MOD POR SERVIÇO'!A35)+SUMIFS(JULHO!$O:$O,JULHO!$E:$E,'DESPESAS MOD POR SERVIÇO'!C35,JULHO!$N:$N,'DESPESAS MOD POR SERVIÇO'!A35)+SUMIFS(JULHO!$S:$S,JULHO!$E:$E,'DESPESAS MOD POR SERVIÇO'!C35,JULHO!$R:$R,'DESPESAS MOD POR SERVIÇO'!A35)+SUMIFS(JULHO!$W:$W,JULHO!$E:$E,'DESPESAS MOD POR SERVIÇO'!C35,JULHO!$V:$V,'DESPESAS MOD POR SERVIÇO'!A35)+SUMIFS(JULHO!$AA:$AA,JULHO!$E:$E,'DESPESAS MOD POR SERVIÇO'!C35,JULHO!$Z:$Z,'DESPESAS MOD POR SERVIÇO'!A35)</f>
        <v>0</v>
      </c>
    </row>
    <row r="36" spans="1:4" ht="15" x14ac:dyDescent="0.25">
      <c r="A36" s="33">
        <v>1002002</v>
      </c>
      <c r="B36" s="14" t="s">
        <v>225</v>
      </c>
      <c r="C36" s="15" t="s">
        <v>774</v>
      </c>
      <c r="D36" s="4">
        <f>SUMIFS(JULHO!$K:$K,JULHO!$E:$E,'DESPESAS MOD POR SERVIÇO'!C36,JULHO!$J:$J,'DESPESAS MOD POR SERVIÇO'!A36)+SUMIFS(JULHO!$O:$O,JULHO!$E:$E,'DESPESAS MOD POR SERVIÇO'!C36,JULHO!$N:$N,'DESPESAS MOD POR SERVIÇO'!A36)+SUMIFS(JULHO!$S:$S,JULHO!$E:$E,'DESPESAS MOD POR SERVIÇO'!C36,JULHO!$R:$R,'DESPESAS MOD POR SERVIÇO'!A36)+SUMIFS(JULHO!$W:$W,JULHO!$E:$E,'DESPESAS MOD POR SERVIÇO'!C36,JULHO!$V:$V,'DESPESAS MOD POR SERVIÇO'!A36)+SUMIFS(JULHO!$AA:$AA,JULHO!$E:$E,'DESPESAS MOD POR SERVIÇO'!C36,JULHO!$Z:$Z,'DESPESAS MOD POR SERVIÇO'!A36)</f>
        <v>0.5</v>
      </c>
    </row>
    <row r="37" spans="1:4" ht="15" x14ac:dyDescent="0.25">
      <c r="A37" s="33">
        <v>1005001</v>
      </c>
      <c r="B37" s="14" t="s">
        <v>273</v>
      </c>
      <c r="C37" s="15" t="s">
        <v>774</v>
      </c>
      <c r="D37" s="4">
        <f>SUMIFS(JULHO!$K:$K,JULHO!$E:$E,'DESPESAS MOD POR SERVIÇO'!C37,JULHO!$J:$J,'DESPESAS MOD POR SERVIÇO'!A37)+SUMIFS(JULHO!$O:$O,JULHO!$E:$E,'DESPESAS MOD POR SERVIÇO'!C37,JULHO!$N:$N,'DESPESAS MOD POR SERVIÇO'!A37)+SUMIFS(JULHO!$S:$S,JULHO!$E:$E,'DESPESAS MOD POR SERVIÇO'!C37,JULHO!$R:$R,'DESPESAS MOD POR SERVIÇO'!A37)+SUMIFS(JULHO!$W:$W,JULHO!$E:$E,'DESPESAS MOD POR SERVIÇO'!C37,JULHO!$V:$V,'DESPESAS MOD POR SERVIÇO'!A37)+SUMIFS(JULHO!$AA:$AA,JULHO!$E:$E,'DESPESAS MOD POR SERVIÇO'!C37,JULHO!$Z:$Z,'DESPESAS MOD POR SERVIÇO'!A37)</f>
        <v>0</v>
      </c>
    </row>
    <row r="38" spans="1:4" ht="15" x14ac:dyDescent="0.25">
      <c r="A38" s="33">
        <v>1008001</v>
      </c>
      <c r="B38" s="14" t="s">
        <v>356</v>
      </c>
      <c r="C38" s="15" t="s">
        <v>774</v>
      </c>
      <c r="D38" s="4">
        <f>SUMIFS(JULHO!$K:$K,JULHO!$E:$E,'DESPESAS MOD POR SERVIÇO'!C38,JULHO!$J:$J,'DESPESAS MOD POR SERVIÇO'!A38)+SUMIFS(JULHO!$O:$O,JULHO!$E:$E,'DESPESAS MOD POR SERVIÇO'!C38,JULHO!$N:$N,'DESPESAS MOD POR SERVIÇO'!A38)+SUMIFS(JULHO!$S:$S,JULHO!$E:$E,'DESPESAS MOD POR SERVIÇO'!C38,JULHO!$R:$R,'DESPESAS MOD POR SERVIÇO'!A38)+SUMIFS(JULHO!$W:$W,JULHO!$E:$E,'DESPESAS MOD POR SERVIÇO'!C38,JULHO!$V:$V,'DESPESAS MOD POR SERVIÇO'!A38)+SUMIFS(JULHO!$AA:$AA,JULHO!$E:$E,'DESPESAS MOD POR SERVIÇO'!C38,JULHO!$Z:$Z,'DESPESAS MOD POR SERVIÇO'!A38)</f>
        <v>0</v>
      </c>
    </row>
    <row r="39" spans="1:4" ht="15" x14ac:dyDescent="0.25">
      <c r="A39" s="33">
        <v>2003001</v>
      </c>
      <c r="B39" s="14" t="s">
        <v>387</v>
      </c>
      <c r="C39" s="15" t="s">
        <v>774</v>
      </c>
      <c r="D39" s="4">
        <f>SUMIFS(JULHO!$K:$K,JULHO!$E:$E,'DESPESAS MOD POR SERVIÇO'!C39,JULHO!$J:$J,'DESPESAS MOD POR SERVIÇO'!A39)+SUMIFS(JULHO!$O:$O,JULHO!$E:$E,'DESPESAS MOD POR SERVIÇO'!C39,JULHO!$N:$N,'DESPESAS MOD POR SERVIÇO'!A39)+SUMIFS(JULHO!$S:$S,JULHO!$E:$E,'DESPESAS MOD POR SERVIÇO'!C39,JULHO!$R:$R,'DESPESAS MOD POR SERVIÇO'!A39)+SUMIFS(JULHO!$W:$W,JULHO!$E:$E,'DESPESAS MOD POR SERVIÇO'!C39,JULHO!$V:$V,'DESPESAS MOD POR SERVIÇO'!A39)+SUMIFS(JULHO!$AA:$AA,JULHO!$E:$E,'DESPESAS MOD POR SERVIÇO'!C39,JULHO!$Z:$Z,'DESPESAS MOD POR SERVIÇO'!A39)</f>
        <v>0</v>
      </c>
    </row>
    <row r="40" spans="1:4" ht="15" x14ac:dyDescent="0.25">
      <c r="A40" s="33">
        <v>2004002</v>
      </c>
      <c r="B40" s="14" t="s">
        <v>399</v>
      </c>
      <c r="C40" s="15" t="s">
        <v>774</v>
      </c>
      <c r="D40" s="4">
        <f>SUMIFS(JULHO!$K:$K,JULHO!$E:$E,'DESPESAS MOD POR SERVIÇO'!C40,JULHO!$J:$J,'DESPESAS MOD POR SERVIÇO'!A40)+SUMIFS(JULHO!$O:$O,JULHO!$E:$E,'DESPESAS MOD POR SERVIÇO'!C40,JULHO!$N:$N,'DESPESAS MOD POR SERVIÇO'!A40)+SUMIFS(JULHO!$S:$S,JULHO!$E:$E,'DESPESAS MOD POR SERVIÇO'!C40,JULHO!$R:$R,'DESPESAS MOD POR SERVIÇO'!A40)+SUMIFS(JULHO!$W:$W,JULHO!$E:$E,'DESPESAS MOD POR SERVIÇO'!C40,JULHO!$V:$V,'DESPESAS MOD POR SERVIÇO'!A40)+SUMIFS(JULHO!$AA:$AA,JULHO!$E:$E,'DESPESAS MOD POR SERVIÇO'!C40,JULHO!$Z:$Z,'DESPESAS MOD POR SERVIÇO'!A40)</f>
        <v>0</v>
      </c>
    </row>
    <row r="41" spans="1:4" ht="15" x14ac:dyDescent="0.25">
      <c r="A41" s="33">
        <v>2004003</v>
      </c>
      <c r="B41" s="14" t="s">
        <v>415</v>
      </c>
      <c r="C41" s="15" t="s">
        <v>774</v>
      </c>
      <c r="D41" s="4">
        <f>SUMIFS(JULHO!$K:$K,JULHO!$E:$E,'DESPESAS MOD POR SERVIÇO'!C41,JULHO!$J:$J,'DESPESAS MOD POR SERVIÇO'!A41)+SUMIFS(JULHO!$O:$O,JULHO!$E:$E,'DESPESAS MOD POR SERVIÇO'!C41,JULHO!$N:$N,'DESPESAS MOD POR SERVIÇO'!A41)+SUMIFS(JULHO!$S:$S,JULHO!$E:$E,'DESPESAS MOD POR SERVIÇO'!C41,JULHO!$R:$R,'DESPESAS MOD POR SERVIÇO'!A41)+SUMIFS(JULHO!$W:$W,JULHO!$E:$E,'DESPESAS MOD POR SERVIÇO'!C41,JULHO!$V:$V,'DESPESAS MOD POR SERVIÇO'!A41)+SUMIFS(JULHO!$AA:$AA,JULHO!$E:$E,'DESPESAS MOD POR SERVIÇO'!C41,JULHO!$Z:$Z,'DESPESAS MOD POR SERVIÇO'!A41)</f>
        <v>0.5</v>
      </c>
    </row>
    <row r="42" spans="1:4" ht="15" x14ac:dyDescent="0.25">
      <c r="A42" s="33">
        <v>3001001</v>
      </c>
      <c r="B42" s="14" t="s">
        <v>433</v>
      </c>
      <c r="C42" s="15" t="s">
        <v>774</v>
      </c>
      <c r="D42" s="4">
        <f>SUMIFS(JULHO!$K:$K,JULHO!$E:$E,'DESPESAS MOD POR SERVIÇO'!C42,JULHO!$J:$J,'DESPESAS MOD POR SERVIÇO'!A42)+SUMIFS(JULHO!$O:$O,JULHO!$E:$E,'DESPESAS MOD POR SERVIÇO'!C42,JULHO!$N:$N,'DESPESAS MOD POR SERVIÇO'!A42)+SUMIFS(JULHO!$S:$S,JULHO!$E:$E,'DESPESAS MOD POR SERVIÇO'!C42,JULHO!$R:$R,'DESPESAS MOD POR SERVIÇO'!A42)+SUMIFS(JULHO!$W:$W,JULHO!$E:$E,'DESPESAS MOD POR SERVIÇO'!C42,JULHO!$V:$V,'DESPESAS MOD POR SERVIÇO'!A42)+SUMIFS(JULHO!$AA:$AA,JULHO!$E:$E,'DESPESAS MOD POR SERVIÇO'!C42,JULHO!$Z:$Z,'DESPESAS MOD POR SERVIÇO'!A42)</f>
        <v>21</v>
      </c>
    </row>
    <row r="43" spans="1:4" ht="15" x14ac:dyDescent="0.25">
      <c r="A43" s="33">
        <v>3001002</v>
      </c>
      <c r="B43" s="14" t="s">
        <v>438</v>
      </c>
      <c r="C43" s="15" t="s">
        <v>774</v>
      </c>
      <c r="D43" s="4">
        <f>SUMIFS(JULHO!$K:$K,JULHO!$E:$E,'DESPESAS MOD POR SERVIÇO'!C43,JULHO!$J:$J,'DESPESAS MOD POR SERVIÇO'!A43)+SUMIFS(JULHO!$O:$O,JULHO!$E:$E,'DESPESAS MOD POR SERVIÇO'!C43,JULHO!$N:$N,'DESPESAS MOD POR SERVIÇO'!A43)+SUMIFS(JULHO!$S:$S,JULHO!$E:$E,'DESPESAS MOD POR SERVIÇO'!C43,JULHO!$R:$R,'DESPESAS MOD POR SERVIÇO'!A43)+SUMIFS(JULHO!$W:$W,JULHO!$E:$E,'DESPESAS MOD POR SERVIÇO'!C43,JULHO!$V:$V,'DESPESAS MOD POR SERVIÇO'!A43)+SUMIFS(JULHO!$AA:$AA,JULHO!$E:$E,'DESPESAS MOD POR SERVIÇO'!C43,JULHO!$Z:$Z,'DESPESAS MOD POR SERVIÇO'!A43)</f>
        <v>0</v>
      </c>
    </row>
    <row r="44" spans="1:4" ht="15" x14ac:dyDescent="0.25">
      <c r="A44" s="33">
        <v>3001003</v>
      </c>
      <c r="B44" s="14" t="s">
        <v>441</v>
      </c>
      <c r="C44" s="15" t="s">
        <v>774</v>
      </c>
      <c r="D44" s="4">
        <f>SUMIFS(JULHO!$K:$K,JULHO!$E:$E,'DESPESAS MOD POR SERVIÇO'!C44,JULHO!$J:$J,'DESPESAS MOD POR SERVIÇO'!A44)+SUMIFS(JULHO!$O:$O,JULHO!$E:$E,'DESPESAS MOD POR SERVIÇO'!C44,JULHO!$N:$N,'DESPESAS MOD POR SERVIÇO'!A44)+SUMIFS(JULHO!$S:$S,JULHO!$E:$E,'DESPESAS MOD POR SERVIÇO'!C44,JULHO!$R:$R,'DESPESAS MOD POR SERVIÇO'!A44)+SUMIFS(JULHO!$W:$W,JULHO!$E:$E,'DESPESAS MOD POR SERVIÇO'!C44,JULHO!$V:$V,'DESPESAS MOD POR SERVIÇO'!A44)+SUMIFS(JULHO!$AA:$AA,JULHO!$E:$E,'DESPESAS MOD POR SERVIÇO'!C44,JULHO!$Z:$Z,'DESPESAS MOD POR SERVIÇO'!A44)</f>
        <v>0</v>
      </c>
    </row>
    <row r="45" spans="1:4" ht="15" x14ac:dyDescent="0.25">
      <c r="A45" s="33">
        <v>3004001</v>
      </c>
      <c r="B45" s="20" t="s">
        <v>480</v>
      </c>
      <c r="C45" s="15" t="s">
        <v>774</v>
      </c>
      <c r="D45" s="4">
        <f>SUMIFS(JULHO!$K:$K,JULHO!$E:$E,'DESPESAS MOD POR SERVIÇO'!C45,JULHO!$J:$J,'DESPESAS MOD POR SERVIÇO'!A45)+SUMIFS(JULHO!$O:$O,JULHO!$E:$E,'DESPESAS MOD POR SERVIÇO'!C45,JULHO!$N:$N,'DESPESAS MOD POR SERVIÇO'!A45)+SUMIFS(JULHO!$S:$S,JULHO!$E:$E,'DESPESAS MOD POR SERVIÇO'!C45,JULHO!$R:$R,'DESPESAS MOD POR SERVIÇO'!A45)+SUMIFS(JULHO!$W:$W,JULHO!$E:$E,'DESPESAS MOD POR SERVIÇO'!C45,JULHO!$V:$V,'DESPESAS MOD POR SERVIÇO'!A45)+SUMIFS(JULHO!$AA:$AA,JULHO!$E:$E,'DESPESAS MOD POR SERVIÇO'!C45,JULHO!$Z:$Z,'DESPESAS MOD POR SERVIÇO'!A45)</f>
        <v>0</v>
      </c>
    </row>
    <row r="46" spans="1:4" ht="15" x14ac:dyDescent="0.25">
      <c r="A46" s="33">
        <v>1002001</v>
      </c>
      <c r="B46" s="20" t="s">
        <v>212</v>
      </c>
      <c r="C46" s="15" t="s">
        <v>28</v>
      </c>
      <c r="D46" s="4">
        <f>SUMIFS(JULHO!$K:$K,JULHO!$E:$E,'DESPESAS MOD POR SERVIÇO'!C46,JULHO!$J:$J,'DESPESAS MOD POR SERVIÇO'!A46)+SUMIFS(JULHO!$O:$O,JULHO!$E:$E,'DESPESAS MOD POR SERVIÇO'!C46,JULHO!$N:$N,'DESPESAS MOD POR SERVIÇO'!A46)+SUMIFS(JULHO!$S:$S,JULHO!$E:$E,'DESPESAS MOD POR SERVIÇO'!C46,JULHO!$R:$R,'DESPESAS MOD POR SERVIÇO'!A46)+SUMIFS(JULHO!$W:$W,JULHO!$E:$E,'DESPESAS MOD POR SERVIÇO'!C46,JULHO!$V:$V,'DESPESAS MOD POR SERVIÇO'!A46)+SUMIFS(JULHO!$AA:$AA,JULHO!$E:$E,'DESPESAS MOD POR SERVIÇO'!C46,JULHO!$Z:$Z,'DESPESAS MOD POR SERVIÇO'!A46)</f>
        <v>0</v>
      </c>
    </row>
    <row r="47" spans="1:4" ht="30" x14ac:dyDescent="0.25">
      <c r="A47" s="33">
        <v>1002002</v>
      </c>
      <c r="B47" s="14" t="s">
        <v>225</v>
      </c>
      <c r="C47" s="15" t="s">
        <v>28</v>
      </c>
      <c r="D47" s="4">
        <f>SUMIFS(JULHO!$K:$K,JULHO!$E:$E,'DESPESAS MOD POR SERVIÇO'!C47,JULHO!$J:$J,'DESPESAS MOD POR SERVIÇO'!A47)+SUMIFS(JULHO!$O:$O,JULHO!$E:$E,'DESPESAS MOD POR SERVIÇO'!C47,JULHO!$N:$N,'DESPESAS MOD POR SERVIÇO'!A47)+SUMIFS(JULHO!$S:$S,JULHO!$E:$E,'DESPESAS MOD POR SERVIÇO'!C47,JULHO!$R:$R,'DESPESAS MOD POR SERVIÇO'!A47)+SUMIFS(JULHO!$W:$W,JULHO!$E:$E,'DESPESAS MOD POR SERVIÇO'!C47,JULHO!$V:$V,'DESPESAS MOD POR SERVIÇO'!A47)+SUMIFS(JULHO!$AA:$AA,JULHO!$E:$E,'DESPESAS MOD POR SERVIÇO'!C47,JULHO!$Z:$Z,'DESPESAS MOD POR SERVIÇO'!A47)</f>
        <v>0.3</v>
      </c>
    </row>
    <row r="48" spans="1:4" ht="15" x14ac:dyDescent="0.25">
      <c r="A48" s="33">
        <v>1005001</v>
      </c>
      <c r="B48" s="14" t="s">
        <v>273</v>
      </c>
      <c r="C48" s="15" t="s">
        <v>28</v>
      </c>
      <c r="D48" s="4">
        <f>SUMIFS(JULHO!$K:$K,JULHO!$E:$E,'DESPESAS MOD POR SERVIÇO'!C48,JULHO!$J:$J,'DESPESAS MOD POR SERVIÇO'!A48)+SUMIFS(JULHO!$O:$O,JULHO!$E:$E,'DESPESAS MOD POR SERVIÇO'!C48,JULHO!$N:$N,'DESPESAS MOD POR SERVIÇO'!A48)+SUMIFS(JULHO!$S:$S,JULHO!$E:$E,'DESPESAS MOD POR SERVIÇO'!C48,JULHO!$R:$R,'DESPESAS MOD POR SERVIÇO'!A48)+SUMIFS(JULHO!$W:$W,JULHO!$E:$E,'DESPESAS MOD POR SERVIÇO'!C48,JULHO!$V:$V,'DESPESAS MOD POR SERVIÇO'!A48)+SUMIFS(JULHO!$AA:$AA,JULHO!$E:$E,'DESPESAS MOD POR SERVIÇO'!C48,JULHO!$Z:$Z,'DESPESAS MOD POR SERVIÇO'!A48)</f>
        <v>0</v>
      </c>
    </row>
    <row r="49" spans="1:4" ht="15" x14ac:dyDescent="0.25">
      <c r="A49" s="33">
        <v>1008001</v>
      </c>
      <c r="B49" s="14" t="s">
        <v>356</v>
      </c>
      <c r="C49" s="15" t="s">
        <v>28</v>
      </c>
      <c r="D49" s="4">
        <f>SUMIFS(JULHO!$K:$K,JULHO!$E:$E,'DESPESAS MOD POR SERVIÇO'!C49,JULHO!$J:$J,'DESPESAS MOD POR SERVIÇO'!A49)+SUMIFS(JULHO!$O:$O,JULHO!$E:$E,'DESPESAS MOD POR SERVIÇO'!C49,JULHO!$N:$N,'DESPESAS MOD POR SERVIÇO'!A49)+SUMIFS(JULHO!$S:$S,JULHO!$E:$E,'DESPESAS MOD POR SERVIÇO'!C49,JULHO!$R:$R,'DESPESAS MOD POR SERVIÇO'!A49)+SUMIFS(JULHO!$W:$W,JULHO!$E:$E,'DESPESAS MOD POR SERVIÇO'!C49,JULHO!$V:$V,'DESPESAS MOD POR SERVIÇO'!A49)+SUMIFS(JULHO!$AA:$AA,JULHO!$E:$E,'DESPESAS MOD POR SERVIÇO'!C49,JULHO!$Z:$Z,'DESPESAS MOD POR SERVIÇO'!A49)</f>
        <v>1</v>
      </c>
    </row>
    <row r="50" spans="1:4" ht="15" x14ac:dyDescent="0.25">
      <c r="A50" s="33">
        <v>2003001</v>
      </c>
      <c r="B50" s="14" t="s">
        <v>387</v>
      </c>
      <c r="C50" s="15" t="s">
        <v>28</v>
      </c>
      <c r="D50" s="4">
        <f>SUMIFS(JULHO!$K:$K,JULHO!$E:$E,'DESPESAS MOD POR SERVIÇO'!C50,JULHO!$J:$J,'DESPESAS MOD POR SERVIÇO'!A50)+SUMIFS(JULHO!$O:$O,JULHO!$E:$E,'DESPESAS MOD POR SERVIÇO'!C50,JULHO!$N:$N,'DESPESAS MOD POR SERVIÇO'!A50)+SUMIFS(JULHO!$S:$S,JULHO!$E:$E,'DESPESAS MOD POR SERVIÇO'!C50,JULHO!$R:$R,'DESPESAS MOD POR SERVIÇO'!A50)+SUMIFS(JULHO!$W:$W,JULHO!$E:$E,'DESPESAS MOD POR SERVIÇO'!C50,JULHO!$V:$V,'DESPESAS MOD POR SERVIÇO'!A50)+SUMIFS(JULHO!$AA:$AA,JULHO!$E:$E,'DESPESAS MOD POR SERVIÇO'!C50,JULHO!$Z:$Z,'DESPESAS MOD POR SERVIÇO'!A50)</f>
        <v>0</v>
      </c>
    </row>
    <row r="51" spans="1:4" ht="15" x14ac:dyDescent="0.25">
      <c r="A51" s="33">
        <v>2004002</v>
      </c>
      <c r="B51" s="14" t="s">
        <v>399</v>
      </c>
      <c r="C51" s="15" t="s">
        <v>28</v>
      </c>
      <c r="D51" s="4">
        <f>SUMIFS(JULHO!$K:$K,JULHO!$E:$E,'DESPESAS MOD POR SERVIÇO'!C51,JULHO!$J:$J,'DESPESAS MOD POR SERVIÇO'!A51)+SUMIFS(JULHO!$O:$O,JULHO!$E:$E,'DESPESAS MOD POR SERVIÇO'!C51,JULHO!$N:$N,'DESPESAS MOD POR SERVIÇO'!A51)+SUMIFS(JULHO!$S:$S,JULHO!$E:$E,'DESPESAS MOD POR SERVIÇO'!C51,JULHO!$R:$R,'DESPESAS MOD POR SERVIÇO'!A51)+SUMIFS(JULHO!$W:$W,JULHO!$E:$E,'DESPESAS MOD POR SERVIÇO'!C51,JULHO!$V:$V,'DESPESAS MOD POR SERVIÇO'!A51)+SUMIFS(JULHO!$AA:$AA,JULHO!$E:$E,'DESPESAS MOD POR SERVIÇO'!C51,JULHO!$Z:$Z,'DESPESAS MOD POR SERVIÇO'!A51)</f>
        <v>0</v>
      </c>
    </row>
    <row r="52" spans="1:4" ht="15" x14ac:dyDescent="0.25">
      <c r="A52" s="33">
        <v>2004003</v>
      </c>
      <c r="B52" s="14" t="s">
        <v>415</v>
      </c>
      <c r="C52" s="15" t="s">
        <v>28</v>
      </c>
      <c r="D52" s="4">
        <f>SUMIFS(JULHO!$K:$K,JULHO!$E:$E,'DESPESAS MOD POR SERVIÇO'!C52,JULHO!$J:$J,'DESPESAS MOD POR SERVIÇO'!A52)+SUMIFS(JULHO!$O:$O,JULHO!$E:$E,'DESPESAS MOD POR SERVIÇO'!C52,JULHO!$N:$N,'DESPESAS MOD POR SERVIÇO'!A52)+SUMIFS(JULHO!$S:$S,JULHO!$E:$E,'DESPESAS MOD POR SERVIÇO'!C52,JULHO!$R:$R,'DESPESAS MOD POR SERVIÇO'!A52)+SUMIFS(JULHO!$W:$W,JULHO!$E:$E,'DESPESAS MOD POR SERVIÇO'!C52,JULHO!$V:$V,'DESPESAS MOD POR SERVIÇO'!A52)+SUMIFS(JULHO!$AA:$AA,JULHO!$E:$E,'DESPESAS MOD POR SERVIÇO'!C52,JULHO!$Z:$Z,'DESPESAS MOD POR SERVIÇO'!A52)</f>
        <v>0</v>
      </c>
    </row>
    <row r="53" spans="1:4" ht="15" x14ac:dyDescent="0.25">
      <c r="A53" s="33">
        <v>3001001</v>
      </c>
      <c r="B53" s="14" t="s">
        <v>433</v>
      </c>
      <c r="C53" s="15" t="s">
        <v>28</v>
      </c>
      <c r="D53" s="4">
        <f>SUMIFS(JULHO!$K:$K,JULHO!$E:$E,'DESPESAS MOD POR SERVIÇO'!C53,JULHO!$J:$J,'DESPESAS MOD POR SERVIÇO'!A53)+SUMIFS(JULHO!$O:$O,JULHO!$E:$E,'DESPESAS MOD POR SERVIÇO'!C53,JULHO!$N:$N,'DESPESAS MOD POR SERVIÇO'!A53)+SUMIFS(JULHO!$S:$S,JULHO!$E:$E,'DESPESAS MOD POR SERVIÇO'!C53,JULHO!$R:$R,'DESPESAS MOD POR SERVIÇO'!A53)+SUMIFS(JULHO!$W:$W,JULHO!$E:$E,'DESPESAS MOD POR SERVIÇO'!C53,JULHO!$V:$V,'DESPESAS MOD POR SERVIÇO'!A53)+SUMIFS(JULHO!$AA:$AA,JULHO!$E:$E,'DESPESAS MOD POR SERVIÇO'!C53,JULHO!$Z:$Z,'DESPESAS MOD POR SERVIÇO'!A53)</f>
        <v>0</v>
      </c>
    </row>
    <row r="54" spans="1:4" ht="15" x14ac:dyDescent="0.25">
      <c r="A54" s="33">
        <v>3001002</v>
      </c>
      <c r="B54" s="14" t="s">
        <v>438</v>
      </c>
      <c r="C54" s="15" t="s">
        <v>28</v>
      </c>
      <c r="D54" s="4">
        <f>SUMIFS(JULHO!$K:$K,JULHO!$E:$E,'DESPESAS MOD POR SERVIÇO'!C54,JULHO!$J:$J,'DESPESAS MOD POR SERVIÇO'!A54)+SUMIFS(JULHO!$O:$O,JULHO!$E:$E,'DESPESAS MOD POR SERVIÇO'!C54,JULHO!$N:$N,'DESPESAS MOD POR SERVIÇO'!A54)+SUMIFS(JULHO!$S:$S,JULHO!$E:$E,'DESPESAS MOD POR SERVIÇO'!C54,JULHO!$R:$R,'DESPESAS MOD POR SERVIÇO'!A54)+SUMIFS(JULHO!$W:$W,JULHO!$E:$E,'DESPESAS MOD POR SERVIÇO'!C54,JULHO!$V:$V,'DESPESAS MOD POR SERVIÇO'!A54)+SUMIFS(JULHO!$AA:$AA,JULHO!$E:$E,'DESPESAS MOD POR SERVIÇO'!C54,JULHO!$Z:$Z,'DESPESAS MOD POR SERVIÇO'!A54)</f>
        <v>0</v>
      </c>
    </row>
    <row r="55" spans="1:4" ht="15" x14ac:dyDescent="0.25">
      <c r="A55" s="33">
        <v>3001003</v>
      </c>
      <c r="B55" s="14" t="s">
        <v>441</v>
      </c>
      <c r="C55" s="15" t="s">
        <v>28</v>
      </c>
      <c r="D55" s="4">
        <f>SUMIFS(JULHO!$K:$K,JULHO!$E:$E,'DESPESAS MOD POR SERVIÇO'!C55,JULHO!$J:$J,'DESPESAS MOD POR SERVIÇO'!A55)+SUMIFS(JULHO!$O:$O,JULHO!$E:$E,'DESPESAS MOD POR SERVIÇO'!C55,JULHO!$N:$N,'DESPESAS MOD POR SERVIÇO'!A55)+SUMIFS(JULHO!$S:$S,JULHO!$E:$E,'DESPESAS MOD POR SERVIÇO'!C55,JULHO!$R:$R,'DESPESAS MOD POR SERVIÇO'!A55)+SUMIFS(JULHO!$W:$W,JULHO!$E:$E,'DESPESAS MOD POR SERVIÇO'!C55,JULHO!$V:$V,'DESPESAS MOD POR SERVIÇO'!A55)+SUMIFS(JULHO!$AA:$AA,JULHO!$E:$E,'DESPESAS MOD POR SERVIÇO'!C55,JULHO!$Z:$Z,'DESPESAS MOD POR SERVIÇO'!A55)</f>
        <v>0</v>
      </c>
    </row>
    <row r="56" spans="1:4" ht="15" x14ac:dyDescent="0.25">
      <c r="A56" s="33">
        <v>3004001</v>
      </c>
      <c r="B56" s="20" t="s">
        <v>480</v>
      </c>
      <c r="C56" s="15" t="s">
        <v>28</v>
      </c>
      <c r="D56" s="4">
        <f>SUMIFS(JULHO!$K:$K,JULHO!$E:$E,'DESPESAS MOD POR SERVIÇO'!C56,JULHO!$J:$J,'DESPESAS MOD POR SERVIÇO'!A56)+SUMIFS(JULHO!$O:$O,JULHO!$E:$E,'DESPESAS MOD POR SERVIÇO'!C56,JULHO!$N:$N,'DESPESAS MOD POR SERVIÇO'!A56)+SUMIFS(JULHO!$S:$S,JULHO!$E:$E,'DESPESAS MOD POR SERVIÇO'!C56,JULHO!$R:$R,'DESPESAS MOD POR SERVIÇO'!A56)+SUMIFS(JULHO!$W:$W,JULHO!$E:$E,'DESPESAS MOD POR SERVIÇO'!C56,JULHO!$V:$V,'DESPESAS MOD POR SERVIÇO'!A56)+SUMIFS(JULHO!$AA:$AA,JULHO!$E:$E,'DESPESAS MOD POR SERVIÇO'!C56,JULHO!$Z:$Z,'DESPESAS MOD POR SERVIÇO'!A56)</f>
        <v>0</v>
      </c>
    </row>
    <row r="57" spans="1:4" ht="15" x14ac:dyDescent="0.25">
      <c r="A57" s="33">
        <v>1002001</v>
      </c>
      <c r="B57" s="20" t="s">
        <v>212</v>
      </c>
      <c r="C57" s="16" t="s">
        <v>43</v>
      </c>
      <c r="D57" s="4">
        <f>SUMIFS(JULHO!$K:$K,JULHO!$E:$E,'DESPESAS MOD POR SERVIÇO'!C57,JULHO!$J:$J,'DESPESAS MOD POR SERVIÇO'!A57)+SUMIFS(JULHO!$O:$O,JULHO!$E:$E,'DESPESAS MOD POR SERVIÇO'!C57,JULHO!$N:$N,'DESPESAS MOD POR SERVIÇO'!A57)+SUMIFS(JULHO!$S:$S,JULHO!$E:$E,'DESPESAS MOD POR SERVIÇO'!C57,JULHO!$R:$R,'DESPESAS MOD POR SERVIÇO'!A57)+SUMIFS(JULHO!$W:$W,JULHO!$E:$E,'DESPESAS MOD POR SERVIÇO'!C57,JULHO!$V:$V,'DESPESAS MOD POR SERVIÇO'!A57)+SUMIFS(JULHO!$AA:$AA,JULHO!$E:$E,'DESPESAS MOD POR SERVIÇO'!C57,JULHO!$Z:$Z,'DESPESAS MOD POR SERVIÇO'!A57)</f>
        <v>0</v>
      </c>
    </row>
    <row r="58" spans="1:4" ht="30" x14ac:dyDescent="0.25">
      <c r="A58" s="33">
        <v>1002002</v>
      </c>
      <c r="B58" s="14" t="s">
        <v>225</v>
      </c>
      <c r="C58" s="16" t="s">
        <v>43</v>
      </c>
      <c r="D58" s="4">
        <f>SUMIFS(JULHO!$K:$K,JULHO!$E:$E,'DESPESAS MOD POR SERVIÇO'!C58,JULHO!$J:$J,'DESPESAS MOD POR SERVIÇO'!A58)+SUMIFS(JULHO!$O:$O,JULHO!$E:$E,'DESPESAS MOD POR SERVIÇO'!C58,JULHO!$N:$N,'DESPESAS MOD POR SERVIÇO'!A58)+SUMIFS(JULHO!$S:$S,JULHO!$E:$E,'DESPESAS MOD POR SERVIÇO'!C58,JULHO!$R:$R,'DESPESAS MOD POR SERVIÇO'!A58)+SUMIFS(JULHO!$W:$W,JULHO!$E:$E,'DESPESAS MOD POR SERVIÇO'!C58,JULHO!$V:$V,'DESPESAS MOD POR SERVIÇO'!A58)+SUMIFS(JULHO!$AA:$AA,JULHO!$E:$E,'DESPESAS MOD POR SERVIÇO'!C58,JULHO!$Z:$Z,'DESPESAS MOD POR SERVIÇO'!A58)</f>
        <v>0</v>
      </c>
    </row>
    <row r="59" spans="1:4" ht="15" x14ac:dyDescent="0.25">
      <c r="A59" s="33">
        <v>1005001</v>
      </c>
      <c r="B59" s="14" t="s">
        <v>273</v>
      </c>
      <c r="C59" s="16" t="s">
        <v>43</v>
      </c>
      <c r="D59" s="4">
        <f>SUMIFS(JULHO!$K:$K,JULHO!$E:$E,'DESPESAS MOD POR SERVIÇO'!C59,JULHO!$J:$J,'DESPESAS MOD POR SERVIÇO'!A59)+SUMIFS(JULHO!$O:$O,JULHO!$E:$E,'DESPESAS MOD POR SERVIÇO'!C59,JULHO!$N:$N,'DESPESAS MOD POR SERVIÇO'!A59)+SUMIFS(JULHO!$S:$S,JULHO!$E:$E,'DESPESAS MOD POR SERVIÇO'!C59,JULHO!$R:$R,'DESPESAS MOD POR SERVIÇO'!A59)+SUMIFS(JULHO!$W:$W,JULHO!$E:$E,'DESPESAS MOD POR SERVIÇO'!C59,JULHO!$V:$V,'DESPESAS MOD POR SERVIÇO'!A59)+SUMIFS(JULHO!$AA:$AA,JULHO!$E:$E,'DESPESAS MOD POR SERVIÇO'!C59,JULHO!$Z:$Z,'DESPESAS MOD POR SERVIÇO'!A59)</f>
        <v>0</v>
      </c>
    </row>
    <row r="60" spans="1:4" ht="15" x14ac:dyDescent="0.25">
      <c r="A60" s="33">
        <v>1008001</v>
      </c>
      <c r="B60" s="14" t="s">
        <v>356</v>
      </c>
      <c r="C60" s="16" t="s">
        <v>43</v>
      </c>
      <c r="D60" s="4">
        <f>SUMIFS(JULHO!$K:$K,JULHO!$E:$E,'DESPESAS MOD POR SERVIÇO'!C60,JULHO!$J:$J,'DESPESAS MOD POR SERVIÇO'!A60)+SUMIFS(JULHO!$O:$O,JULHO!$E:$E,'DESPESAS MOD POR SERVIÇO'!C60,JULHO!$N:$N,'DESPESAS MOD POR SERVIÇO'!A60)+SUMIFS(JULHO!$S:$S,JULHO!$E:$E,'DESPESAS MOD POR SERVIÇO'!C60,JULHO!$R:$R,'DESPESAS MOD POR SERVIÇO'!A60)+SUMIFS(JULHO!$W:$W,JULHO!$E:$E,'DESPESAS MOD POR SERVIÇO'!C60,JULHO!$V:$V,'DESPESAS MOD POR SERVIÇO'!A60)+SUMIFS(JULHO!$AA:$AA,JULHO!$E:$E,'DESPESAS MOD POR SERVIÇO'!C60,JULHO!$Z:$Z,'DESPESAS MOD POR SERVIÇO'!A60)</f>
        <v>2</v>
      </c>
    </row>
    <row r="61" spans="1:4" ht="15" x14ac:dyDescent="0.25">
      <c r="A61" s="33">
        <v>2003001</v>
      </c>
      <c r="B61" s="14" t="s">
        <v>387</v>
      </c>
      <c r="C61" s="16" t="s">
        <v>43</v>
      </c>
      <c r="D61" s="4">
        <f>SUMIFS(JULHO!$K:$K,JULHO!$E:$E,'DESPESAS MOD POR SERVIÇO'!C61,JULHO!$J:$J,'DESPESAS MOD POR SERVIÇO'!A61)+SUMIFS(JULHO!$O:$O,JULHO!$E:$E,'DESPESAS MOD POR SERVIÇO'!C61,JULHO!$N:$N,'DESPESAS MOD POR SERVIÇO'!A61)+SUMIFS(JULHO!$S:$S,JULHO!$E:$E,'DESPESAS MOD POR SERVIÇO'!C61,JULHO!$R:$R,'DESPESAS MOD POR SERVIÇO'!A61)+SUMIFS(JULHO!$W:$W,JULHO!$E:$E,'DESPESAS MOD POR SERVIÇO'!C61,JULHO!$V:$V,'DESPESAS MOD POR SERVIÇO'!A61)+SUMIFS(JULHO!$AA:$AA,JULHO!$E:$E,'DESPESAS MOD POR SERVIÇO'!C61,JULHO!$Z:$Z,'DESPESAS MOD POR SERVIÇO'!A61)</f>
        <v>0</v>
      </c>
    </row>
    <row r="62" spans="1:4" ht="15" x14ac:dyDescent="0.25">
      <c r="A62" s="33">
        <v>2004002</v>
      </c>
      <c r="B62" s="14" t="s">
        <v>399</v>
      </c>
      <c r="C62" s="16" t="s">
        <v>43</v>
      </c>
      <c r="D62" s="4">
        <f>SUMIFS(JULHO!$K:$K,JULHO!$E:$E,'DESPESAS MOD POR SERVIÇO'!C62,JULHO!$J:$J,'DESPESAS MOD POR SERVIÇO'!A62)+SUMIFS(JULHO!$O:$O,JULHO!$E:$E,'DESPESAS MOD POR SERVIÇO'!C62,JULHO!$N:$N,'DESPESAS MOD POR SERVIÇO'!A62)+SUMIFS(JULHO!$S:$S,JULHO!$E:$E,'DESPESAS MOD POR SERVIÇO'!C62,JULHO!$R:$R,'DESPESAS MOD POR SERVIÇO'!A62)+SUMIFS(JULHO!$W:$W,JULHO!$E:$E,'DESPESAS MOD POR SERVIÇO'!C62,JULHO!$V:$V,'DESPESAS MOD POR SERVIÇO'!A62)+SUMIFS(JULHO!$AA:$AA,JULHO!$E:$E,'DESPESAS MOD POR SERVIÇO'!C62,JULHO!$Z:$Z,'DESPESAS MOD POR SERVIÇO'!A62)</f>
        <v>0</v>
      </c>
    </row>
    <row r="63" spans="1:4" ht="15" x14ac:dyDescent="0.25">
      <c r="A63" s="33">
        <v>2004003</v>
      </c>
      <c r="B63" s="14" t="s">
        <v>415</v>
      </c>
      <c r="C63" s="16" t="s">
        <v>43</v>
      </c>
      <c r="D63" s="4">
        <f>SUMIFS(JULHO!$K:$K,JULHO!$E:$E,'DESPESAS MOD POR SERVIÇO'!C63,JULHO!$J:$J,'DESPESAS MOD POR SERVIÇO'!A63)+SUMIFS(JULHO!$O:$O,JULHO!$E:$E,'DESPESAS MOD POR SERVIÇO'!C63,JULHO!$N:$N,'DESPESAS MOD POR SERVIÇO'!A63)+SUMIFS(JULHO!$S:$S,JULHO!$E:$E,'DESPESAS MOD POR SERVIÇO'!C63,JULHO!$R:$R,'DESPESAS MOD POR SERVIÇO'!A63)+SUMIFS(JULHO!$W:$W,JULHO!$E:$E,'DESPESAS MOD POR SERVIÇO'!C63,JULHO!$V:$V,'DESPESAS MOD POR SERVIÇO'!A63)+SUMIFS(JULHO!$AA:$AA,JULHO!$E:$E,'DESPESAS MOD POR SERVIÇO'!C63,JULHO!$Z:$Z,'DESPESAS MOD POR SERVIÇO'!A63)</f>
        <v>0</v>
      </c>
    </row>
    <row r="64" spans="1:4" ht="15" x14ac:dyDescent="0.25">
      <c r="A64" s="33">
        <v>3001001</v>
      </c>
      <c r="B64" s="14" t="s">
        <v>433</v>
      </c>
      <c r="C64" s="16" t="s">
        <v>43</v>
      </c>
      <c r="D64" s="4">
        <f>SUMIFS(JULHO!$K:$K,JULHO!$E:$E,'DESPESAS MOD POR SERVIÇO'!C64,JULHO!$J:$J,'DESPESAS MOD POR SERVIÇO'!A64)+SUMIFS(JULHO!$O:$O,JULHO!$E:$E,'DESPESAS MOD POR SERVIÇO'!C64,JULHO!$N:$N,'DESPESAS MOD POR SERVIÇO'!A64)+SUMIFS(JULHO!$S:$S,JULHO!$E:$E,'DESPESAS MOD POR SERVIÇO'!C64,JULHO!$R:$R,'DESPESAS MOD POR SERVIÇO'!A64)+SUMIFS(JULHO!$W:$W,JULHO!$E:$E,'DESPESAS MOD POR SERVIÇO'!C64,JULHO!$V:$V,'DESPESAS MOD POR SERVIÇO'!A64)+SUMIFS(JULHO!$AA:$AA,JULHO!$E:$E,'DESPESAS MOD POR SERVIÇO'!C64,JULHO!$Z:$Z,'DESPESAS MOD POR SERVIÇO'!A64)</f>
        <v>0</v>
      </c>
    </row>
    <row r="65" spans="1:4" ht="15" x14ac:dyDescent="0.25">
      <c r="A65" s="33">
        <v>3001002</v>
      </c>
      <c r="B65" s="14" t="s">
        <v>438</v>
      </c>
      <c r="C65" s="16" t="s">
        <v>43</v>
      </c>
      <c r="D65" s="4">
        <f>SUMIFS(JULHO!$K:$K,JULHO!$E:$E,'DESPESAS MOD POR SERVIÇO'!C65,JULHO!$J:$J,'DESPESAS MOD POR SERVIÇO'!A65)+SUMIFS(JULHO!$O:$O,JULHO!$E:$E,'DESPESAS MOD POR SERVIÇO'!C65,JULHO!$N:$N,'DESPESAS MOD POR SERVIÇO'!A65)+SUMIFS(JULHO!$S:$S,JULHO!$E:$E,'DESPESAS MOD POR SERVIÇO'!C65,JULHO!$R:$R,'DESPESAS MOD POR SERVIÇO'!A65)+SUMIFS(JULHO!$W:$W,JULHO!$E:$E,'DESPESAS MOD POR SERVIÇO'!C65,JULHO!$V:$V,'DESPESAS MOD POR SERVIÇO'!A65)+SUMIFS(JULHO!$AA:$AA,JULHO!$E:$E,'DESPESAS MOD POR SERVIÇO'!C65,JULHO!$Z:$Z,'DESPESAS MOD POR SERVIÇO'!A65)</f>
        <v>0</v>
      </c>
    </row>
    <row r="66" spans="1:4" ht="15" x14ac:dyDescent="0.25">
      <c r="A66" s="33">
        <v>3001003</v>
      </c>
      <c r="B66" s="14" t="s">
        <v>441</v>
      </c>
      <c r="C66" s="16" t="s">
        <v>43</v>
      </c>
      <c r="D66" s="4">
        <f>SUMIFS(JULHO!$K:$K,JULHO!$E:$E,'DESPESAS MOD POR SERVIÇO'!C66,JULHO!$J:$J,'DESPESAS MOD POR SERVIÇO'!A66)+SUMIFS(JULHO!$O:$O,JULHO!$E:$E,'DESPESAS MOD POR SERVIÇO'!C66,JULHO!$N:$N,'DESPESAS MOD POR SERVIÇO'!A66)+SUMIFS(JULHO!$S:$S,JULHO!$E:$E,'DESPESAS MOD POR SERVIÇO'!C66,JULHO!$R:$R,'DESPESAS MOD POR SERVIÇO'!A66)+SUMIFS(JULHO!$W:$W,JULHO!$E:$E,'DESPESAS MOD POR SERVIÇO'!C66,JULHO!$V:$V,'DESPESAS MOD POR SERVIÇO'!A66)+SUMIFS(JULHO!$AA:$AA,JULHO!$E:$E,'DESPESAS MOD POR SERVIÇO'!C66,JULHO!$Z:$Z,'DESPESAS MOD POR SERVIÇO'!A66)</f>
        <v>1.8</v>
      </c>
    </row>
    <row r="67" spans="1:4" ht="15" x14ac:dyDescent="0.25">
      <c r="A67" s="33">
        <v>3004001</v>
      </c>
      <c r="B67" s="20" t="s">
        <v>480</v>
      </c>
      <c r="C67" s="16" t="s">
        <v>43</v>
      </c>
      <c r="D67" s="4">
        <f>SUMIFS(JULHO!$K:$K,JULHO!$E:$E,'DESPESAS MOD POR SERVIÇO'!C67,JULHO!$J:$J,'DESPESAS MOD POR SERVIÇO'!A67)+SUMIFS(JULHO!$O:$O,JULHO!$E:$E,'DESPESAS MOD POR SERVIÇO'!C67,JULHO!$N:$N,'DESPESAS MOD POR SERVIÇO'!A67)+SUMIFS(JULHO!$S:$S,JULHO!$E:$E,'DESPESAS MOD POR SERVIÇO'!C67,JULHO!$R:$R,'DESPESAS MOD POR SERVIÇO'!A67)+SUMIFS(JULHO!$W:$W,JULHO!$E:$E,'DESPESAS MOD POR SERVIÇO'!C67,JULHO!$V:$V,'DESPESAS MOD POR SERVIÇO'!A67)+SUMIFS(JULHO!$AA:$AA,JULHO!$E:$E,'DESPESAS MOD POR SERVIÇO'!C67,JULHO!$Z:$Z,'DESPESAS MOD POR SERVIÇO'!A67)</f>
        <v>0</v>
      </c>
    </row>
    <row r="68" spans="1:4" ht="15" x14ac:dyDescent="0.25">
      <c r="A68" s="33">
        <v>1002001</v>
      </c>
      <c r="B68" s="20" t="s">
        <v>212</v>
      </c>
      <c r="C68" s="16" t="s">
        <v>775</v>
      </c>
      <c r="D68" s="4">
        <f>SUMIFS(JULHO!$K:$K,JULHO!$E:$E,'DESPESAS MOD POR SERVIÇO'!C68,JULHO!$J:$J,'DESPESAS MOD POR SERVIÇO'!A68)+SUMIFS(JULHO!$O:$O,JULHO!$E:$E,'DESPESAS MOD POR SERVIÇO'!C68,JULHO!$N:$N,'DESPESAS MOD POR SERVIÇO'!A68)+SUMIFS(JULHO!$S:$S,JULHO!$E:$E,'DESPESAS MOD POR SERVIÇO'!C68,JULHO!$R:$R,'DESPESAS MOD POR SERVIÇO'!A68)+SUMIFS(JULHO!$W:$W,JULHO!$E:$E,'DESPESAS MOD POR SERVIÇO'!C68,JULHO!$V:$V,'DESPESAS MOD POR SERVIÇO'!A68)+SUMIFS(JULHO!$AA:$AA,JULHO!$E:$E,'DESPESAS MOD POR SERVIÇO'!C68,JULHO!$Z:$Z,'DESPESAS MOD POR SERVIÇO'!A68)</f>
        <v>0</v>
      </c>
    </row>
    <row r="69" spans="1:4" ht="30" x14ac:dyDescent="0.25">
      <c r="A69" s="33">
        <v>1002002</v>
      </c>
      <c r="B69" s="14" t="s">
        <v>225</v>
      </c>
      <c r="C69" s="16" t="s">
        <v>775</v>
      </c>
      <c r="D69" s="4">
        <f>SUMIFS(JULHO!$K:$K,JULHO!$E:$E,'DESPESAS MOD POR SERVIÇO'!C69,JULHO!$J:$J,'DESPESAS MOD POR SERVIÇO'!A69)+SUMIFS(JULHO!$O:$O,JULHO!$E:$E,'DESPESAS MOD POR SERVIÇO'!C69,JULHO!$N:$N,'DESPESAS MOD POR SERVIÇO'!A69)+SUMIFS(JULHO!$S:$S,JULHO!$E:$E,'DESPESAS MOD POR SERVIÇO'!C69,JULHO!$R:$R,'DESPESAS MOD POR SERVIÇO'!A69)+SUMIFS(JULHO!$W:$W,JULHO!$E:$E,'DESPESAS MOD POR SERVIÇO'!C69,JULHO!$V:$V,'DESPESAS MOD POR SERVIÇO'!A69)+SUMIFS(JULHO!$AA:$AA,JULHO!$E:$E,'DESPESAS MOD POR SERVIÇO'!C69,JULHO!$Z:$Z,'DESPESAS MOD POR SERVIÇO'!A69)</f>
        <v>0</v>
      </c>
    </row>
    <row r="70" spans="1:4" ht="15" x14ac:dyDescent="0.25">
      <c r="A70" s="33">
        <v>1005001</v>
      </c>
      <c r="B70" s="14" t="s">
        <v>273</v>
      </c>
      <c r="C70" s="16" t="s">
        <v>775</v>
      </c>
      <c r="D70" s="4">
        <f>SUMIFS(JULHO!$K:$K,JULHO!$E:$E,'DESPESAS MOD POR SERVIÇO'!C70,JULHO!$J:$J,'DESPESAS MOD POR SERVIÇO'!A70)+SUMIFS(JULHO!$O:$O,JULHO!$E:$E,'DESPESAS MOD POR SERVIÇO'!C70,JULHO!$N:$N,'DESPESAS MOD POR SERVIÇO'!A70)+SUMIFS(JULHO!$S:$S,JULHO!$E:$E,'DESPESAS MOD POR SERVIÇO'!C70,JULHO!$R:$R,'DESPESAS MOD POR SERVIÇO'!A70)+SUMIFS(JULHO!$W:$W,JULHO!$E:$E,'DESPESAS MOD POR SERVIÇO'!C70,JULHO!$V:$V,'DESPESAS MOD POR SERVIÇO'!A70)+SUMIFS(JULHO!$AA:$AA,JULHO!$E:$E,'DESPESAS MOD POR SERVIÇO'!C70,JULHO!$Z:$Z,'DESPESAS MOD POR SERVIÇO'!A70)</f>
        <v>0</v>
      </c>
    </row>
    <row r="71" spans="1:4" ht="15" x14ac:dyDescent="0.25">
      <c r="A71" s="33">
        <v>1008001</v>
      </c>
      <c r="B71" s="14" t="s">
        <v>356</v>
      </c>
      <c r="C71" s="16" t="s">
        <v>775</v>
      </c>
      <c r="D71" s="4">
        <f>SUMIFS(JULHO!$K:$K,JULHO!$E:$E,'DESPESAS MOD POR SERVIÇO'!C71,JULHO!$J:$J,'DESPESAS MOD POR SERVIÇO'!A71)+SUMIFS(JULHO!$O:$O,JULHO!$E:$E,'DESPESAS MOD POR SERVIÇO'!C71,JULHO!$N:$N,'DESPESAS MOD POR SERVIÇO'!A71)+SUMIFS(JULHO!$S:$S,JULHO!$E:$E,'DESPESAS MOD POR SERVIÇO'!C71,JULHO!$R:$R,'DESPESAS MOD POR SERVIÇO'!A71)+SUMIFS(JULHO!$W:$W,JULHO!$E:$E,'DESPESAS MOD POR SERVIÇO'!C71,JULHO!$V:$V,'DESPESAS MOD POR SERVIÇO'!A71)+SUMIFS(JULHO!$AA:$AA,JULHO!$E:$E,'DESPESAS MOD POR SERVIÇO'!C71,JULHO!$Z:$Z,'DESPESAS MOD POR SERVIÇO'!A71)</f>
        <v>0</v>
      </c>
    </row>
    <row r="72" spans="1:4" ht="15" x14ac:dyDescent="0.25">
      <c r="A72" s="33">
        <v>2003001</v>
      </c>
      <c r="B72" s="14" t="s">
        <v>387</v>
      </c>
      <c r="C72" s="16" t="s">
        <v>775</v>
      </c>
      <c r="D72" s="4">
        <f>SUMIFS(JULHO!$K:$K,JULHO!$E:$E,'DESPESAS MOD POR SERVIÇO'!C72,JULHO!$J:$J,'DESPESAS MOD POR SERVIÇO'!A72)+SUMIFS(JULHO!$O:$O,JULHO!$E:$E,'DESPESAS MOD POR SERVIÇO'!C72,JULHO!$N:$N,'DESPESAS MOD POR SERVIÇO'!A72)+SUMIFS(JULHO!$S:$S,JULHO!$E:$E,'DESPESAS MOD POR SERVIÇO'!C72,JULHO!$R:$R,'DESPESAS MOD POR SERVIÇO'!A72)+SUMIFS(JULHO!$W:$W,JULHO!$E:$E,'DESPESAS MOD POR SERVIÇO'!C72,JULHO!$V:$V,'DESPESAS MOD POR SERVIÇO'!A72)+SUMIFS(JULHO!$AA:$AA,JULHO!$E:$E,'DESPESAS MOD POR SERVIÇO'!C72,JULHO!$Z:$Z,'DESPESAS MOD POR SERVIÇO'!A72)</f>
        <v>0</v>
      </c>
    </row>
    <row r="73" spans="1:4" ht="15" x14ac:dyDescent="0.25">
      <c r="A73" s="33">
        <v>2004002</v>
      </c>
      <c r="B73" s="14" t="s">
        <v>399</v>
      </c>
      <c r="C73" s="16" t="s">
        <v>775</v>
      </c>
      <c r="D73" s="4">
        <f>SUMIFS(JULHO!$K:$K,JULHO!$E:$E,'DESPESAS MOD POR SERVIÇO'!C73,JULHO!$J:$J,'DESPESAS MOD POR SERVIÇO'!A73)+SUMIFS(JULHO!$O:$O,JULHO!$E:$E,'DESPESAS MOD POR SERVIÇO'!C73,JULHO!$N:$N,'DESPESAS MOD POR SERVIÇO'!A73)+SUMIFS(JULHO!$S:$S,JULHO!$E:$E,'DESPESAS MOD POR SERVIÇO'!C73,JULHO!$R:$R,'DESPESAS MOD POR SERVIÇO'!A73)+SUMIFS(JULHO!$W:$W,JULHO!$E:$E,'DESPESAS MOD POR SERVIÇO'!C73,JULHO!$V:$V,'DESPESAS MOD POR SERVIÇO'!A73)+SUMIFS(JULHO!$AA:$AA,JULHO!$E:$E,'DESPESAS MOD POR SERVIÇO'!C73,JULHO!$Z:$Z,'DESPESAS MOD POR SERVIÇO'!A73)</f>
        <v>0</v>
      </c>
    </row>
    <row r="74" spans="1:4" ht="15" x14ac:dyDescent="0.25">
      <c r="A74" s="33">
        <v>2004003</v>
      </c>
      <c r="B74" s="14" t="s">
        <v>415</v>
      </c>
      <c r="C74" s="16" t="s">
        <v>775</v>
      </c>
      <c r="D74" s="4">
        <f>SUMIFS(JULHO!$K:$K,JULHO!$E:$E,'DESPESAS MOD POR SERVIÇO'!C74,JULHO!$J:$J,'DESPESAS MOD POR SERVIÇO'!A74)+SUMIFS(JULHO!$O:$O,JULHO!$E:$E,'DESPESAS MOD POR SERVIÇO'!C74,JULHO!$N:$N,'DESPESAS MOD POR SERVIÇO'!A74)+SUMIFS(JULHO!$S:$S,JULHO!$E:$E,'DESPESAS MOD POR SERVIÇO'!C74,JULHO!$R:$R,'DESPESAS MOD POR SERVIÇO'!A74)+SUMIFS(JULHO!$W:$W,JULHO!$E:$E,'DESPESAS MOD POR SERVIÇO'!C74,JULHO!$V:$V,'DESPESAS MOD POR SERVIÇO'!A74)+SUMIFS(JULHO!$AA:$AA,JULHO!$E:$E,'DESPESAS MOD POR SERVIÇO'!C74,JULHO!$Z:$Z,'DESPESAS MOD POR SERVIÇO'!A74)</f>
        <v>0</v>
      </c>
    </row>
    <row r="75" spans="1:4" ht="15" x14ac:dyDescent="0.25">
      <c r="A75" s="33">
        <v>3001001</v>
      </c>
      <c r="B75" s="14" t="s">
        <v>433</v>
      </c>
      <c r="C75" s="16" t="s">
        <v>775</v>
      </c>
      <c r="D75" s="4">
        <f>SUMIFS(JULHO!$K:$K,JULHO!$E:$E,'DESPESAS MOD POR SERVIÇO'!C75,JULHO!$J:$J,'DESPESAS MOD POR SERVIÇO'!A75)+SUMIFS(JULHO!$O:$O,JULHO!$E:$E,'DESPESAS MOD POR SERVIÇO'!C75,JULHO!$N:$N,'DESPESAS MOD POR SERVIÇO'!A75)+SUMIFS(JULHO!$S:$S,JULHO!$E:$E,'DESPESAS MOD POR SERVIÇO'!C75,JULHO!$R:$R,'DESPESAS MOD POR SERVIÇO'!A75)+SUMIFS(JULHO!$W:$W,JULHO!$E:$E,'DESPESAS MOD POR SERVIÇO'!C75,JULHO!$V:$V,'DESPESAS MOD POR SERVIÇO'!A75)+SUMIFS(JULHO!$AA:$AA,JULHO!$E:$E,'DESPESAS MOD POR SERVIÇO'!C75,JULHO!$Z:$Z,'DESPESAS MOD POR SERVIÇO'!A75)</f>
        <v>0</v>
      </c>
    </row>
    <row r="76" spans="1:4" ht="15" x14ac:dyDescent="0.25">
      <c r="A76" s="33">
        <v>3001002</v>
      </c>
      <c r="B76" s="14" t="s">
        <v>438</v>
      </c>
      <c r="C76" s="16" t="s">
        <v>775</v>
      </c>
      <c r="D76" s="4">
        <f>SUMIFS(JULHO!$K:$K,JULHO!$E:$E,'DESPESAS MOD POR SERVIÇO'!C76,JULHO!$J:$J,'DESPESAS MOD POR SERVIÇO'!A76)+SUMIFS(JULHO!$O:$O,JULHO!$E:$E,'DESPESAS MOD POR SERVIÇO'!C76,JULHO!$N:$N,'DESPESAS MOD POR SERVIÇO'!A76)+SUMIFS(JULHO!$S:$S,JULHO!$E:$E,'DESPESAS MOD POR SERVIÇO'!C76,JULHO!$R:$R,'DESPESAS MOD POR SERVIÇO'!A76)+SUMIFS(JULHO!$W:$W,JULHO!$E:$E,'DESPESAS MOD POR SERVIÇO'!C76,JULHO!$V:$V,'DESPESAS MOD POR SERVIÇO'!A76)+SUMIFS(JULHO!$AA:$AA,JULHO!$E:$E,'DESPESAS MOD POR SERVIÇO'!C76,JULHO!$Z:$Z,'DESPESAS MOD POR SERVIÇO'!A76)</f>
        <v>0</v>
      </c>
    </row>
    <row r="77" spans="1:4" ht="15" x14ac:dyDescent="0.25">
      <c r="A77" s="33">
        <v>3001003</v>
      </c>
      <c r="B77" s="14" t="s">
        <v>441</v>
      </c>
      <c r="C77" s="16" t="s">
        <v>775</v>
      </c>
      <c r="D77" s="4">
        <f>SUMIFS(JULHO!$K:$K,JULHO!$E:$E,'DESPESAS MOD POR SERVIÇO'!C77,JULHO!$J:$J,'DESPESAS MOD POR SERVIÇO'!A77)+SUMIFS(JULHO!$O:$O,JULHO!$E:$E,'DESPESAS MOD POR SERVIÇO'!C77,JULHO!$N:$N,'DESPESAS MOD POR SERVIÇO'!A77)+SUMIFS(JULHO!$S:$S,JULHO!$E:$E,'DESPESAS MOD POR SERVIÇO'!C77,JULHO!$R:$R,'DESPESAS MOD POR SERVIÇO'!A77)+SUMIFS(JULHO!$W:$W,JULHO!$E:$E,'DESPESAS MOD POR SERVIÇO'!C77,JULHO!$V:$V,'DESPESAS MOD POR SERVIÇO'!A77)+SUMIFS(JULHO!$AA:$AA,JULHO!$E:$E,'DESPESAS MOD POR SERVIÇO'!C77,JULHO!$Z:$Z,'DESPESAS MOD POR SERVIÇO'!A77)</f>
        <v>0</v>
      </c>
    </row>
    <row r="78" spans="1:4" ht="15" x14ac:dyDescent="0.25">
      <c r="A78" s="33">
        <v>3004001</v>
      </c>
      <c r="B78" s="20" t="s">
        <v>480</v>
      </c>
      <c r="C78" s="16" t="s">
        <v>775</v>
      </c>
      <c r="D78" s="4">
        <f>SUMIFS(JULHO!$K:$K,JULHO!$E:$E,'DESPESAS MOD POR SERVIÇO'!C78,JULHO!$J:$J,'DESPESAS MOD POR SERVIÇO'!A78)+SUMIFS(JULHO!$O:$O,JULHO!$E:$E,'DESPESAS MOD POR SERVIÇO'!C78,JULHO!$N:$N,'DESPESAS MOD POR SERVIÇO'!A78)+SUMIFS(JULHO!$S:$S,JULHO!$E:$E,'DESPESAS MOD POR SERVIÇO'!C78,JULHO!$R:$R,'DESPESAS MOD POR SERVIÇO'!A78)+SUMIFS(JULHO!$W:$W,JULHO!$E:$E,'DESPESAS MOD POR SERVIÇO'!C78,JULHO!$V:$V,'DESPESAS MOD POR SERVIÇO'!A78)+SUMIFS(JULHO!$AA:$AA,JULHO!$E:$E,'DESPESAS MOD POR SERVIÇO'!C78,JULHO!$Z:$Z,'DESPESAS MOD POR SERVIÇO'!A78)</f>
        <v>0</v>
      </c>
    </row>
    <row r="79" spans="1:4" ht="15" x14ac:dyDescent="0.25">
      <c r="A79" s="33">
        <v>1002001</v>
      </c>
      <c r="B79" s="20" t="s">
        <v>212</v>
      </c>
      <c r="C79" s="16" t="s">
        <v>88</v>
      </c>
      <c r="D79" s="4">
        <f>SUMIFS(JULHO!$K:$K,JULHO!$E:$E,'DESPESAS MOD POR SERVIÇO'!C79,JULHO!$J:$J,'DESPESAS MOD POR SERVIÇO'!A79)+SUMIFS(JULHO!$O:$O,JULHO!$E:$E,'DESPESAS MOD POR SERVIÇO'!C79,JULHO!$N:$N,'DESPESAS MOD POR SERVIÇO'!A79)+SUMIFS(JULHO!$S:$S,JULHO!$E:$E,'DESPESAS MOD POR SERVIÇO'!C79,JULHO!$R:$R,'DESPESAS MOD POR SERVIÇO'!A79)+SUMIFS(JULHO!$W:$W,JULHO!$E:$E,'DESPESAS MOD POR SERVIÇO'!C79,JULHO!$V:$V,'DESPESAS MOD POR SERVIÇO'!A79)+SUMIFS(JULHO!$AA:$AA,JULHO!$E:$E,'DESPESAS MOD POR SERVIÇO'!C79,JULHO!$Z:$Z,'DESPESAS MOD POR SERVIÇO'!A79)</f>
        <v>0</v>
      </c>
    </row>
    <row r="80" spans="1:4" ht="30" x14ac:dyDescent="0.25">
      <c r="A80" s="33">
        <v>1002002</v>
      </c>
      <c r="B80" s="14" t="s">
        <v>225</v>
      </c>
      <c r="C80" s="16" t="s">
        <v>88</v>
      </c>
      <c r="D80" s="4">
        <f>SUMIFS(JULHO!$K:$K,JULHO!$E:$E,'DESPESAS MOD POR SERVIÇO'!C80,JULHO!$J:$J,'DESPESAS MOD POR SERVIÇO'!A80)+SUMIFS(JULHO!$O:$O,JULHO!$E:$E,'DESPESAS MOD POR SERVIÇO'!C80,JULHO!$N:$N,'DESPESAS MOD POR SERVIÇO'!A80)+SUMIFS(JULHO!$S:$S,JULHO!$E:$E,'DESPESAS MOD POR SERVIÇO'!C80,JULHO!$R:$R,'DESPESAS MOD POR SERVIÇO'!A80)+SUMIFS(JULHO!$W:$W,JULHO!$E:$E,'DESPESAS MOD POR SERVIÇO'!C80,JULHO!$V:$V,'DESPESAS MOD POR SERVIÇO'!A80)+SUMIFS(JULHO!$AA:$AA,JULHO!$E:$E,'DESPESAS MOD POR SERVIÇO'!C80,JULHO!$Z:$Z,'DESPESAS MOD POR SERVIÇO'!A80)</f>
        <v>1</v>
      </c>
    </row>
    <row r="81" spans="1:4" ht="15" x14ac:dyDescent="0.25">
      <c r="A81" s="33">
        <v>1005001</v>
      </c>
      <c r="B81" s="14" t="s">
        <v>273</v>
      </c>
      <c r="C81" s="16" t="s">
        <v>88</v>
      </c>
      <c r="D81" s="4">
        <f>SUMIFS(JULHO!$K:$K,JULHO!$E:$E,'DESPESAS MOD POR SERVIÇO'!C81,JULHO!$J:$J,'DESPESAS MOD POR SERVIÇO'!A81)+SUMIFS(JULHO!$O:$O,JULHO!$E:$E,'DESPESAS MOD POR SERVIÇO'!C81,JULHO!$N:$N,'DESPESAS MOD POR SERVIÇO'!A81)+SUMIFS(JULHO!$S:$S,JULHO!$E:$E,'DESPESAS MOD POR SERVIÇO'!C81,JULHO!$R:$R,'DESPESAS MOD POR SERVIÇO'!A81)+SUMIFS(JULHO!$W:$W,JULHO!$E:$E,'DESPESAS MOD POR SERVIÇO'!C81,JULHO!$V:$V,'DESPESAS MOD POR SERVIÇO'!A81)+SUMIFS(JULHO!$AA:$AA,JULHO!$E:$E,'DESPESAS MOD POR SERVIÇO'!C81,JULHO!$Z:$Z,'DESPESAS MOD POR SERVIÇO'!A81)</f>
        <v>0</v>
      </c>
    </row>
    <row r="82" spans="1:4" ht="15" x14ac:dyDescent="0.25">
      <c r="A82" s="33">
        <v>1008001</v>
      </c>
      <c r="B82" s="14" t="s">
        <v>356</v>
      </c>
      <c r="C82" s="16" t="s">
        <v>88</v>
      </c>
      <c r="D82" s="4">
        <f>SUMIFS(JULHO!$K:$K,JULHO!$E:$E,'DESPESAS MOD POR SERVIÇO'!C82,JULHO!$J:$J,'DESPESAS MOD POR SERVIÇO'!A82)+SUMIFS(JULHO!$O:$O,JULHO!$E:$E,'DESPESAS MOD POR SERVIÇO'!C82,JULHO!$N:$N,'DESPESAS MOD POR SERVIÇO'!A82)+SUMIFS(JULHO!$S:$S,JULHO!$E:$E,'DESPESAS MOD POR SERVIÇO'!C82,JULHO!$R:$R,'DESPESAS MOD POR SERVIÇO'!A82)+SUMIFS(JULHO!$W:$W,JULHO!$E:$E,'DESPESAS MOD POR SERVIÇO'!C82,JULHO!$V:$V,'DESPESAS MOD POR SERVIÇO'!A82)+SUMIFS(JULHO!$AA:$AA,JULHO!$E:$E,'DESPESAS MOD POR SERVIÇO'!C82,JULHO!$Z:$Z,'DESPESAS MOD POR SERVIÇO'!A82)</f>
        <v>2</v>
      </c>
    </row>
    <row r="83" spans="1:4" ht="15" x14ac:dyDescent="0.25">
      <c r="A83" s="33">
        <v>2003001</v>
      </c>
      <c r="B83" s="14" t="s">
        <v>387</v>
      </c>
      <c r="C83" s="16" t="s">
        <v>88</v>
      </c>
      <c r="D83" s="4">
        <f>SUMIFS(JULHO!$K:$K,JULHO!$E:$E,'DESPESAS MOD POR SERVIÇO'!C83,JULHO!$J:$J,'DESPESAS MOD POR SERVIÇO'!A83)+SUMIFS(JULHO!$O:$O,JULHO!$E:$E,'DESPESAS MOD POR SERVIÇO'!C83,JULHO!$N:$N,'DESPESAS MOD POR SERVIÇO'!A83)+SUMIFS(JULHO!$S:$S,JULHO!$E:$E,'DESPESAS MOD POR SERVIÇO'!C83,JULHO!$R:$R,'DESPESAS MOD POR SERVIÇO'!A83)+SUMIFS(JULHO!$W:$W,JULHO!$E:$E,'DESPESAS MOD POR SERVIÇO'!C83,JULHO!$V:$V,'DESPESAS MOD POR SERVIÇO'!A83)+SUMIFS(JULHO!$AA:$AA,JULHO!$E:$E,'DESPESAS MOD POR SERVIÇO'!C83,JULHO!$Z:$Z,'DESPESAS MOD POR SERVIÇO'!A83)</f>
        <v>0</v>
      </c>
    </row>
    <row r="84" spans="1:4" ht="15" x14ac:dyDescent="0.25">
      <c r="A84" s="33">
        <v>2004002</v>
      </c>
      <c r="B84" s="14" t="s">
        <v>399</v>
      </c>
      <c r="C84" s="16" t="s">
        <v>88</v>
      </c>
      <c r="D84" s="4">
        <f>SUMIFS(JULHO!$K:$K,JULHO!$E:$E,'DESPESAS MOD POR SERVIÇO'!C84,JULHO!$J:$J,'DESPESAS MOD POR SERVIÇO'!A84)+SUMIFS(JULHO!$O:$O,JULHO!$E:$E,'DESPESAS MOD POR SERVIÇO'!C84,JULHO!$N:$N,'DESPESAS MOD POR SERVIÇO'!A84)+SUMIFS(JULHO!$S:$S,JULHO!$E:$E,'DESPESAS MOD POR SERVIÇO'!C84,JULHO!$R:$R,'DESPESAS MOD POR SERVIÇO'!A84)+SUMIFS(JULHO!$W:$W,JULHO!$E:$E,'DESPESAS MOD POR SERVIÇO'!C84,JULHO!$V:$V,'DESPESAS MOD POR SERVIÇO'!A84)+SUMIFS(JULHO!$AA:$AA,JULHO!$E:$E,'DESPESAS MOD POR SERVIÇO'!C84,JULHO!$Z:$Z,'DESPESAS MOD POR SERVIÇO'!A84)</f>
        <v>0</v>
      </c>
    </row>
    <row r="85" spans="1:4" ht="15" x14ac:dyDescent="0.25">
      <c r="A85" s="33">
        <v>2004003</v>
      </c>
      <c r="B85" s="14" t="s">
        <v>415</v>
      </c>
      <c r="C85" s="16" t="s">
        <v>88</v>
      </c>
      <c r="D85" s="4">
        <f>SUMIFS(JULHO!$K:$K,JULHO!$E:$E,'DESPESAS MOD POR SERVIÇO'!C85,JULHO!$J:$J,'DESPESAS MOD POR SERVIÇO'!A85)+SUMIFS(JULHO!$O:$O,JULHO!$E:$E,'DESPESAS MOD POR SERVIÇO'!C85,JULHO!$N:$N,'DESPESAS MOD POR SERVIÇO'!A85)+SUMIFS(JULHO!$S:$S,JULHO!$E:$E,'DESPESAS MOD POR SERVIÇO'!C85,JULHO!$R:$R,'DESPESAS MOD POR SERVIÇO'!A85)+SUMIFS(JULHO!$W:$W,JULHO!$E:$E,'DESPESAS MOD POR SERVIÇO'!C85,JULHO!$V:$V,'DESPESAS MOD POR SERVIÇO'!A85)+SUMIFS(JULHO!$AA:$AA,JULHO!$E:$E,'DESPESAS MOD POR SERVIÇO'!C85,JULHO!$Z:$Z,'DESPESAS MOD POR SERVIÇO'!A85)</f>
        <v>0</v>
      </c>
    </row>
    <row r="86" spans="1:4" ht="15" x14ac:dyDescent="0.25">
      <c r="A86" s="33">
        <v>3001001</v>
      </c>
      <c r="B86" s="14" t="s">
        <v>433</v>
      </c>
      <c r="C86" s="16" t="s">
        <v>88</v>
      </c>
      <c r="D86" s="4">
        <f>SUMIFS(JULHO!$K:$K,JULHO!$E:$E,'DESPESAS MOD POR SERVIÇO'!C86,JULHO!$J:$J,'DESPESAS MOD POR SERVIÇO'!A86)+SUMIFS(JULHO!$O:$O,JULHO!$E:$E,'DESPESAS MOD POR SERVIÇO'!C86,JULHO!$N:$N,'DESPESAS MOD POR SERVIÇO'!A86)+SUMIFS(JULHO!$S:$S,JULHO!$E:$E,'DESPESAS MOD POR SERVIÇO'!C86,JULHO!$R:$R,'DESPESAS MOD POR SERVIÇO'!A86)+SUMIFS(JULHO!$W:$W,JULHO!$E:$E,'DESPESAS MOD POR SERVIÇO'!C86,JULHO!$V:$V,'DESPESAS MOD POR SERVIÇO'!A86)+SUMIFS(JULHO!$AA:$AA,JULHO!$E:$E,'DESPESAS MOD POR SERVIÇO'!C86,JULHO!$Z:$Z,'DESPESAS MOD POR SERVIÇO'!A86)</f>
        <v>0</v>
      </c>
    </row>
    <row r="87" spans="1:4" ht="15" x14ac:dyDescent="0.25">
      <c r="A87" s="33">
        <v>3001002</v>
      </c>
      <c r="B87" s="14" t="s">
        <v>438</v>
      </c>
      <c r="C87" s="16" t="s">
        <v>88</v>
      </c>
      <c r="D87" s="4">
        <f>SUMIFS(JULHO!$K:$K,JULHO!$E:$E,'DESPESAS MOD POR SERVIÇO'!C87,JULHO!$J:$J,'DESPESAS MOD POR SERVIÇO'!A87)+SUMIFS(JULHO!$O:$O,JULHO!$E:$E,'DESPESAS MOD POR SERVIÇO'!C87,JULHO!$N:$N,'DESPESAS MOD POR SERVIÇO'!A87)+SUMIFS(JULHO!$S:$S,JULHO!$E:$E,'DESPESAS MOD POR SERVIÇO'!C87,JULHO!$R:$R,'DESPESAS MOD POR SERVIÇO'!A87)+SUMIFS(JULHO!$W:$W,JULHO!$E:$E,'DESPESAS MOD POR SERVIÇO'!C87,JULHO!$V:$V,'DESPESAS MOD POR SERVIÇO'!A87)+SUMIFS(JULHO!$AA:$AA,JULHO!$E:$E,'DESPESAS MOD POR SERVIÇO'!C87,JULHO!$Z:$Z,'DESPESAS MOD POR SERVIÇO'!A87)</f>
        <v>0</v>
      </c>
    </row>
    <row r="88" spans="1:4" ht="15" x14ac:dyDescent="0.25">
      <c r="A88" s="33">
        <v>3001003</v>
      </c>
      <c r="B88" s="14" t="s">
        <v>441</v>
      </c>
      <c r="C88" s="16" t="s">
        <v>88</v>
      </c>
      <c r="D88" s="4">
        <f>SUMIFS(JULHO!$K:$K,JULHO!$E:$E,'DESPESAS MOD POR SERVIÇO'!C88,JULHO!$J:$J,'DESPESAS MOD POR SERVIÇO'!A88)+SUMIFS(JULHO!$O:$O,JULHO!$E:$E,'DESPESAS MOD POR SERVIÇO'!C88,JULHO!$N:$N,'DESPESAS MOD POR SERVIÇO'!A88)+SUMIFS(JULHO!$S:$S,JULHO!$E:$E,'DESPESAS MOD POR SERVIÇO'!C88,JULHO!$R:$R,'DESPESAS MOD POR SERVIÇO'!A88)+SUMIFS(JULHO!$W:$W,JULHO!$E:$E,'DESPESAS MOD POR SERVIÇO'!C88,JULHO!$V:$V,'DESPESAS MOD POR SERVIÇO'!A88)+SUMIFS(JULHO!$AA:$AA,JULHO!$E:$E,'DESPESAS MOD POR SERVIÇO'!C88,JULHO!$Z:$Z,'DESPESAS MOD POR SERVIÇO'!A88)</f>
        <v>0</v>
      </c>
    </row>
    <row r="89" spans="1:4" ht="15" x14ac:dyDescent="0.25">
      <c r="A89" s="33">
        <v>3004001</v>
      </c>
      <c r="B89" s="20" t="s">
        <v>480</v>
      </c>
      <c r="C89" s="16" t="s">
        <v>88</v>
      </c>
      <c r="D89" s="4">
        <f>SUMIFS(JULHO!$K:$K,JULHO!$E:$E,'DESPESAS MOD POR SERVIÇO'!C89,JULHO!$J:$J,'DESPESAS MOD POR SERVIÇO'!A89)+SUMIFS(JULHO!$O:$O,JULHO!$E:$E,'DESPESAS MOD POR SERVIÇO'!C89,JULHO!$N:$N,'DESPESAS MOD POR SERVIÇO'!A89)+SUMIFS(JULHO!$S:$S,JULHO!$E:$E,'DESPESAS MOD POR SERVIÇO'!C89,JULHO!$R:$R,'DESPESAS MOD POR SERVIÇO'!A89)+SUMIFS(JULHO!$W:$W,JULHO!$E:$E,'DESPESAS MOD POR SERVIÇO'!C89,JULHO!$V:$V,'DESPESAS MOD POR SERVIÇO'!A89)+SUMIFS(JULHO!$AA:$AA,JULHO!$E:$E,'DESPESAS MOD POR SERVIÇO'!C89,JULHO!$Z:$Z,'DESPESAS MOD POR SERVIÇO'!A89)</f>
        <v>0</v>
      </c>
    </row>
    <row r="94" spans="1:4" x14ac:dyDescent="0.15">
      <c r="C94" s="45"/>
    </row>
    <row r="103" spans="4:4" x14ac:dyDescent="0.15">
      <c r="D103" s="46"/>
    </row>
  </sheetData>
  <autoFilter ref="B1:D89" xr:uid="{E09E93C9-94C0-4862-9848-0B43ABB8D2D5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3D1-1F15-4769-91D1-F20985EF17BF}">
  <dimension ref="A1"/>
  <sheetViews>
    <sheetView showGridLines="0" workbookViewId="0">
      <selection activeCell="J17" sqref="J17"/>
    </sheetView>
  </sheetViews>
  <sheetFormatPr defaultColWidth="9.33203125" defaultRowHeight="12" x14ac:dyDescent="0.15"/>
  <cols>
    <col min="1" max="16384" width="9.33203125" style="4"/>
  </cols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03D3-9C4B-4892-8763-161BB2FBDFAA}">
  <dimension ref="B1:J16"/>
  <sheetViews>
    <sheetView zoomScale="145" zoomScaleNormal="145" workbookViewId="0">
      <selection activeCell="B13" sqref="B13"/>
    </sheetView>
  </sheetViews>
  <sheetFormatPr defaultRowHeight="12" x14ac:dyDescent="0.15"/>
  <cols>
    <col min="3" max="3" width="54.1640625" customWidth="1"/>
    <col min="4" max="4" width="12.33203125" customWidth="1"/>
    <col min="7" max="7" width="14.1640625" style="52" customWidth="1"/>
    <col min="10" max="10" width="12.5" customWidth="1"/>
  </cols>
  <sheetData>
    <row r="1" spans="2:10" x14ac:dyDescent="0.15">
      <c r="G1" s="52">
        <v>-58192.74</v>
      </c>
      <c r="J1" s="49">
        <v>-30131.73</v>
      </c>
    </row>
    <row r="2" spans="2:10" x14ac:dyDescent="0.15">
      <c r="B2">
        <v>1002001</v>
      </c>
      <c r="C2" t="s">
        <v>212</v>
      </c>
      <c r="D2" s="50">
        <v>-6783.4237499999999</v>
      </c>
      <c r="E2" s="48">
        <f>D2/SUM($D$2:$D$16)</f>
        <v>0.125</v>
      </c>
      <c r="G2" s="50">
        <f>E2*$G$1</f>
        <v>-7274.0924999999997</v>
      </c>
    </row>
    <row r="3" spans="2:10" x14ac:dyDescent="0.15">
      <c r="B3">
        <v>1002002</v>
      </c>
      <c r="C3" t="s">
        <v>225</v>
      </c>
      <c r="D3" s="50">
        <v>-4368.5248949999996</v>
      </c>
      <c r="E3" s="48">
        <f t="shared" ref="E3:E16" si="0">D3/SUM($D$2:$D$16)</f>
        <v>8.0499999999999988E-2</v>
      </c>
      <c r="G3" s="50">
        <f t="shared" ref="G3:G16" si="1">E3*$G$1</f>
        <v>-4684.5155699999996</v>
      </c>
      <c r="I3" s="48">
        <f>E3/SUM($E$3:$E$16)</f>
        <v>9.1999999999999985E-2</v>
      </c>
      <c r="J3" s="49">
        <f>I3*$J$1</f>
        <v>-2772.1191599999993</v>
      </c>
    </row>
    <row r="4" spans="2:10" x14ac:dyDescent="0.15">
      <c r="B4">
        <v>1005001</v>
      </c>
      <c r="C4" t="s">
        <v>273</v>
      </c>
      <c r="D4" s="50">
        <v>-797.73063300000001</v>
      </c>
      <c r="E4" s="48">
        <f t="shared" si="0"/>
        <v>1.47E-2</v>
      </c>
      <c r="G4" s="50">
        <f t="shared" si="1"/>
        <v>-855.43327799999997</v>
      </c>
      <c r="I4" s="48">
        <f t="shared" ref="I4:I16" si="2">E4/SUM($E$3:$E$16)</f>
        <v>1.6799999999999999E-2</v>
      </c>
      <c r="J4" s="49">
        <f t="shared" ref="J4:J16" si="3">I4*$J$1</f>
        <v>-506.21306399999997</v>
      </c>
    </row>
    <row r="5" spans="2:10" x14ac:dyDescent="0.15">
      <c r="B5">
        <v>1006001</v>
      </c>
      <c r="C5" t="s">
        <v>304</v>
      </c>
      <c r="D5" s="50">
        <v>-3456.8327430000004</v>
      </c>
      <c r="E5" s="48">
        <f t="shared" si="0"/>
        <v>6.3700000000000007E-2</v>
      </c>
      <c r="G5" s="50">
        <f t="shared" si="1"/>
        <v>-3706.8775380000002</v>
      </c>
      <c r="I5" s="48">
        <f t="shared" si="2"/>
        <v>7.2800000000000004E-2</v>
      </c>
      <c r="J5" s="49">
        <f t="shared" si="3"/>
        <v>-2193.5899440000003</v>
      </c>
    </row>
    <row r="6" spans="2:10" x14ac:dyDescent="0.15">
      <c r="B6">
        <v>1008001</v>
      </c>
      <c r="C6" t="s">
        <v>356</v>
      </c>
      <c r="D6" s="50">
        <v>-7260.9767819999997</v>
      </c>
      <c r="E6" s="48">
        <f t="shared" si="0"/>
        <v>0.1338</v>
      </c>
      <c r="G6" s="50">
        <f t="shared" si="1"/>
        <v>-7786.1886119999999</v>
      </c>
      <c r="I6" s="48">
        <f t="shared" si="2"/>
        <v>0.15291428571428572</v>
      </c>
      <c r="J6" s="49">
        <f t="shared" si="3"/>
        <v>-4607.5719702857141</v>
      </c>
    </row>
    <row r="7" spans="2:10" x14ac:dyDescent="0.15">
      <c r="B7">
        <v>2003001</v>
      </c>
      <c r="C7" t="s">
        <v>387</v>
      </c>
      <c r="D7" s="50">
        <v>-2100.147993</v>
      </c>
      <c r="E7" s="48">
        <f t="shared" si="0"/>
        <v>3.8699999999999998E-2</v>
      </c>
      <c r="G7" s="50">
        <f t="shared" si="1"/>
        <v>-2252.0590379999999</v>
      </c>
      <c r="I7" s="48">
        <f t="shared" si="2"/>
        <v>4.422857142857143E-2</v>
      </c>
      <c r="J7" s="49">
        <f t="shared" si="3"/>
        <v>-1332.6833725714287</v>
      </c>
    </row>
    <row r="8" spans="2:10" x14ac:dyDescent="0.15">
      <c r="B8">
        <v>2004001</v>
      </c>
      <c r="C8" t="s">
        <v>397</v>
      </c>
      <c r="D8" s="50">
        <v>-124.81499699999999</v>
      </c>
      <c r="E8" s="48">
        <f t="shared" si="0"/>
        <v>2.3E-3</v>
      </c>
      <c r="G8" s="50">
        <f t="shared" si="1"/>
        <v>-133.84330199999999</v>
      </c>
      <c r="I8" s="48">
        <f t="shared" si="2"/>
        <v>2.6285714285714285E-3</v>
      </c>
      <c r="J8" s="49">
        <f t="shared" si="3"/>
        <v>-79.203404571428564</v>
      </c>
    </row>
    <row r="9" spans="2:10" x14ac:dyDescent="0.15">
      <c r="B9">
        <v>2004002</v>
      </c>
      <c r="C9" t="s">
        <v>399</v>
      </c>
      <c r="D9" s="50">
        <v>-1112.481495</v>
      </c>
      <c r="E9" s="48">
        <f t="shared" si="0"/>
        <v>2.0500000000000001E-2</v>
      </c>
      <c r="G9" s="50">
        <f t="shared" si="1"/>
        <v>-1192.95117</v>
      </c>
      <c r="I9" s="48">
        <f t="shared" si="2"/>
        <v>2.3428571428571431E-2</v>
      </c>
      <c r="J9" s="49">
        <f t="shared" si="3"/>
        <v>-705.94338857142861</v>
      </c>
    </row>
    <row r="10" spans="2:10" x14ac:dyDescent="0.15">
      <c r="B10">
        <v>2004003</v>
      </c>
      <c r="C10" t="s">
        <v>415</v>
      </c>
      <c r="D10" s="50">
        <v>-10446.472574999998</v>
      </c>
      <c r="E10" s="48">
        <f t="shared" si="0"/>
        <v>0.19249999999999998</v>
      </c>
      <c r="G10" s="50">
        <f t="shared" si="1"/>
        <v>-11202.102449999998</v>
      </c>
      <c r="I10" s="48">
        <f t="shared" si="2"/>
        <v>0.21999999999999997</v>
      </c>
      <c r="J10" s="49">
        <f t="shared" si="3"/>
        <v>-6628.980599999999</v>
      </c>
    </row>
    <row r="11" spans="2:10" x14ac:dyDescent="0.15">
      <c r="B11">
        <v>3001001</v>
      </c>
      <c r="C11" t="s">
        <v>433</v>
      </c>
      <c r="D11" s="50">
        <v>-6034.5337679999993</v>
      </c>
      <c r="E11" s="48">
        <f t="shared" si="0"/>
        <v>0.11119999999999999</v>
      </c>
      <c r="G11" s="50">
        <f t="shared" si="1"/>
        <v>-6471.0326879999993</v>
      </c>
      <c r="I11" s="48">
        <f t="shared" si="2"/>
        <v>0.12708571428571427</v>
      </c>
      <c r="J11" s="49">
        <f t="shared" si="3"/>
        <v>-3829.3124297142854</v>
      </c>
    </row>
    <row r="12" spans="2:10" x14ac:dyDescent="0.15">
      <c r="B12">
        <v>3001002</v>
      </c>
      <c r="C12" t="s">
        <v>438</v>
      </c>
      <c r="D12" s="50">
        <v>-2224.96299</v>
      </c>
      <c r="E12" s="48">
        <f t="shared" si="0"/>
        <v>4.1000000000000002E-2</v>
      </c>
      <c r="G12" s="50">
        <f t="shared" si="1"/>
        <v>-2385.9023400000001</v>
      </c>
      <c r="I12" s="48">
        <f t="shared" si="2"/>
        <v>4.6857142857142861E-2</v>
      </c>
      <c r="J12" s="49">
        <f t="shared" si="3"/>
        <v>-1411.8867771428572</v>
      </c>
    </row>
    <row r="13" spans="2:10" x14ac:dyDescent="0.15">
      <c r="B13">
        <v>3001003</v>
      </c>
      <c r="C13" t="s">
        <v>441</v>
      </c>
      <c r="D13" s="50">
        <v>-721.75628699999993</v>
      </c>
      <c r="E13" s="48">
        <f t="shared" si="0"/>
        <v>1.3299999999999999E-2</v>
      </c>
      <c r="G13" s="50">
        <f t="shared" si="1"/>
        <v>-773.96344199999999</v>
      </c>
      <c r="I13" s="48">
        <f t="shared" si="2"/>
        <v>1.52E-2</v>
      </c>
      <c r="J13" s="49">
        <f t="shared" si="3"/>
        <v>-458.002296</v>
      </c>
    </row>
    <row r="14" spans="2:10" x14ac:dyDescent="0.15">
      <c r="B14">
        <v>3001006</v>
      </c>
      <c r="C14" t="s">
        <v>776</v>
      </c>
      <c r="D14" s="50">
        <v>-797.73063300000001</v>
      </c>
      <c r="E14" s="48">
        <f t="shared" si="0"/>
        <v>1.47E-2</v>
      </c>
      <c r="G14" s="50">
        <f t="shared" si="1"/>
        <v>-855.43327799999997</v>
      </c>
      <c r="I14" s="48">
        <f t="shared" si="2"/>
        <v>1.6799999999999999E-2</v>
      </c>
      <c r="J14" s="49">
        <f t="shared" si="3"/>
        <v>-506.21306399999997</v>
      </c>
    </row>
    <row r="15" spans="2:10" x14ac:dyDescent="0.15">
      <c r="B15">
        <v>3004001</v>
      </c>
      <c r="C15" t="s">
        <v>480</v>
      </c>
      <c r="D15" s="50">
        <v>-7912.1854620000004</v>
      </c>
      <c r="E15" s="48">
        <f t="shared" si="0"/>
        <v>0.14580000000000001</v>
      </c>
      <c r="G15" s="50">
        <f t="shared" si="1"/>
        <v>-8484.5014920000012</v>
      </c>
      <c r="I15" s="48">
        <f t="shared" si="2"/>
        <v>0.16662857142857143</v>
      </c>
      <c r="J15" s="49">
        <f t="shared" si="3"/>
        <v>-5020.8071245714282</v>
      </c>
    </row>
    <row r="16" spans="2:10" x14ac:dyDescent="0.15">
      <c r="B16">
        <v>4002003</v>
      </c>
      <c r="C16" t="s">
        <v>757</v>
      </c>
      <c r="D16" s="50">
        <v>-124.81499699999999</v>
      </c>
      <c r="E16" s="48">
        <f t="shared" si="0"/>
        <v>2.3E-3</v>
      </c>
      <c r="G16" s="50">
        <f t="shared" si="1"/>
        <v>-133.84330199999999</v>
      </c>
      <c r="I16" s="48">
        <f t="shared" si="2"/>
        <v>2.6285714285714285E-3</v>
      </c>
      <c r="J16" s="49">
        <f t="shared" si="3"/>
        <v>-79.203404571428564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TaxCatchAll xmlns="67ce2c63-1fc3-4fdd-b24e-e786fb49c607" xsi:nil="true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A501849-DC09-4D7E-92DE-3FCAAD55CC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89C684-1BD9-43F2-B5A5-FA15D1EA8C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64413-37C6-4C4A-A976-0A727C6520FE}">
  <ds:schemaRefs>
    <ds:schemaRef ds:uri="http://schemas.microsoft.com/office/2006/metadata/properties"/>
    <ds:schemaRef ds:uri="67ce2c63-1fc3-4fdd-b24e-e786fb49c607"/>
    <ds:schemaRef ds:uri="0139d9b5-1a01-4a1e-9e1d-713bb9174aff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JULHO</vt:lpstr>
      <vt:lpstr>EAP</vt:lpstr>
      <vt:lpstr>DESPESAS MOD POR SERVIÇO</vt:lpstr>
      <vt:lpstr>AFASTADOS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de Souza Juvencio</dc:creator>
  <cp:keywords/>
  <dc:description/>
  <cp:lastModifiedBy>Matheus Gonçalves</cp:lastModifiedBy>
  <cp:revision/>
  <dcterms:created xsi:type="dcterms:W3CDTF">2023-08-01T13:14:42Z</dcterms:created>
  <dcterms:modified xsi:type="dcterms:W3CDTF">2025-09-24T13:40:19Z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0x010100BDC3A22B807A9B4CBAA743C6195B2FC6</vt:lpwstr>
  </property>
</Properties>
</file>