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an\Documents\3D Printer Files\CALCULATORS\Non-Linear PA Calculator\"/>
    </mc:Choice>
  </mc:AlternateContent>
  <xr:revisionPtr revIDLastSave="0" documentId="13_ncr:1_{FFEA6A6B-1DB1-4228-87FC-292D62D12329}" xr6:coauthVersionLast="47" xr6:coauthVersionMax="47" xr10:uidLastSave="{00000000-0000-0000-0000-000000000000}"/>
  <bookViews>
    <workbookView xWindow="28650" yWindow="2790" windowWidth="15015" windowHeight="16575" xr2:uid="{977D782D-8E16-4F42-B6EB-BB1BB552E34E}"/>
  </bookViews>
  <sheets>
    <sheet name="Non-Linear Calculator" sheetId="9" r:id="rId1"/>
    <sheet name="TANH MODEL" sheetId="6" r:id="rId2"/>
    <sheet name="RECIP MODEL" sheetId="8" r:id="rId3"/>
  </sheets>
  <definedNames>
    <definedName name="solver_adj" localSheetId="0" hidden="1">'Non-Linear Calculator'!$N$31:$N$33,'Non-Linear Calculator'!$I$31:$I$33</definedName>
    <definedName name="solver_cvg" localSheetId="0" hidden="1">0.0005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'Non-Linear Calculator'!$I$27</definedName>
    <definedName name="solver_lhs10" localSheetId="0" hidden="1">'Non-Linear Calculator'!$N$33</definedName>
    <definedName name="solver_lhs11" localSheetId="0" hidden="1">'Non-Linear Calculator'!$N$33</definedName>
    <definedName name="solver_lhs12" localSheetId="0" hidden="1">'Non-Linear Calculator'!$N$33</definedName>
    <definedName name="solver_lhs13" localSheetId="0" hidden="1">'Non-Linear Calculator'!$N$33</definedName>
    <definedName name="solver_lhs14" localSheetId="0" hidden="1">'Non-Linear Calculator'!$N$33</definedName>
    <definedName name="solver_lhs15" localSheetId="0" hidden="1">'Non-Linear Calculator'!$N$33</definedName>
    <definedName name="solver_lhs2" localSheetId="0" hidden="1">'Non-Linear Calculator'!$N$27</definedName>
    <definedName name="solver_lhs3" localSheetId="0" hidden="1">'Non-Linear Calculator'!$N$28</definedName>
    <definedName name="solver_lhs4" localSheetId="0" hidden="1">'Non-Linear Calculator'!$N$33</definedName>
    <definedName name="solver_lhs5" localSheetId="0" hidden="1">'Non-Linear Calculator'!$N$33</definedName>
    <definedName name="solver_lhs6" localSheetId="0" hidden="1">'Non-Linear Calculator'!$N$33</definedName>
    <definedName name="solver_lhs7" localSheetId="0" hidden="1">'Non-Linear Calculator'!$N$33</definedName>
    <definedName name="solver_lhs8" localSheetId="0" hidden="1">'Non-Linear Calculator'!$N$33</definedName>
    <definedName name="solver_lhs9" localSheetId="0" hidden="1">'Non-Linear Calculator'!$N$33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pre" localSheetId="0" hidden="1">0.0000001</definedName>
    <definedName name="solver_rbv" localSheetId="0" hidden="1">1</definedName>
    <definedName name="solver_rel1" localSheetId="0" hidden="1">2</definedName>
    <definedName name="solver_rel10" localSheetId="0" hidden="1">3</definedName>
    <definedName name="solver_rel11" localSheetId="0" hidden="1">3</definedName>
    <definedName name="solver_rel12" localSheetId="0" hidden="1">3</definedName>
    <definedName name="solver_rel13" localSheetId="0" hidden="1">3</definedName>
    <definedName name="solver_rel14" localSheetId="0" hidden="1">3</definedName>
    <definedName name="solver_rel15" localSheetId="0" hidden="1">3</definedName>
    <definedName name="solver_rel2" localSheetId="0" hidden="1">2</definedName>
    <definedName name="solver_rel3" localSheetId="0" hidden="1">2</definedName>
    <definedName name="solver_rel4" localSheetId="0" hidden="1">1</definedName>
    <definedName name="solver_rel5" localSheetId="0" hidden="1">1</definedName>
    <definedName name="solver_rel6" localSheetId="0" hidden="1">1</definedName>
    <definedName name="solver_rel7" localSheetId="0" hidden="1">1</definedName>
    <definedName name="solver_rel8" localSheetId="0" hidden="1">1</definedName>
    <definedName name="solver_rel9" localSheetId="0" hidden="1">3</definedName>
    <definedName name="solver_rhs1" localSheetId="0" hidden="1">0</definedName>
    <definedName name="solver_rhs10" localSheetId="0" hidden="1">'Non-Linear Calculator'!$C$33</definedName>
    <definedName name="solver_rhs11" localSheetId="0" hidden="1">'Non-Linear Calculator'!$C$33</definedName>
    <definedName name="solver_rhs12" localSheetId="0" hidden="1">'Non-Linear Calculator'!$C$33</definedName>
    <definedName name="solver_rhs13" localSheetId="0" hidden="1">'Non-Linear Calculator'!$C$33</definedName>
    <definedName name="solver_rhs14" localSheetId="0" hidden="1">'Non-Linear Calculator'!$C$33</definedName>
    <definedName name="solver_rhs15" localSheetId="0" hidden="1">'Non-Linear Calculator'!$C$33</definedName>
    <definedName name="solver_rhs2" localSheetId="0" hidden="1">0</definedName>
    <definedName name="solver_rhs3" localSheetId="0" hidden="1">0</definedName>
    <definedName name="solver_rhs4" localSheetId="0" hidden="1">'Non-Linear Calculator'!$D$33</definedName>
    <definedName name="solver_rhs5" localSheetId="0" hidden="1">'Non-Linear Calculator'!$D$33</definedName>
    <definedName name="solver_rhs6" localSheetId="0" hidden="1">'Non-Linear Calculator'!$D$33</definedName>
    <definedName name="solver_rhs7" localSheetId="0" hidden="1">'Non-Linear Calculator'!$D$33</definedName>
    <definedName name="solver_rhs8" localSheetId="0" hidden="1">'Non-Linear Calculator'!$D$33</definedName>
    <definedName name="solver_rhs9" localSheetId="0" hidden="1">'Non-Linear Calculator'!$C$33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20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81" i="8" l="1"/>
  <c r="B81" i="8" s="1"/>
  <c r="A82" i="8"/>
  <c r="A83" i="8" s="1"/>
  <c r="B82" i="8"/>
  <c r="E82" i="8" s="1"/>
  <c r="F82" i="8" s="1"/>
  <c r="A114" i="6"/>
  <c r="B114" i="6" s="1"/>
  <c r="A115" i="6"/>
  <c r="A116" i="6" s="1"/>
  <c r="B115" i="6"/>
  <c r="E115" i="6" s="1"/>
  <c r="F115" i="6" s="1"/>
  <c r="N26" i="9"/>
  <c r="N25" i="9"/>
  <c r="N23" i="9"/>
  <c r="N22" i="9"/>
  <c r="N21" i="9"/>
  <c r="N20" i="9"/>
  <c r="N19" i="9"/>
  <c r="N18" i="9"/>
  <c r="N17" i="9"/>
  <c r="N16" i="9"/>
  <c r="N14" i="9"/>
  <c r="N12" i="9"/>
  <c r="N9" i="9"/>
  <c r="I26" i="9"/>
  <c r="I25" i="9"/>
  <c r="I23" i="9"/>
  <c r="I22" i="9"/>
  <c r="I21" i="9"/>
  <c r="I20" i="9"/>
  <c r="I19" i="9"/>
  <c r="I18" i="9"/>
  <c r="I17" i="9"/>
  <c r="I16" i="9"/>
  <c r="I14" i="9"/>
  <c r="I12" i="9"/>
  <c r="I9" i="9"/>
  <c r="K3" i="8"/>
  <c r="K2" i="8"/>
  <c r="K1" i="8"/>
  <c r="K2" i="6"/>
  <c r="K1" i="6"/>
  <c r="K3" i="6"/>
  <c r="K4" i="6" l="1"/>
  <c r="A84" i="8"/>
  <c r="B83" i="8"/>
  <c r="C81" i="8"/>
  <c r="D81" i="8" s="1"/>
  <c r="E81" i="8"/>
  <c r="F81" i="8" s="1"/>
  <c r="G81" i="8"/>
  <c r="H81" i="8" s="1"/>
  <c r="I81" i="8"/>
  <c r="J81" i="8" s="1"/>
  <c r="K81" i="8"/>
  <c r="L81" i="8" s="1"/>
  <c r="C82" i="8"/>
  <c r="D82" i="8" s="1"/>
  <c r="K82" i="8"/>
  <c r="L82" i="8" s="1"/>
  <c r="I82" i="8"/>
  <c r="J82" i="8" s="1"/>
  <c r="G82" i="8"/>
  <c r="H82" i="8" s="1"/>
  <c r="A117" i="6"/>
  <c r="B116" i="6"/>
  <c r="C114" i="6"/>
  <c r="D114" i="6" s="1"/>
  <c r="E114" i="6"/>
  <c r="F114" i="6" s="1"/>
  <c r="G114" i="6"/>
  <c r="H114" i="6" s="1"/>
  <c r="I114" i="6"/>
  <c r="J114" i="6" s="1"/>
  <c r="K114" i="6"/>
  <c r="L114" i="6" s="1"/>
  <c r="C115" i="6"/>
  <c r="D115" i="6" s="1"/>
  <c r="K115" i="6"/>
  <c r="L115" i="6" s="1"/>
  <c r="I115" i="6"/>
  <c r="J115" i="6" s="1"/>
  <c r="G115" i="6"/>
  <c r="H115" i="6" s="1"/>
  <c r="K4" i="8"/>
  <c r="K26" i="9"/>
  <c r="M26" i="9" s="1"/>
  <c r="K25" i="9"/>
  <c r="M25" i="9" s="1"/>
  <c r="K24" i="9"/>
  <c r="K23" i="9"/>
  <c r="M23" i="9" s="1"/>
  <c r="K22" i="9"/>
  <c r="M22" i="9" s="1"/>
  <c r="K21" i="9"/>
  <c r="M21" i="9" s="1"/>
  <c r="K20" i="9"/>
  <c r="M20" i="9" s="1"/>
  <c r="K19" i="9"/>
  <c r="M19" i="9" s="1"/>
  <c r="K18" i="9"/>
  <c r="M18" i="9" s="1"/>
  <c r="K17" i="9"/>
  <c r="M17" i="9" s="1"/>
  <c r="K16" i="9"/>
  <c r="F26" i="9"/>
  <c r="F25" i="9"/>
  <c r="F24" i="9"/>
  <c r="F23" i="9"/>
  <c r="F22" i="9"/>
  <c r="F21" i="9"/>
  <c r="F20" i="9"/>
  <c r="G20" i="9" s="1"/>
  <c r="F19" i="9"/>
  <c r="F18" i="9"/>
  <c r="G18" i="9" s="1"/>
  <c r="H18" i="9" s="1"/>
  <c r="F17" i="9"/>
  <c r="G17" i="9" s="1"/>
  <c r="F16" i="9"/>
  <c r="B8" i="9"/>
  <c r="B9" i="9" s="1"/>
  <c r="B10" i="9" s="1"/>
  <c r="B11" i="9" s="1"/>
  <c r="C7" i="9"/>
  <c r="K7" i="9" s="1"/>
  <c r="B6" i="8"/>
  <c r="B5" i="8"/>
  <c r="B5" i="6"/>
  <c r="E5" i="6" s="1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C46" i="6" s="1"/>
  <c r="D46" i="6" s="1"/>
  <c r="B47" i="6"/>
  <c r="I47" i="6" s="1"/>
  <c r="J47" i="6" s="1"/>
  <c r="B48" i="6"/>
  <c r="C48" i="6" s="1"/>
  <c r="D48" i="6" s="1"/>
  <c r="B49" i="6"/>
  <c r="C49" i="6" s="1"/>
  <c r="D49" i="6" s="1"/>
  <c r="B50" i="6"/>
  <c r="G50" i="6" s="1"/>
  <c r="H50" i="6" s="1"/>
  <c r="B51" i="6"/>
  <c r="E51" i="6" s="1"/>
  <c r="F51" i="6" s="1"/>
  <c r="B52" i="6"/>
  <c r="E52" i="6" s="1"/>
  <c r="F52" i="6" s="1"/>
  <c r="B53" i="6"/>
  <c r="B54" i="6"/>
  <c r="G54" i="6" s="1"/>
  <c r="H54" i="6" s="1"/>
  <c r="B55" i="6"/>
  <c r="E55" i="6" s="1"/>
  <c r="F55" i="6" s="1"/>
  <c r="B6" i="6"/>
  <c r="A56" i="6"/>
  <c r="A57" i="6" s="1"/>
  <c r="B57" i="6" s="1"/>
  <c r="I83" i="8" l="1"/>
  <c r="J83" i="8" s="1"/>
  <c r="K83" i="8"/>
  <c r="L83" i="8" s="1"/>
  <c r="C83" i="8"/>
  <c r="D83" i="8" s="1"/>
  <c r="E83" i="8"/>
  <c r="F83" i="8" s="1"/>
  <c r="G83" i="8"/>
  <c r="H83" i="8" s="1"/>
  <c r="A85" i="8"/>
  <c r="B84" i="8"/>
  <c r="I116" i="6"/>
  <c r="J116" i="6" s="1"/>
  <c r="E116" i="6"/>
  <c r="F116" i="6" s="1"/>
  <c r="K116" i="6"/>
  <c r="L116" i="6" s="1"/>
  <c r="G116" i="6"/>
  <c r="H116" i="6" s="1"/>
  <c r="C116" i="6"/>
  <c r="D116" i="6" s="1"/>
  <c r="A118" i="6"/>
  <c r="B117" i="6"/>
  <c r="H17" i="9"/>
  <c r="F7" i="9"/>
  <c r="G7" i="9" s="1"/>
  <c r="H7" i="9" s="1"/>
  <c r="I7" i="9" s="1"/>
  <c r="G16" i="9"/>
  <c r="H16" i="9" s="1"/>
  <c r="K14" i="6"/>
  <c r="L14" i="6" s="1"/>
  <c r="K15" i="6"/>
  <c r="L15" i="6" s="1"/>
  <c r="K17" i="6"/>
  <c r="L17" i="6" s="1"/>
  <c r="K29" i="6"/>
  <c r="L29" i="6" s="1"/>
  <c r="K30" i="6"/>
  <c r="L30" i="6" s="1"/>
  <c r="K31" i="6"/>
  <c r="L31" i="6" s="1"/>
  <c r="K32" i="6"/>
  <c r="L32" i="6" s="1"/>
  <c r="K33" i="6"/>
  <c r="L33" i="6" s="1"/>
  <c r="K34" i="6"/>
  <c r="L34" i="6" s="1"/>
  <c r="K35" i="6"/>
  <c r="L35" i="6" s="1"/>
  <c r="K37" i="6"/>
  <c r="L37" i="6" s="1"/>
  <c r="K38" i="6"/>
  <c r="L38" i="6" s="1"/>
  <c r="K5" i="6"/>
  <c r="L5" i="6" s="1"/>
  <c r="K45" i="6"/>
  <c r="L45" i="6" s="1"/>
  <c r="K51" i="6"/>
  <c r="L51" i="6" s="1"/>
  <c r="K6" i="6"/>
  <c r="L6" i="6" s="1"/>
  <c r="K7" i="6"/>
  <c r="L7" i="6" s="1"/>
  <c r="K53" i="6"/>
  <c r="L53" i="6" s="1"/>
  <c r="K13" i="6"/>
  <c r="L13" i="6" s="1"/>
  <c r="K55" i="6"/>
  <c r="L55" i="6" s="1"/>
  <c r="K16" i="6"/>
  <c r="L16" i="6" s="1"/>
  <c r="K39" i="6"/>
  <c r="L39" i="6" s="1"/>
  <c r="K18" i="6"/>
  <c r="L18" i="6" s="1"/>
  <c r="K46" i="6"/>
  <c r="L46" i="6" s="1"/>
  <c r="K19" i="6"/>
  <c r="L19" i="6" s="1"/>
  <c r="K47" i="6"/>
  <c r="L47" i="6" s="1"/>
  <c r="K21" i="6"/>
  <c r="L21" i="6" s="1"/>
  <c r="K48" i="6"/>
  <c r="L48" i="6" s="1"/>
  <c r="K22" i="6"/>
  <c r="L22" i="6" s="1"/>
  <c r="K49" i="6"/>
  <c r="L49" i="6" s="1"/>
  <c r="K23" i="6"/>
  <c r="L23" i="6" s="1"/>
  <c r="K50" i="6"/>
  <c r="L50" i="6" s="1"/>
  <c r="K20" i="6"/>
  <c r="L20" i="6" s="1"/>
  <c r="K36" i="6"/>
  <c r="L36" i="6" s="1"/>
  <c r="K52" i="6"/>
  <c r="L52" i="6" s="1"/>
  <c r="K54" i="6"/>
  <c r="L54" i="6" s="1"/>
  <c r="K8" i="6"/>
  <c r="L8" i="6" s="1"/>
  <c r="K24" i="6"/>
  <c r="L24" i="6" s="1"/>
  <c r="K40" i="6"/>
  <c r="L40" i="6" s="1"/>
  <c r="K9" i="6"/>
  <c r="L9" i="6" s="1"/>
  <c r="K25" i="6"/>
  <c r="L25" i="6" s="1"/>
  <c r="K41" i="6"/>
  <c r="L41" i="6" s="1"/>
  <c r="K57" i="6"/>
  <c r="L57" i="6" s="1"/>
  <c r="K10" i="6"/>
  <c r="L10" i="6" s="1"/>
  <c r="K26" i="6"/>
  <c r="L26" i="6" s="1"/>
  <c r="K42" i="6"/>
  <c r="L42" i="6" s="1"/>
  <c r="K11" i="6"/>
  <c r="L11" i="6" s="1"/>
  <c r="K27" i="6"/>
  <c r="L27" i="6" s="1"/>
  <c r="K43" i="6"/>
  <c r="L43" i="6" s="1"/>
  <c r="K12" i="6"/>
  <c r="L12" i="6" s="1"/>
  <c r="K28" i="6"/>
  <c r="L28" i="6" s="1"/>
  <c r="K44" i="6"/>
  <c r="L44" i="6" s="1"/>
  <c r="B56" i="6"/>
  <c r="K56" i="6" s="1"/>
  <c r="L56" i="6" s="1"/>
  <c r="B12" i="9"/>
  <c r="C11" i="9"/>
  <c r="C10" i="9"/>
  <c r="H20" i="9"/>
  <c r="C8" i="9"/>
  <c r="C9" i="9"/>
  <c r="C56" i="6"/>
  <c r="D56" i="6" s="1"/>
  <c r="A58" i="6"/>
  <c r="B58" i="6" s="1"/>
  <c r="K58" i="6" s="1"/>
  <c r="L58" i="6" s="1"/>
  <c r="I57" i="6"/>
  <c r="J57" i="6" s="1"/>
  <c r="C51" i="6"/>
  <c r="D51" i="6" s="1"/>
  <c r="C55" i="6"/>
  <c r="D55" i="6" s="1"/>
  <c r="G47" i="6"/>
  <c r="H47" i="6" s="1"/>
  <c r="I55" i="6"/>
  <c r="J55" i="6" s="1"/>
  <c r="G55" i="6"/>
  <c r="H55" i="6" s="1"/>
  <c r="I52" i="6"/>
  <c r="J52" i="6" s="1"/>
  <c r="E50" i="6"/>
  <c r="F50" i="6" s="1"/>
  <c r="C50" i="6"/>
  <c r="D50" i="6" s="1"/>
  <c r="E48" i="6"/>
  <c r="F48" i="6" s="1"/>
  <c r="E47" i="6"/>
  <c r="F47" i="6" s="1"/>
  <c r="E54" i="6"/>
  <c r="F54" i="6" s="1"/>
  <c r="C54" i="6"/>
  <c r="D54" i="6" s="1"/>
  <c r="I46" i="6"/>
  <c r="J46" i="6" s="1"/>
  <c r="G52" i="6"/>
  <c r="H52" i="6" s="1"/>
  <c r="G46" i="6"/>
  <c r="H46" i="6" s="1"/>
  <c r="C52" i="6"/>
  <c r="D52" i="6" s="1"/>
  <c r="E46" i="6"/>
  <c r="F46" i="6" s="1"/>
  <c r="E57" i="6"/>
  <c r="F57" i="6" s="1"/>
  <c r="I48" i="6"/>
  <c r="J48" i="6" s="1"/>
  <c r="G48" i="6"/>
  <c r="H48" i="6" s="1"/>
  <c r="I54" i="6"/>
  <c r="J54" i="6" s="1"/>
  <c r="I50" i="6"/>
  <c r="J50" i="6" s="1"/>
  <c r="C47" i="6"/>
  <c r="D47" i="6" s="1"/>
  <c r="C53" i="6"/>
  <c r="D53" i="6" s="1"/>
  <c r="E53" i="6"/>
  <c r="F53" i="6" s="1"/>
  <c r="G53" i="6"/>
  <c r="H53" i="6" s="1"/>
  <c r="I53" i="6"/>
  <c r="J53" i="6" s="1"/>
  <c r="E49" i="6"/>
  <c r="F49" i="6" s="1"/>
  <c r="G49" i="6"/>
  <c r="H49" i="6" s="1"/>
  <c r="I49" i="6"/>
  <c r="J49" i="6" s="1"/>
  <c r="I51" i="6"/>
  <c r="J51" i="6" s="1"/>
  <c r="G51" i="6"/>
  <c r="H51" i="6" s="1"/>
  <c r="C84" i="8" l="1"/>
  <c r="D84" i="8" s="1"/>
  <c r="E84" i="8"/>
  <c r="F84" i="8" s="1"/>
  <c r="G84" i="8"/>
  <c r="H84" i="8" s="1"/>
  <c r="I84" i="8"/>
  <c r="J84" i="8" s="1"/>
  <c r="K84" i="8"/>
  <c r="L84" i="8" s="1"/>
  <c r="B85" i="8"/>
  <c r="A86" i="8"/>
  <c r="C117" i="6"/>
  <c r="D117" i="6" s="1"/>
  <c r="E117" i="6"/>
  <c r="F117" i="6" s="1"/>
  <c r="I117" i="6"/>
  <c r="J117" i="6" s="1"/>
  <c r="K117" i="6"/>
  <c r="L117" i="6" s="1"/>
  <c r="G117" i="6"/>
  <c r="H117" i="6" s="1"/>
  <c r="B118" i="6"/>
  <c r="A119" i="6"/>
  <c r="F9" i="9"/>
  <c r="G9" i="9" s="1"/>
  <c r="H9" i="9" s="1"/>
  <c r="K9" i="9"/>
  <c r="F8" i="9"/>
  <c r="K8" i="9"/>
  <c r="K10" i="9"/>
  <c r="F10" i="9"/>
  <c r="K11" i="9"/>
  <c r="F11" i="9"/>
  <c r="B13" i="9"/>
  <c r="C12" i="9"/>
  <c r="E56" i="6"/>
  <c r="F56" i="6" s="1"/>
  <c r="C57" i="6"/>
  <c r="D57" i="6" s="1"/>
  <c r="G56" i="6"/>
  <c r="H56" i="6" s="1"/>
  <c r="I56" i="6"/>
  <c r="J56" i="6" s="1"/>
  <c r="G57" i="6"/>
  <c r="H57" i="6" s="1"/>
  <c r="A59" i="6"/>
  <c r="B59" i="6" s="1"/>
  <c r="K59" i="6" s="1"/>
  <c r="L59" i="6" s="1"/>
  <c r="E85" i="8" l="1"/>
  <c r="F85" i="8" s="1"/>
  <c r="C85" i="8"/>
  <c r="D85" i="8" s="1"/>
  <c r="G85" i="8"/>
  <c r="H85" i="8" s="1"/>
  <c r="I85" i="8"/>
  <c r="J85" i="8" s="1"/>
  <c r="K85" i="8"/>
  <c r="L85" i="8" s="1"/>
  <c r="B86" i="8"/>
  <c r="A87" i="8"/>
  <c r="C118" i="6"/>
  <c r="D118" i="6" s="1"/>
  <c r="E118" i="6"/>
  <c r="F118" i="6" s="1"/>
  <c r="G118" i="6"/>
  <c r="H118" i="6" s="1"/>
  <c r="I118" i="6"/>
  <c r="J118" i="6" s="1"/>
  <c r="K118" i="6"/>
  <c r="L118" i="6" s="1"/>
  <c r="A120" i="6"/>
  <c r="B119" i="6"/>
  <c r="G8" i="9"/>
  <c r="H8" i="9" s="1"/>
  <c r="I8" i="9" s="1"/>
  <c r="K12" i="9"/>
  <c r="F12" i="9"/>
  <c r="G12" i="9" s="1"/>
  <c r="H12" i="9" s="1"/>
  <c r="G10" i="9"/>
  <c r="H10" i="9" s="1"/>
  <c r="I10" i="9" s="1"/>
  <c r="G11" i="9"/>
  <c r="H11" i="9" s="1"/>
  <c r="I11" i="9" s="1"/>
  <c r="B14" i="9"/>
  <c r="C13" i="9"/>
  <c r="G21" i="9"/>
  <c r="H21" i="9" s="1"/>
  <c r="C58" i="6"/>
  <c r="D58" i="6" s="1"/>
  <c r="E58" i="6"/>
  <c r="F58" i="6" s="1"/>
  <c r="G58" i="6"/>
  <c r="H58" i="6" s="1"/>
  <c r="I58" i="6"/>
  <c r="J58" i="6" s="1"/>
  <c r="A60" i="6"/>
  <c r="B60" i="6" s="1"/>
  <c r="K60" i="6" s="1"/>
  <c r="L60" i="6" s="1"/>
  <c r="A88" i="8" l="1"/>
  <c r="B87" i="8"/>
  <c r="E86" i="8"/>
  <c r="F86" i="8" s="1"/>
  <c r="G86" i="8"/>
  <c r="H86" i="8" s="1"/>
  <c r="I86" i="8"/>
  <c r="J86" i="8" s="1"/>
  <c r="K86" i="8"/>
  <c r="L86" i="8" s="1"/>
  <c r="C86" i="8"/>
  <c r="D86" i="8" s="1"/>
  <c r="A121" i="6"/>
  <c r="B120" i="6"/>
  <c r="E119" i="6"/>
  <c r="F119" i="6" s="1"/>
  <c r="C119" i="6"/>
  <c r="D119" i="6" s="1"/>
  <c r="G119" i="6"/>
  <c r="H119" i="6" s="1"/>
  <c r="I119" i="6"/>
  <c r="J119" i="6" s="1"/>
  <c r="K119" i="6"/>
  <c r="L119" i="6" s="1"/>
  <c r="F13" i="9"/>
  <c r="K13" i="9"/>
  <c r="B15" i="9"/>
  <c r="C14" i="9"/>
  <c r="M12" i="9"/>
  <c r="G22" i="9"/>
  <c r="H22" i="9" s="1"/>
  <c r="G59" i="6"/>
  <c r="H59" i="6" s="1"/>
  <c r="I59" i="6"/>
  <c r="J59" i="6" s="1"/>
  <c r="C59" i="6"/>
  <c r="D59" i="6" s="1"/>
  <c r="E59" i="6"/>
  <c r="F59" i="6" s="1"/>
  <c r="A61" i="6"/>
  <c r="B61" i="6" s="1"/>
  <c r="K61" i="6" s="1"/>
  <c r="L61" i="6" s="1"/>
  <c r="I87" i="8" l="1"/>
  <c r="J87" i="8" s="1"/>
  <c r="K87" i="8"/>
  <c r="L87" i="8" s="1"/>
  <c r="C87" i="8"/>
  <c r="D87" i="8" s="1"/>
  <c r="E87" i="8"/>
  <c r="F87" i="8" s="1"/>
  <c r="G87" i="8"/>
  <c r="H87" i="8" s="1"/>
  <c r="A89" i="8"/>
  <c r="B88" i="8"/>
  <c r="I120" i="6"/>
  <c r="J120" i="6" s="1"/>
  <c r="K120" i="6"/>
  <c r="L120" i="6" s="1"/>
  <c r="E120" i="6"/>
  <c r="F120" i="6" s="1"/>
  <c r="G120" i="6"/>
  <c r="H120" i="6" s="1"/>
  <c r="C120" i="6"/>
  <c r="D120" i="6" s="1"/>
  <c r="A122" i="6"/>
  <c r="B121" i="6"/>
  <c r="K14" i="9"/>
  <c r="F14" i="9"/>
  <c r="C15" i="9"/>
  <c r="B16" i="9"/>
  <c r="G13" i="9"/>
  <c r="H13" i="9" s="1"/>
  <c r="I13" i="9" s="1"/>
  <c r="G19" i="9"/>
  <c r="H19" i="9" s="1"/>
  <c r="G23" i="9"/>
  <c r="H23" i="9" s="1"/>
  <c r="G60" i="6"/>
  <c r="H60" i="6" s="1"/>
  <c r="I60" i="6"/>
  <c r="J60" i="6" s="1"/>
  <c r="C60" i="6"/>
  <c r="D60" i="6" s="1"/>
  <c r="E60" i="6"/>
  <c r="F60" i="6" s="1"/>
  <c r="A62" i="6"/>
  <c r="B62" i="6" s="1"/>
  <c r="K62" i="6" s="1"/>
  <c r="L62" i="6" s="1"/>
  <c r="B89" i="8" l="1"/>
  <c r="A90" i="8"/>
  <c r="C88" i="8"/>
  <c r="D88" i="8" s="1"/>
  <c r="E88" i="8"/>
  <c r="F88" i="8" s="1"/>
  <c r="G88" i="8"/>
  <c r="H88" i="8" s="1"/>
  <c r="I88" i="8"/>
  <c r="J88" i="8" s="1"/>
  <c r="K88" i="8"/>
  <c r="L88" i="8" s="1"/>
  <c r="B122" i="6"/>
  <c r="A123" i="6"/>
  <c r="G121" i="6"/>
  <c r="H121" i="6" s="1"/>
  <c r="C121" i="6"/>
  <c r="D121" i="6" s="1"/>
  <c r="E121" i="6"/>
  <c r="F121" i="6" s="1"/>
  <c r="I121" i="6"/>
  <c r="J121" i="6" s="1"/>
  <c r="K121" i="6"/>
  <c r="L121" i="6" s="1"/>
  <c r="F15" i="9"/>
  <c r="K15" i="9"/>
  <c r="B17" i="9"/>
  <c r="C16" i="9"/>
  <c r="G14" i="9"/>
  <c r="H14" i="9" s="1"/>
  <c r="M14" i="9"/>
  <c r="A63" i="6"/>
  <c r="B63" i="6" s="1"/>
  <c r="K63" i="6" s="1"/>
  <c r="L63" i="6" s="1"/>
  <c r="G61" i="6"/>
  <c r="H61" i="6" s="1"/>
  <c r="I61" i="6"/>
  <c r="J61" i="6" s="1"/>
  <c r="C61" i="6"/>
  <c r="D61" i="6" s="1"/>
  <c r="E61" i="6"/>
  <c r="F61" i="6" s="1"/>
  <c r="A91" i="8" l="1"/>
  <c r="B90" i="8"/>
  <c r="E89" i="8"/>
  <c r="F89" i="8" s="1"/>
  <c r="C89" i="8"/>
  <c r="D89" i="8" s="1"/>
  <c r="G89" i="8"/>
  <c r="H89" i="8" s="1"/>
  <c r="I89" i="8"/>
  <c r="J89" i="8" s="1"/>
  <c r="K89" i="8"/>
  <c r="L89" i="8" s="1"/>
  <c r="B123" i="6"/>
  <c r="A124" i="6"/>
  <c r="C122" i="6"/>
  <c r="D122" i="6" s="1"/>
  <c r="E122" i="6"/>
  <c r="F122" i="6" s="1"/>
  <c r="G122" i="6"/>
  <c r="H122" i="6" s="1"/>
  <c r="I122" i="6"/>
  <c r="J122" i="6" s="1"/>
  <c r="K122" i="6"/>
  <c r="L122" i="6" s="1"/>
  <c r="B18" i="9"/>
  <c r="C17" i="9"/>
  <c r="G15" i="9"/>
  <c r="H15" i="9" s="1"/>
  <c r="I15" i="9" s="1"/>
  <c r="A64" i="6"/>
  <c r="B64" i="6" s="1"/>
  <c r="K64" i="6" s="1"/>
  <c r="L64" i="6" s="1"/>
  <c r="E62" i="6"/>
  <c r="F62" i="6" s="1"/>
  <c r="I62" i="6"/>
  <c r="J62" i="6" s="1"/>
  <c r="C62" i="6"/>
  <c r="D62" i="6" s="1"/>
  <c r="G62" i="6"/>
  <c r="H62" i="6" s="1"/>
  <c r="E90" i="8" l="1"/>
  <c r="F90" i="8" s="1"/>
  <c r="I90" i="8"/>
  <c r="J90" i="8" s="1"/>
  <c r="G90" i="8"/>
  <c r="H90" i="8" s="1"/>
  <c r="K90" i="8"/>
  <c r="L90" i="8" s="1"/>
  <c r="C90" i="8"/>
  <c r="D90" i="8" s="1"/>
  <c r="A92" i="8"/>
  <c r="B91" i="8"/>
  <c r="A125" i="6"/>
  <c r="B124" i="6"/>
  <c r="E123" i="6"/>
  <c r="F123" i="6" s="1"/>
  <c r="G123" i="6"/>
  <c r="H123" i="6" s="1"/>
  <c r="C123" i="6"/>
  <c r="D123" i="6" s="1"/>
  <c r="I123" i="6"/>
  <c r="J123" i="6" s="1"/>
  <c r="K123" i="6"/>
  <c r="L123" i="6" s="1"/>
  <c r="B19" i="9"/>
  <c r="C18" i="9"/>
  <c r="A65" i="6"/>
  <c r="B65" i="6" s="1"/>
  <c r="K65" i="6" s="1"/>
  <c r="L65" i="6" s="1"/>
  <c r="G63" i="6"/>
  <c r="H63" i="6" s="1"/>
  <c r="C63" i="6"/>
  <c r="D63" i="6" s="1"/>
  <c r="I63" i="6"/>
  <c r="J63" i="6" s="1"/>
  <c r="E63" i="6"/>
  <c r="F63" i="6" s="1"/>
  <c r="I91" i="8" l="1"/>
  <c r="J91" i="8" s="1"/>
  <c r="K91" i="8"/>
  <c r="L91" i="8" s="1"/>
  <c r="C91" i="8"/>
  <c r="D91" i="8" s="1"/>
  <c r="E91" i="8"/>
  <c r="F91" i="8" s="1"/>
  <c r="G91" i="8"/>
  <c r="H91" i="8" s="1"/>
  <c r="A93" i="8"/>
  <c r="B92" i="8"/>
  <c r="I124" i="6"/>
  <c r="J124" i="6" s="1"/>
  <c r="K124" i="6"/>
  <c r="L124" i="6" s="1"/>
  <c r="E124" i="6"/>
  <c r="F124" i="6" s="1"/>
  <c r="G124" i="6"/>
  <c r="H124" i="6" s="1"/>
  <c r="C124" i="6"/>
  <c r="D124" i="6" s="1"/>
  <c r="A126" i="6"/>
  <c r="B125" i="6"/>
  <c r="B20" i="9"/>
  <c r="C19" i="9"/>
  <c r="A66" i="6"/>
  <c r="B66" i="6" s="1"/>
  <c r="K66" i="6" s="1"/>
  <c r="L66" i="6" s="1"/>
  <c r="E64" i="6"/>
  <c r="F64" i="6" s="1"/>
  <c r="C64" i="6"/>
  <c r="D64" i="6" s="1"/>
  <c r="I64" i="6"/>
  <c r="J64" i="6" s="1"/>
  <c r="G64" i="6"/>
  <c r="H64" i="6" s="1"/>
  <c r="C92" i="8" l="1"/>
  <c r="D92" i="8" s="1"/>
  <c r="E92" i="8"/>
  <c r="F92" i="8" s="1"/>
  <c r="G92" i="8"/>
  <c r="H92" i="8" s="1"/>
  <c r="I92" i="8"/>
  <c r="J92" i="8" s="1"/>
  <c r="K92" i="8"/>
  <c r="L92" i="8" s="1"/>
  <c r="B93" i="8"/>
  <c r="A94" i="8"/>
  <c r="B126" i="6"/>
  <c r="A127" i="6"/>
  <c r="C125" i="6"/>
  <c r="D125" i="6" s="1"/>
  <c r="G125" i="6"/>
  <c r="H125" i="6" s="1"/>
  <c r="K125" i="6"/>
  <c r="L125" i="6" s="1"/>
  <c r="E125" i="6"/>
  <c r="F125" i="6" s="1"/>
  <c r="I125" i="6"/>
  <c r="J125" i="6" s="1"/>
  <c r="B21" i="9"/>
  <c r="C20" i="9"/>
  <c r="A67" i="6"/>
  <c r="B67" i="6" s="1"/>
  <c r="K67" i="6" s="1"/>
  <c r="L67" i="6" s="1"/>
  <c r="C65" i="6"/>
  <c r="D65" i="6" s="1"/>
  <c r="I65" i="6"/>
  <c r="J65" i="6" s="1"/>
  <c r="E65" i="6"/>
  <c r="F65" i="6" s="1"/>
  <c r="G65" i="6"/>
  <c r="H65" i="6" s="1"/>
  <c r="C93" i="8" l="1"/>
  <c r="D93" i="8" s="1"/>
  <c r="E93" i="8"/>
  <c r="F93" i="8" s="1"/>
  <c r="G93" i="8"/>
  <c r="H93" i="8" s="1"/>
  <c r="I93" i="8"/>
  <c r="J93" i="8" s="1"/>
  <c r="K93" i="8"/>
  <c r="L93" i="8" s="1"/>
  <c r="A95" i="8"/>
  <c r="B94" i="8"/>
  <c r="A128" i="6"/>
  <c r="B127" i="6"/>
  <c r="K126" i="6"/>
  <c r="L126" i="6" s="1"/>
  <c r="C126" i="6"/>
  <c r="D126" i="6" s="1"/>
  <c r="E126" i="6"/>
  <c r="F126" i="6" s="1"/>
  <c r="G126" i="6"/>
  <c r="H126" i="6" s="1"/>
  <c r="I126" i="6"/>
  <c r="J126" i="6" s="1"/>
  <c r="B22" i="9"/>
  <c r="C21" i="9"/>
  <c r="A68" i="6"/>
  <c r="B68" i="6" s="1"/>
  <c r="K68" i="6" s="1"/>
  <c r="L68" i="6" s="1"/>
  <c r="E66" i="6"/>
  <c r="F66" i="6" s="1"/>
  <c r="C66" i="6"/>
  <c r="D66" i="6" s="1"/>
  <c r="I66" i="6"/>
  <c r="J66" i="6" s="1"/>
  <c r="G66" i="6"/>
  <c r="H66" i="6" s="1"/>
  <c r="A96" i="8" l="1"/>
  <c r="B95" i="8"/>
  <c r="E94" i="8"/>
  <c r="F94" i="8" s="1"/>
  <c r="I94" i="8"/>
  <c r="J94" i="8" s="1"/>
  <c r="G94" i="8"/>
  <c r="H94" i="8" s="1"/>
  <c r="K94" i="8"/>
  <c r="L94" i="8" s="1"/>
  <c r="C94" i="8"/>
  <c r="D94" i="8" s="1"/>
  <c r="E127" i="6"/>
  <c r="F127" i="6" s="1"/>
  <c r="K127" i="6"/>
  <c r="L127" i="6" s="1"/>
  <c r="C127" i="6"/>
  <c r="D127" i="6" s="1"/>
  <c r="G127" i="6"/>
  <c r="H127" i="6" s="1"/>
  <c r="I127" i="6"/>
  <c r="J127" i="6" s="1"/>
  <c r="A129" i="6"/>
  <c r="B128" i="6"/>
  <c r="B23" i="9"/>
  <c r="C22" i="9"/>
  <c r="G24" i="9"/>
  <c r="H24" i="9" s="1"/>
  <c r="I24" i="9" s="1"/>
  <c r="G67" i="6"/>
  <c r="H67" i="6" s="1"/>
  <c r="C67" i="6"/>
  <c r="D67" i="6" s="1"/>
  <c r="I67" i="6"/>
  <c r="J67" i="6" s="1"/>
  <c r="E67" i="6"/>
  <c r="F67" i="6" s="1"/>
  <c r="A69" i="6"/>
  <c r="B69" i="6" s="1"/>
  <c r="K69" i="6" s="1"/>
  <c r="L69" i="6" s="1"/>
  <c r="I95" i="8" l="1"/>
  <c r="J95" i="8" s="1"/>
  <c r="K95" i="8"/>
  <c r="L95" i="8" s="1"/>
  <c r="C95" i="8"/>
  <c r="D95" i="8" s="1"/>
  <c r="E95" i="8"/>
  <c r="F95" i="8" s="1"/>
  <c r="G95" i="8"/>
  <c r="H95" i="8" s="1"/>
  <c r="A97" i="8"/>
  <c r="B96" i="8"/>
  <c r="I128" i="6"/>
  <c r="J128" i="6" s="1"/>
  <c r="K128" i="6"/>
  <c r="L128" i="6" s="1"/>
  <c r="G128" i="6"/>
  <c r="H128" i="6" s="1"/>
  <c r="C128" i="6"/>
  <c r="D128" i="6" s="1"/>
  <c r="E128" i="6"/>
  <c r="F128" i="6" s="1"/>
  <c r="A130" i="6"/>
  <c r="B129" i="6"/>
  <c r="B24" i="9"/>
  <c r="C23" i="9"/>
  <c r="G25" i="9"/>
  <c r="H25" i="9"/>
  <c r="G26" i="9"/>
  <c r="H26" i="9"/>
  <c r="C68" i="6"/>
  <c r="D68" i="6" s="1"/>
  <c r="G68" i="6"/>
  <c r="H68" i="6" s="1"/>
  <c r="I68" i="6"/>
  <c r="J68" i="6" s="1"/>
  <c r="E68" i="6"/>
  <c r="F68" i="6" s="1"/>
  <c r="A70" i="6"/>
  <c r="B70" i="6" s="1"/>
  <c r="K70" i="6" s="1"/>
  <c r="L70" i="6" s="1"/>
  <c r="C96" i="8" l="1"/>
  <c r="D96" i="8" s="1"/>
  <c r="I96" i="8"/>
  <c r="J96" i="8" s="1"/>
  <c r="E96" i="8"/>
  <c r="F96" i="8" s="1"/>
  <c r="G96" i="8"/>
  <c r="H96" i="8" s="1"/>
  <c r="K96" i="8"/>
  <c r="L96" i="8" s="1"/>
  <c r="B97" i="8"/>
  <c r="A98" i="8"/>
  <c r="G129" i="6"/>
  <c r="H129" i="6" s="1"/>
  <c r="C129" i="6"/>
  <c r="D129" i="6" s="1"/>
  <c r="I129" i="6"/>
  <c r="J129" i="6" s="1"/>
  <c r="K129" i="6"/>
  <c r="L129" i="6" s="1"/>
  <c r="E129" i="6"/>
  <c r="F129" i="6" s="1"/>
  <c r="B130" i="6"/>
  <c r="A131" i="6"/>
  <c r="I27" i="9" a="1"/>
  <c r="I27" i="9" s="1"/>
  <c r="B25" i="9"/>
  <c r="C24" i="9"/>
  <c r="A71" i="6"/>
  <c r="B71" i="6" s="1"/>
  <c r="K71" i="6" s="1"/>
  <c r="L71" i="6" s="1"/>
  <c r="C69" i="6"/>
  <c r="D69" i="6" s="1"/>
  <c r="I69" i="6"/>
  <c r="J69" i="6" s="1"/>
  <c r="G69" i="6"/>
  <c r="H69" i="6" s="1"/>
  <c r="E69" i="6"/>
  <c r="F69" i="6" s="1"/>
  <c r="C97" i="8" l="1"/>
  <c r="D97" i="8" s="1"/>
  <c r="E97" i="8"/>
  <c r="F97" i="8" s="1"/>
  <c r="G97" i="8"/>
  <c r="H97" i="8" s="1"/>
  <c r="I97" i="8"/>
  <c r="J97" i="8" s="1"/>
  <c r="K97" i="8"/>
  <c r="L97" i="8" s="1"/>
  <c r="A99" i="8"/>
  <c r="B98" i="8"/>
  <c r="B131" i="6"/>
  <c r="A132" i="6"/>
  <c r="G130" i="6"/>
  <c r="H130" i="6" s="1"/>
  <c r="C130" i="6"/>
  <c r="D130" i="6" s="1"/>
  <c r="E130" i="6"/>
  <c r="F130" i="6" s="1"/>
  <c r="I130" i="6"/>
  <c r="J130" i="6" s="1"/>
  <c r="K130" i="6"/>
  <c r="L130" i="6" s="1"/>
  <c r="B26" i="9"/>
  <c r="C26" i="9" s="1"/>
  <c r="C25" i="9"/>
  <c r="C70" i="6"/>
  <c r="D70" i="6" s="1"/>
  <c r="E70" i="6"/>
  <c r="F70" i="6" s="1"/>
  <c r="I70" i="6"/>
  <c r="J70" i="6" s="1"/>
  <c r="G70" i="6"/>
  <c r="H70" i="6" s="1"/>
  <c r="A72" i="6"/>
  <c r="B72" i="6" s="1"/>
  <c r="K72" i="6" s="1"/>
  <c r="L72" i="6" s="1"/>
  <c r="E98" i="8" l="1"/>
  <c r="F98" i="8" s="1"/>
  <c r="I98" i="8"/>
  <c r="J98" i="8" s="1"/>
  <c r="G98" i="8"/>
  <c r="H98" i="8" s="1"/>
  <c r="K98" i="8"/>
  <c r="L98" i="8" s="1"/>
  <c r="C98" i="8"/>
  <c r="D98" i="8" s="1"/>
  <c r="A100" i="8"/>
  <c r="B99" i="8"/>
  <c r="A133" i="6"/>
  <c r="B132" i="6"/>
  <c r="E131" i="6"/>
  <c r="F131" i="6" s="1"/>
  <c r="G131" i="6"/>
  <c r="H131" i="6" s="1"/>
  <c r="K131" i="6"/>
  <c r="L131" i="6" s="1"/>
  <c r="I131" i="6"/>
  <c r="J131" i="6" s="1"/>
  <c r="C131" i="6"/>
  <c r="D131" i="6" s="1"/>
  <c r="A73" i="6"/>
  <c r="B73" i="6" s="1"/>
  <c r="K73" i="6" s="1"/>
  <c r="L73" i="6" s="1"/>
  <c r="G71" i="6"/>
  <c r="H71" i="6" s="1"/>
  <c r="C71" i="6"/>
  <c r="D71" i="6" s="1"/>
  <c r="I71" i="6"/>
  <c r="J71" i="6" s="1"/>
  <c r="E71" i="6"/>
  <c r="F71" i="6" s="1"/>
  <c r="I99" i="8" l="1"/>
  <c r="J99" i="8" s="1"/>
  <c r="K99" i="8"/>
  <c r="L99" i="8" s="1"/>
  <c r="E99" i="8"/>
  <c r="F99" i="8" s="1"/>
  <c r="C99" i="8"/>
  <c r="D99" i="8" s="1"/>
  <c r="G99" i="8"/>
  <c r="H99" i="8" s="1"/>
  <c r="A101" i="8"/>
  <c r="B100" i="8"/>
  <c r="I132" i="6"/>
  <c r="J132" i="6" s="1"/>
  <c r="E132" i="6"/>
  <c r="F132" i="6" s="1"/>
  <c r="K132" i="6"/>
  <c r="L132" i="6" s="1"/>
  <c r="C132" i="6"/>
  <c r="D132" i="6" s="1"/>
  <c r="G132" i="6"/>
  <c r="H132" i="6" s="1"/>
  <c r="A134" i="6"/>
  <c r="B133" i="6"/>
  <c r="A74" i="6"/>
  <c r="B74" i="6" s="1"/>
  <c r="K74" i="6" s="1"/>
  <c r="L74" i="6" s="1"/>
  <c r="E72" i="6"/>
  <c r="F72" i="6" s="1"/>
  <c r="G72" i="6"/>
  <c r="H72" i="6" s="1"/>
  <c r="I72" i="6"/>
  <c r="J72" i="6" s="1"/>
  <c r="C72" i="6"/>
  <c r="D72" i="6" s="1"/>
  <c r="B101" i="8" l="1"/>
  <c r="A102" i="8"/>
  <c r="I100" i="8"/>
  <c r="J100" i="8" s="1"/>
  <c r="C100" i="8"/>
  <c r="D100" i="8" s="1"/>
  <c r="E100" i="8"/>
  <c r="F100" i="8" s="1"/>
  <c r="G100" i="8"/>
  <c r="H100" i="8" s="1"/>
  <c r="K100" i="8"/>
  <c r="L100" i="8" s="1"/>
  <c r="B134" i="6"/>
  <c r="A135" i="6"/>
  <c r="E133" i="6"/>
  <c r="F133" i="6" s="1"/>
  <c r="K133" i="6"/>
  <c r="L133" i="6" s="1"/>
  <c r="C133" i="6"/>
  <c r="D133" i="6" s="1"/>
  <c r="G133" i="6"/>
  <c r="H133" i="6" s="1"/>
  <c r="I133" i="6"/>
  <c r="J133" i="6" s="1"/>
  <c r="A75" i="6"/>
  <c r="B75" i="6" s="1"/>
  <c r="K75" i="6" s="1"/>
  <c r="L75" i="6" s="1"/>
  <c r="I73" i="6"/>
  <c r="J73" i="6" s="1"/>
  <c r="C73" i="6"/>
  <c r="D73" i="6" s="1"/>
  <c r="E73" i="6"/>
  <c r="F73" i="6" s="1"/>
  <c r="G73" i="6"/>
  <c r="H73" i="6" s="1"/>
  <c r="B102" i="8" l="1"/>
  <c r="A103" i="8"/>
  <c r="E101" i="8"/>
  <c r="F101" i="8" s="1"/>
  <c r="C101" i="8"/>
  <c r="D101" i="8" s="1"/>
  <c r="G101" i="8"/>
  <c r="H101" i="8" s="1"/>
  <c r="I101" i="8"/>
  <c r="J101" i="8" s="1"/>
  <c r="K101" i="8"/>
  <c r="L101" i="8" s="1"/>
  <c r="B135" i="6"/>
  <c r="A136" i="6"/>
  <c r="C134" i="6"/>
  <c r="D134" i="6" s="1"/>
  <c r="K134" i="6"/>
  <c r="L134" i="6" s="1"/>
  <c r="E134" i="6"/>
  <c r="F134" i="6" s="1"/>
  <c r="G134" i="6"/>
  <c r="H134" i="6" s="1"/>
  <c r="I134" i="6"/>
  <c r="J134" i="6" s="1"/>
  <c r="A76" i="6"/>
  <c r="B76" i="6" s="1"/>
  <c r="K76" i="6" s="1"/>
  <c r="L76" i="6" s="1"/>
  <c r="G74" i="6"/>
  <c r="H74" i="6" s="1"/>
  <c r="E74" i="6"/>
  <c r="F74" i="6" s="1"/>
  <c r="I74" i="6"/>
  <c r="J74" i="6" s="1"/>
  <c r="C74" i="6"/>
  <c r="D74" i="6" s="1"/>
  <c r="A104" i="8" l="1"/>
  <c r="B103" i="8"/>
  <c r="E102" i="8"/>
  <c r="F102" i="8" s="1"/>
  <c r="G102" i="8"/>
  <c r="H102" i="8" s="1"/>
  <c r="I102" i="8"/>
  <c r="J102" i="8" s="1"/>
  <c r="K102" i="8"/>
  <c r="L102" i="8" s="1"/>
  <c r="C102" i="8"/>
  <c r="D102" i="8" s="1"/>
  <c r="B136" i="6"/>
  <c r="A137" i="6"/>
  <c r="E135" i="6"/>
  <c r="F135" i="6" s="1"/>
  <c r="K135" i="6"/>
  <c r="L135" i="6" s="1"/>
  <c r="C135" i="6"/>
  <c r="D135" i="6" s="1"/>
  <c r="G135" i="6"/>
  <c r="H135" i="6" s="1"/>
  <c r="I135" i="6"/>
  <c r="J135" i="6" s="1"/>
  <c r="I75" i="6"/>
  <c r="J75" i="6" s="1"/>
  <c r="G75" i="6"/>
  <c r="H75" i="6" s="1"/>
  <c r="C75" i="6"/>
  <c r="D75" i="6" s="1"/>
  <c r="E75" i="6"/>
  <c r="F75" i="6" s="1"/>
  <c r="A77" i="6"/>
  <c r="B77" i="6" s="1"/>
  <c r="K77" i="6" s="1"/>
  <c r="L77" i="6" s="1"/>
  <c r="I103" i="8" l="1"/>
  <c r="J103" i="8" s="1"/>
  <c r="K103" i="8"/>
  <c r="L103" i="8" s="1"/>
  <c r="C103" i="8"/>
  <c r="D103" i="8" s="1"/>
  <c r="E103" i="8"/>
  <c r="F103" i="8" s="1"/>
  <c r="G103" i="8"/>
  <c r="H103" i="8" s="1"/>
  <c r="A105" i="8"/>
  <c r="B104" i="8"/>
  <c r="A138" i="6"/>
  <c r="B137" i="6"/>
  <c r="I136" i="6"/>
  <c r="J136" i="6" s="1"/>
  <c r="G136" i="6"/>
  <c r="H136" i="6" s="1"/>
  <c r="K136" i="6"/>
  <c r="L136" i="6" s="1"/>
  <c r="E136" i="6"/>
  <c r="F136" i="6" s="1"/>
  <c r="C136" i="6"/>
  <c r="D136" i="6" s="1"/>
  <c r="A78" i="6"/>
  <c r="B78" i="6" s="1"/>
  <c r="K78" i="6" s="1"/>
  <c r="L78" i="6" s="1"/>
  <c r="I76" i="6"/>
  <c r="J76" i="6" s="1"/>
  <c r="E76" i="6"/>
  <c r="F76" i="6" s="1"/>
  <c r="G76" i="6"/>
  <c r="H76" i="6" s="1"/>
  <c r="C76" i="6"/>
  <c r="D76" i="6" s="1"/>
  <c r="B105" i="8" l="1"/>
  <c r="A106" i="8"/>
  <c r="I104" i="8"/>
  <c r="J104" i="8" s="1"/>
  <c r="C104" i="8"/>
  <c r="D104" i="8" s="1"/>
  <c r="E104" i="8"/>
  <c r="F104" i="8" s="1"/>
  <c r="G104" i="8"/>
  <c r="H104" i="8" s="1"/>
  <c r="K104" i="8"/>
  <c r="L104" i="8" s="1"/>
  <c r="G137" i="6"/>
  <c r="H137" i="6" s="1"/>
  <c r="C137" i="6"/>
  <c r="D137" i="6" s="1"/>
  <c r="E137" i="6"/>
  <c r="F137" i="6" s="1"/>
  <c r="I137" i="6"/>
  <c r="J137" i="6" s="1"/>
  <c r="K137" i="6"/>
  <c r="L137" i="6" s="1"/>
  <c r="B138" i="6"/>
  <c r="A139" i="6"/>
  <c r="I77" i="6"/>
  <c r="J77" i="6" s="1"/>
  <c r="C77" i="6"/>
  <c r="D77" i="6" s="1"/>
  <c r="E77" i="6"/>
  <c r="F77" i="6" s="1"/>
  <c r="G77" i="6"/>
  <c r="H77" i="6" s="1"/>
  <c r="A79" i="6"/>
  <c r="B79" i="6" s="1"/>
  <c r="K79" i="6" s="1"/>
  <c r="L79" i="6" s="1"/>
  <c r="A107" i="8" l="1"/>
  <c r="B106" i="8"/>
  <c r="E105" i="8"/>
  <c r="F105" i="8" s="1"/>
  <c r="C105" i="8"/>
  <c r="D105" i="8" s="1"/>
  <c r="G105" i="8"/>
  <c r="H105" i="8" s="1"/>
  <c r="I105" i="8"/>
  <c r="J105" i="8" s="1"/>
  <c r="K105" i="8"/>
  <c r="L105" i="8" s="1"/>
  <c r="K138" i="6"/>
  <c r="L138" i="6" s="1"/>
  <c r="C138" i="6"/>
  <c r="D138" i="6" s="1"/>
  <c r="E138" i="6"/>
  <c r="F138" i="6" s="1"/>
  <c r="G138" i="6"/>
  <c r="H138" i="6" s="1"/>
  <c r="I138" i="6"/>
  <c r="J138" i="6" s="1"/>
  <c r="A140" i="6"/>
  <c r="B139" i="6"/>
  <c r="I78" i="6"/>
  <c r="J78" i="6" s="1"/>
  <c r="G78" i="6"/>
  <c r="H78" i="6" s="1"/>
  <c r="C78" i="6"/>
  <c r="D78" i="6" s="1"/>
  <c r="E78" i="6"/>
  <c r="F78" i="6" s="1"/>
  <c r="A80" i="6"/>
  <c r="B80" i="6" s="1"/>
  <c r="K80" i="6" s="1"/>
  <c r="L80" i="6" s="1"/>
  <c r="E106" i="8" l="1"/>
  <c r="F106" i="8" s="1"/>
  <c r="G106" i="8"/>
  <c r="H106" i="8" s="1"/>
  <c r="I106" i="8"/>
  <c r="J106" i="8" s="1"/>
  <c r="K106" i="8"/>
  <c r="L106" i="8" s="1"/>
  <c r="C106" i="8"/>
  <c r="D106" i="8" s="1"/>
  <c r="A108" i="8"/>
  <c r="B107" i="8"/>
  <c r="A141" i="6"/>
  <c r="B141" i="6" s="1"/>
  <c r="B140" i="6"/>
  <c r="E139" i="6"/>
  <c r="F139" i="6" s="1"/>
  <c r="G139" i="6"/>
  <c r="H139" i="6" s="1"/>
  <c r="K139" i="6"/>
  <c r="L139" i="6" s="1"/>
  <c r="I139" i="6"/>
  <c r="J139" i="6" s="1"/>
  <c r="C139" i="6"/>
  <c r="D139" i="6" s="1"/>
  <c r="E79" i="6"/>
  <c r="F79" i="6" s="1"/>
  <c r="I79" i="6"/>
  <c r="J79" i="6" s="1"/>
  <c r="C79" i="6"/>
  <c r="D79" i="6" s="1"/>
  <c r="G79" i="6"/>
  <c r="H79" i="6" s="1"/>
  <c r="A81" i="6"/>
  <c r="B81" i="6" s="1"/>
  <c r="K81" i="6" s="1"/>
  <c r="L81" i="6" s="1"/>
  <c r="I107" i="8" l="1"/>
  <c r="J107" i="8" s="1"/>
  <c r="K107" i="8"/>
  <c r="L107" i="8" s="1"/>
  <c r="E107" i="8"/>
  <c r="F107" i="8" s="1"/>
  <c r="C107" i="8"/>
  <c r="D107" i="8" s="1"/>
  <c r="G107" i="8"/>
  <c r="H107" i="8" s="1"/>
  <c r="A109" i="8"/>
  <c r="B108" i="8"/>
  <c r="I140" i="6"/>
  <c r="J140" i="6" s="1"/>
  <c r="K140" i="6"/>
  <c r="L140" i="6" s="1"/>
  <c r="E140" i="6"/>
  <c r="F140" i="6" s="1"/>
  <c r="G140" i="6"/>
  <c r="H140" i="6" s="1"/>
  <c r="C140" i="6"/>
  <c r="D140" i="6" s="1"/>
  <c r="C141" i="6"/>
  <c r="D141" i="6" s="1"/>
  <c r="G141" i="6"/>
  <c r="H141" i="6" s="1"/>
  <c r="I141" i="6"/>
  <c r="J141" i="6" s="1"/>
  <c r="E141" i="6"/>
  <c r="F141" i="6" s="1"/>
  <c r="K141" i="6"/>
  <c r="L141" i="6" s="1"/>
  <c r="E80" i="6"/>
  <c r="F80" i="6" s="1"/>
  <c r="G80" i="6"/>
  <c r="H80" i="6" s="1"/>
  <c r="C80" i="6"/>
  <c r="D80" i="6" s="1"/>
  <c r="I80" i="6"/>
  <c r="J80" i="6" s="1"/>
  <c r="A82" i="6"/>
  <c r="B82" i="6" s="1"/>
  <c r="K82" i="6" s="1"/>
  <c r="L82" i="6" s="1"/>
  <c r="I108" i="8" l="1"/>
  <c r="J108" i="8" s="1"/>
  <c r="C108" i="8"/>
  <c r="D108" i="8" s="1"/>
  <c r="E108" i="8"/>
  <c r="F108" i="8" s="1"/>
  <c r="G108" i="8"/>
  <c r="H108" i="8" s="1"/>
  <c r="K108" i="8"/>
  <c r="L108" i="8" s="1"/>
  <c r="B109" i="8"/>
  <c r="A110" i="8"/>
  <c r="A83" i="6"/>
  <c r="B83" i="6" s="1"/>
  <c r="K83" i="6" s="1"/>
  <c r="L83" i="6" s="1"/>
  <c r="C81" i="6"/>
  <c r="D81" i="6" s="1"/>
  <c r="G81" i="6"/>
  <c r="H81" i="6" s="1"/>
  <c r="I81" i="6"/>
  <c r="J81" i="6" s="1"/>
  <c r="E81" i="6"/>
  <c r="F81" i="6" s="1"/>
  <c r="B110" i="8" l="1"/>
  <c r="A111" i="8"/>
  <c r="E109" i="8"/>
  <c r="F109" i="8" s="1"/>
  <c r="C109" i="8"/>
  <c r="D109" i="8" s="1"/>
  <c r="G109" i="8"/>
  <c r="H109" i="8" s="1"/>
  <c r="I109" i="8"/>
  <c r="J109" i="8" s="1"/>
  <c r="K109" i="8"/>
  <c r="L109" i="8" s="1"/>
  <c r="G82" i="6"/>
  <c r="H82" i="6" s="1"/>
  <c r="E82" i="6"/>
  <c r="F82" i="6" s="1"/>
  <c r="C82" i="6"/>
  <c r="D82" i="6" s="1"/>
  <c r="I82" i="6"/>
  <c r="J82" i="6" s="1"/>
  <c r="A84" i="6"/>
  <c r="B84" i="6" s="1"/>
  <c r="K84" i="6" s="1"/>
  <c r="L84" i="6" s="1"/>
  <c r="A112" i="8" l="1"/>
  <c r="B111" i="8"/>
  <c r="E110" i="8"/>
  <c r="F110" i="8" s="1"/>
  <c r="I110" i="8"/>
  <c r="J110" i="8" s="1"/>
  <c r="G110" i="8"/>
  <c r="H110" i="8" s="1"/>
  <c r="K110" i="8"/>
  <c r="L110" i="8" s="1"/>
  <c r="C110" i="8"/>
  <c r="D110" i="8" s="1"/>
  <c r="C83" i="6"/>
  <c r="D83" i="6" s="1"/>
  <c r="I83" i="6"/>
  <c r="J83" i="6" s="1"/>
  <c r="G83" i="6"/>
  <c r="H83" i="6" s="1"/>
  <c r="E83" i="6"/>
  <c r="F83" i="6" s="1"/>
  <c r="A85" i="6"/>
  <c r="B85" i="6" s="1"/>
  <c r="K85" i="6" s="1"/>
  <c r="L85" i="6" s="1"/>
  <c r="I111" i="8" l="1"/>
  <c r="J111" i="8" s="1"/>
  <c r="K111" i="8"/>
  <c r="L111" i="8" s="1"/>
  <c r="E111" i="8"/>
  <c r="F111" i="8" s="1"/>
  <c r="C111" i="8"/>
  <c r="D111" i="8" s="1"/>
  <c r="G111" i="8"/>
  <c r="H111" i="8" s="1"/>
  <c r="A113" i="8"/>
  <c r="B112" i="8"/>
  <c r="A86" i="6"/>
  <c r="B86" i="6" s="1"/>
  <c r="K86" i="6" s="1"/>
  <c r="L86" i="6" s="1"/>
  <c r="C84" i="6"/>
  <c r="D84" i="6" s="1"/>
  <c r="I84" i="6"/>
  <c r="J84" i="6" s="1"/>
  <c r="E84" i="6"/>
  <c r="F84" i="6" s="1"/>
  <c r="G84" i="6"/>
  <c r="H84" i="6" s="1"/>
  <c r="C112" i="8" l="1"/>
  <c r="D112" i="8" s="1"/>
  <c r="E112" i="8"/>
  <c r="F112" i="8" s="1"/>
  <c r="G112" i="8"/>
  <c r="H112" i="8" s="1"/>
  <c r="I112" i="8"/>
  <c r="J112" i="8" s="1"/>
  <c r="K112" i="8"/>
  <c r="L112" i="8" s="1"/>
  <c r="B113" i="8"/>
  <c r="A114" i="8"/>
  <c r="A87" i="6"/>
  <c r="B87" i="6" s="1"/>
  <c r="K87" i="6" s="1"/>
  <c r="L87" i="6" s="1"/>
  <c r="C85" i="6"/>
  <c r="D85" i="6" s="1"/>
  <c r="E85" i="6"/>
  <c r="F85" i="6" s="1"/>
  <c r="I85" i="6"/>
  <c r="J85" i="6" s="1"/>
  <c r="G85" i="6"/>
  <c r="H85" i="6" s="1"/>
  <c r="A115" i="8" l="1"/>
  <c r="B114" i="8"/>
  <c r="C113" i="8"/>
  <c r="D113" i="8" s="1"/>
  <c r="E113" i="8"/>
  <c r="F113" i="8" s="1"/>
  <c r="G113" i="8"/>
  <c r="H113" i="8" s="1"/>
  <c r="I113" i="8"/>
  <c r="J113" i="8" s="1"/>
  <c r="K113" i="8"/>
  <c r="L113" i="8" s="1"/>
  <c r="A88" i="6"/>
  <c r="B88" i="6" s="1"/>
  <c r="K88" i="6" s="1"/>
  <c r="L88" i="6" s="1"/>
  <c r="E86" i="6"/>
  <c r="F86" i="6" s="1"/>
  <c r="G86" i="6"/>
  <c r="H86" i="6" s="1"/>
  <c r="I86" i="6"/>
  <c r="J86" i="6" s="1"/>
  <c r="C86" i="6"/>
  <c r="D86" i="6" s="1"/>
  <c r="E114" i="8" l="1"/>
  <c r="F114" i="8" s="1"/>
  <c r="I114" i="8"/>
  <c r="J114" i="8" s="1"/>
  <c r="G114" i="8"/>
  <c r="H114" i="8" s="1"/>
  <c r="K114" i="8"/>
  <c r="L114" i="8" s="1"/>
  <c r="C114" i="8"/>
  <c r="D114" i="8" s="1"/>
  <c r="A116" i="8"/>
  <c r="B115" i="8"/>
  <c r="G87" i="6"/>
  <c r="H87" i="6" s="1"/>
  <c r="C87" i="6"/>
  <c r="D87" i="6" s="1"/>
  <c r="E87" i="6"/>
  <c r="F87" i="6" s="1"/>
  <c r="I87" i="6"/>
  <c r="J87" i="6" s="1"/>
  <c r="A89" i="6"/>
  <c r="B89" i="6" s="1"/>
  <c r="K89" i="6" s="1"/>
  <c r="L89" i="6" s="1"/>
  <c r="A117" i="8" l="1"/>
  <c r="B116" i="8"/>
  <c r="I115" i="8"/>
  <c r="J115" i="8" s="1"/>
  <c r="K115" i="8"/>
  <c r="L115" i="8" s="1"/>
  <c r="G115" i="8"/>
  <c r="H115" i="8" s="1"/>
  <c r="C115" i="8"/>
  <c r="D115" i="8" s="1"/>
  <c r="E115" i="8"/>
  <c r="F115" i="8" s="1"/>
  <c r="C88" i="6"/>
  <c r="D88" i="6" s="1"/>
  <c r="E88" i="6"/>
  <c r="F88" i="6" s="1"/>
  <c r="G88" i="6"/>
  <c r="H88" i="6" s="1"/>
  <c r="I88" i="6"/>
  <c r="J88" i="6" s="1"/>
  <c r="A90" i="6"/>
  <c r="B90" i="6" s="1"/>
  <c r="K90" i="6" s="1"/>
  <c r="L90" i="6" s="1"/>
  <c r="I6" i="8"/>
  <c r="J6" i="8" s="1"/>
  <c r="G6" i="8"/>
  <c r="H6" i="8" s="1"/>
  <c r="E6" i="8"/>
  <c r="F6" i="8" s="1"/>
  <c r="B7" i="8"/>
  <c r="C6" i="8"/>
  <c r="D6" i="8" s="1"/>
  <c r="G5" i="8"/>
  <c r="H5" i="8" s="1"/>
  <c r="I4" i="8"/>
  <c r="G4" i="8"/>
  <c r="E4" i="8"/>
  <c r="C4" i="8"/>
  <c r="I4" i="6"/>
  <c r="G4" i="6"/>
  <c r="E4" i="6"/>
  <c r="C4" i="6"/>
  <c r="E7" i="6"/>
  <c r="I116" i="8" l="1"/>
  <c r="J116" i="8" s="1"/>
  <c r="C116" i="8"/>
  <c r="D116" i="8" s="1"/>
  <c r="E116" i="8"/>
  <c r="F116" i="8" s="1"/>
  <c r="G116" i="8"/>
  <c r="H116" i="8" s="1"/>
  <c r="K116" i="8"/>
  <c r="L116" i="8" s="1"/>
  <c r="B117" i="8"/>
  <c r="A118" i="8"/>
  <c r="E89" i="6"/>
  <c r="F89" i="6" s="1"/>
  <c r="G89" i="6"/>
  <c r="H89" i="6" s="1"/>
  <c r="I89" i="6"/>
  <c r="J89" i="6" s="1"/>
  <c r="C89" i="6"/>
  <c r="D89" i="6" s="1"/>
  <c r="A91" i="6"/>
  <c r="B91" i="6" s="1"/>
  <c r="K91" i="6" s="1"/>
  <c r="L91" i="6" s="1"/>
  <c r="I5" i="6"/>
  <c r="J5" i="6" s="1"/>
  <c r="F5" i="6"/>
  <c r="G6" i="6"/>
  <c r="H6" i="6" s="1"/>
  <c r="E6" i="6"/>
  <c r="F6" i="6" s="1"/>
  <c r="E5" i="8"/>
  <c r="F5" i="8" s="1"/>
  <c r="E7" i="8"/>
  <c r="F7" i="8" s="1"/>
  <c r="I7" i="8"/>
  <c r="J7" i="8" s="1"/>
  <c r="G7" i="8"/>
  <c r="H7" i="8" s="1"/>
  <c r="I5" i="8"/>
  <c r="J5" i="8" s="1"/>
  <c r="C5" i="8"/>
  <c r="D5" i="8" s="1"/>
  <c r="C7" i="8"/>
  <c r="D7" i="8" s="1"/>
  <c r="E9" i="6"/>
  <c r="F7" i="6"/>
  <c r="C7" i="6"/>
  <c r="D7" i="6" s="1"/>
  <c r="I7" i="6"/>
  <c r="J7" i="6" s="1"/>
  <c r="G7" i="6"/>
  <c r="H7" i="6" s="1"/>
  <c r="I6" i="6"/>
  <c r="J6" i="6" s="1"/>
  <c r="C6" i="6"/>
  <c r="D6" i="6" s="1"/>
  <c r="G5" i="6"/>
  <c r="H5" i="6" s="1"/>
  <c r="C5" i="6"/>
  <c r="D5" i="6" s="1"/>
  <c r="E117" i="8" l="1"/>
  <c r="F117" i="8" s="1"/>
  <c r="C117" i="8"/>
  <c r="D117" i="8" s="1"/>
  <c r="G117" i="8"/>
  <c r="H117" i="8" s="1"/>
  <c r="I117" i="8"/>
  <c r="J117" i="8" s="1"/>
  <c r="K117" i="8"/>
  <c r="L117" i="8" s="1"/>
  <c r="B118" i="8"/>
  <c r="A119" i="8"/>
  <c r="B8" i="8"/>
  <c r="G8" i="8" s="1"/>
  <c r="H8" i="8" s="1"/>
  <c r="A92" i="6"/>
  <c r="B92" i="6" s="1"/>
  <c r="K92" i="6" s="1"/>
  <c r="L92" i="6" s="1"/>
  <c r="C90" i="6"/>
  <c r="D90" i="6" s="1"/>
  <c r="I90" i="6"/>
  <c r="J90" i="6" s="1"/>
  <c r="E90" i="6"/>
  <c r="F90" i="6" s="1"/>
  <c r="G90" i="6"/>
  <c r="H90" i="6" s="1"/>
  <c r="E8" i="6"/>
  <c r="F8" i="6" s="1"/>
  <c r="E10" i="6"/>
  <c r="G9" i="6"/>
  <c r="H9" i="6" s="1"/>
  <c r="F9" i="6"/>
  <c r="C9" i="6"/>
  <c r="D9" i="6" s="1"/>
  <c r="I9" i="6"/>
  <c r="J9" i="6" s="1"/>
  <c r="E118" i="8" l="1"/>
  <c r="F118" i="8" s="1"/>
  <c r="G118" i="8"/>
  <c r="H118" i="8" s="1"/>
  <c r="I118" i="8"/>
  <c r="J118" i="8" s="1"/>
  <c r="C118" i="8"/>
  <c r="D118" i="8" s="1"/>
  <c r="K118" i="8"/>
  <c r="L118" i="8" s="1"/>
  <c r="A120" i="8"/>
  <c r="B119" i="8"/>
  <c r="C8" i="8"/>
  <c r="D8" i="8" s="1"/>
  <c r="E8" i="8"/>
  <c r="F8" i="8" s="1"/>
  <c r="I8" i="8"/>
  <c r="J8" i="8" s="1"/>
  <c r="B9" i="8"/>
  <c r="G8" i="6"/>
  <c r="H8" i="6" s="1"/>
  <c r="I8" i="6"/>
  <c r="J8" i="6" s="1"/>
  <c r="C8" i="6"/>
  <c r="D8" i="6" s="1"/>
  <c r="C91" i="6"/>
  <c r="D91" i="6" s="1"/>
  <c r="E91" i="6"/>
  <c r="F91" i="6" s="1"/>
  <c r="G91" i="6"/>
  <c r="H91" i="6" s="1"/>
  <c r="I91" i="6"/>
  <c r="J91" i="6" s="1"/>
  <c r="A93" i="6"/>
  <c r="B93" i="6" s="1"/>
  <c r="K93" i="6" s="1"/>
  <c r="L93" i="6" s="1"/>
  <c r="G10" i="6"/>
  <c r="H10" i="6" s="1"/>
  <c r="F10" i="6"/>
  <c r="C10" i="6"/>
  <c r="D10" i="6" s="1"/>
  <c r="I10" i="6"/>
  <c r="J10" i="6" s="1"/>
  <c r="E11" i="6"/>
  <c r="I119" i="8" l="1"/>
  <c r="J119" i="8" s="1"/>
  <c r="K119" i="8"/>
  <c r="L119" i="8" s="1"/>
  <c r="E119" i="8"/>
  <c r="F119" i="8" s="1"/>
  <c r="G119" i="8"/>
  <c r="H119" i="8" s="1"/>
  <c r="C119" i="8"/>
  <c r="D119" i="8" s="1"/>
  <c r="A121" i="8"/>
  <c r="B120" i="8"/>
  <c r="B10" i="8"/>
  <c r="C9" i="8"/>
  <c r="D9" i="8" s="1"/>
  <c r="G9" i="8"/>
  <c r="H9" i="8" s="1"/>
  <c r="I9" i="8"/>
  <c r="J9" i="8" s="1"/>
  <c r="E9" i="8"/>
  <c r="F9" i="8" s="1"/>
  <c r="A94" i="6"/>
  <c r="B94" i="6" s="1"/>
  <c r="K94" i="6" s="1"/>
  <c r="L94" i="6" s="1"/>
  <c r="C92" i="6"/>
  <c r="D92" i="6" s="1"/>
  <c r="E92" i="6"/>
  <c r="F92" i="6" s="1"/>
  <c r="I92" i="6"/>
  <c r="J92" i="6" s="1"/>
  <c r="G92" i="6"/>
  <c r="H92" i="6" s="1"/>
  <c r="E12" i="6"/>
  <c r="G11" i="6"/>
  <c r="H11" i="6" s="1"/>
  <c r="I11" i="6"/>
  <c r="J11" i="6" s="1"/>
  <c r="C11" i="6"/>
  <c r="D11" i="6" s="1"/>
  <c r="F11" i="6"/>
  <c r="B121" i="8" l="1"/>
  <c r="A122" i="8"/>
  <c r="C120" i="8"/>
  <c r="D120" i="8" s="1"/>
  <c r="I120" i="8"/>
  <c r="J120" i="8" s="1"/>
  <c r="E120" i="8"/>
  <c r="F120" i="8" s="1"/>
  <c r="G120" i="8"/>
  <c r="H120" i="8" s="1"/>
  <c r="K120" i="8"/>
  <c r="L120" i="8" s="1"/>
  <c r="B11" i="8"/>
  <c r="I10" i="8"/>
  <c r="J10" i="8" s="1"/>
  <c r="G10" i="8"/>
  <c r="H10" i="8" s="1"/>
  <c r="C10" i="8"/>
  <c r="D10" i="8" s="1"/>
  <c r="E10" i="8"/>
  <c r="F10" i="8" s="1"/>
  <c r="C93" i="6"/>
  <c r="D93" i="6" s="1"/>
  <c r="E93" i="6"/>
  <c r="F93" i="6" s="1"/>
  <c r="I93" i="6"/>
  <c r="J93" i="6" s="1"/>
  <c r="G93" i="6"/>
  <c r="H93" i="6" s="1"/>
  <c r="A95" i="6"/>
  <c r="E13" i="6"/>
  <c r="C12" i="6"/>
  <c r="D12" i="6" s="1"/>
  <c r="G12" i="6"/>
  <c r="H12" i="6" s="1"/>
  <c r="I12" i="6"/>
  <c r="J12" i="6" s="1"/>
  <c r="F12" i="6"/>
  <c r="A123" i="8" l="1"/>
  <c r="B122" i="8"/>
  <c r="C121" i="8"/>
  <c r="D121" i="8" s="1"/>
  <c r="E121" i="8"/>
  <c r="F121" i="8" s="1"/>
  <c r="G121" i="8"/>
  <c r="H121" i="8" s="1"/>
  <c r="I121" i="8"/>
  <c r="J121" i="8" s="1"/>
  <c r="K121" i="8"/>
  <c r="L121" i="8" s="1"/>
  <c r="B12" i="8"/>
  <c r="I11" i="8"/>
  <c r="J11" i="8" s="1"/>
  <c r="E11" i="8"/>
  <c r="F11" i="8" s="1"/>
  <c r="C11" i="8"/>
  <c r="D11" i="8" s="1"/>
  <c r="G11" i="8"/>
  <c r="H11" i="8" s="1"/>
  <c r="A96" i="6"/>
  <c r="B96" i="6" s="1"/>
  <c r="K96" i="6" s="1"/>
  <c r="L96" i="6" s="1"/>
  <c r="B95" i="6"/>
  <c r="K95" i="6" s="1"/>
  <c r="L95" i="6" s="1"/>
  <c r="A97" i="6"/>
  <c r="B97" i="6" s="1"/>
  <c r="K97" i="6" s="1"/>
  <c r="L97" i="6" s="1"/>
  <c r="E94" i="6"/>
  <c r="F94" i="6" s="1"/>
  <c r="C94" i="6"/>
  <c r="D94" i="6" s="1"/>
  <c r="I94" i="6"/>
  <c r="J94" i="6" s="1"/>
  <c r="G94" i="6"/>
  <c r="H94" i="6" s="1"/>
  <c r="I13" i="6"/>
  <c r="J13" i="6" s="1"/>
  <c r="G13" i="6"/>
  <c r="H13" i="6" s="1"/>
  <c r="F13" i="6"/>
  <c r="C13" i="6"/>
  <c r="D13" i="6" s="1"/>
  <c r="E14" i="6"/>
  <c r="E122" i="8" l="1"/>
  <c r="F122" i="8" s="1"/>
  <c r="G122" i="8"/>
  <c r="H122" i="8" s="1"/>
  <c r="I122" i="8"/>
  <c r="J122" i="8" s="1"/>
  <c r="K122" i="8"/>
  <c r="L122" i="8" s="1"/>
  <c r="C122" i="8"/>
  <c r="D122" i="8" s="1"/>
  <c r="A124" i="8"/>
  <c r="B123" i="8"/>
  <c r="B13" i="8"/>
  <c r="I12" i="8"/>
  <c r="J12" i="8" s="1"/>
  <c r="G12" i="8"/>
  <c r="H12" i="8" s="1"/>
  <c r="C12" i="8"/>
  <c r="D12" i="8" s="1"/>
  <c r="E12" i="8"/>
  <c r="F12" i="8" s="1"/>
  <c r="A98" i="6"/>
  <c r="C96" i="6"/>
  <c r="D96" i="6" s="1"/>
  <c r="E96" i="6"/>
  <c r="F96" i="6" s="1"/>
  <c r="G96" i="6"/>
  <c r="H96" i="6" s="1"/>
  <c r="I96" i="6"/>
  <c r="J96" i="6" s="1"/>
  <c r="I95" i="6"/>
  <c r="J95" i="6" s="1"/>
  <c r="C95" i="6"/>
  <c r="D95" i="6" s="1"/>
  <c r="E95" i="6"/>
  <c r="F95" i="6" s="1"/>
  <c r="G95" i="6"/>
  <c r="H95" i="6" s="1"/>
  <c r="I14" i="6"/>
  <c r="J14" i="6" s="1"/>
  <c r="F14" i="6"/>
  <c r="C14" i="6"/>
  <c r="D14" i="6" s="1"/>
  <c r="G14" i="6"/>
  <c r="H14" i="6" s="1"/>
  <c r="E15" i="6"/>
  <c r="I123" i="8" l="1"/>
  <c r="J123" i="8" s="1"/>
  <c r="E123" i="8"/>
  <c r="F123" i="8" s="1"/>
  <c r="K123" i="8"/>
  <c r="L123" i="8" s="1"/>
  <c r="C123" i="8"/>
  <c r="D123" i="8" s="1"/>
  <c r="G123" i="8"/>
  <c r="H123" i="8" s="1"/>
  <c r="A125" i="8"/>
  <c r="B124" i="8"/>
  <c r="B14" i="8"/>
  <c r="C13" i="8"/>
  <c r="D13" i="8" s="1"/>
  <c r="E13" i="8"/>
  <c r="F13" i="8" s="1"/>
  <c r="I13" i="8"/>
  <c r="J13" i="8" s="1"/>
  <c r="G13" i="8"/>
  <c r="H13" i="8" s="1"/>
  <c r="B98" i="6"/>
  <c r="K98" i="6" s="1"/>
  <c r="L98" i="6" s="1"/>
  <c r="A99" i="6"/>
  <c r="G97" i="6"/>
  <c r="H97" i="6" s="1"/>
  <c r="C97" i="6"/>
  <c r="D97" i="6" s="1"/>
  <c r="I97" i="6"/>
  <c r="J97" i="6" s="1"/>
  <c r="E97" i="6"/>
  <c r="F97" i="6" s="1"/>
  <c r="E16" i="6"/>
  <c r="F15" i="6"/>
  <c r="C15" i="6"/>
  <c r="D15" i="6" s="1"/>
  <c r="I15" i="6"/>
  <c r="J15" i="6" s="1"/>
  <c r="G15" i="6"/>
  <c r="H15" i="6" s="1"/>
  <c r="K124" i="8" l="1"/>
  <c r="L124" i="8" s="1"/>
  <c r="C124" i="8"/>
  <c r="D124" i="8" s="1"/>
  <c r="E124" i="8"/>
  <c r="F124" i="8" s="1"/>
  <c r="G124" i="8"/>
  <c r="H124" i="8" s="1"/>
  <c r="I124" i="8"/>
  <c r="J124" i="8" s="1"/>
  <c r="B125" i="8"/>
  <c r="A126" i="8"/>
  <c r="B15" i="8"/>
  <c r="G14" i="8"/>
  <c r="H14" i="8" s="1"/>
  <c r="I14" i="8"/>
  <c r="J14" i="8" s="1"/>
  <c r="E14" i="8"/>
  <c r="F14" i="8" s="1"/>
  <c r="C14" i="8"/>
  <c r="D14" i="8" s="1"/>
  <c r="B99" i="6"/>
  <c r="K99" i="6" s="1"/>
  <c r="L99" i="6" s="1"/>
  <c r="A100" i="6"/>
  <c r="I98" i="6"/>
  <c r="J98" i="6" s="1"/>
  <c r="G98" i="6"/>
  <c r="H98" i="6" s="1"/>
  <c r="E98" i="6"/>
  <c r="F98" i="6" s="1"/>
  <c r="C98" i="6"/>
  <c r="D98" i="6" s="1"/>
  <c r="I16" i="6"/>
  <c r="J16" i="6" s="1"/>
  <c r="F16" i="6"/>
  <c r="C16" i="6"/>
  <c r="D16" i="6" s="1"/>
  <c r="G16" i="6"/>
  <c r="H16" i="6" s="1"/>
  <c r="E17" i="6"/>
  <c r="A127" i="8" l="1"/>
  <c r="B126" i="8"/>
  <c r="E125" i="8"/>
  <c r="F125" i="8" s="1"/>
  <c r="C125" i="8"/>
  <c r="D125" i="8" s="1"/>
  <c r="G125" i="8"/>
  <c r="H125" i="8" s="1"/>
  <c r="I125" i="8"/>
  <c r="J125" i="8" s="1"/>
  <c r="K125" i="8"/>
  <c r="L125" i="8" s="1"/>
  <c r="B16" i="8"/>
  <c r="C15" i="8"/>
  <c r="D15" i="8" s="1"/>
  <c r="I15" i="8"/>
  <c r="J15" i="8" s="1"/>
  <c r="E15" i="8"/>
  <c r="F15" i="8" s="1"/>
  <c r="G15" i="8"/>
  <c r="H15" i="8" s="1"/>
  <c r="A101" i="6"/>
  <c r="B101" i="6" s="1"/>
  <c r="K101" i="6" s="1"/>
  <c r="L101" i="6" s="1"/>
  <c r="B100" i="6"/>
  <c r="K100" i="6" s="1"/>
  <c r="L100" i="6" s="1"/>
  <c r="E99" i="6"/>
  <c r="F99" i="6" s="1"/>
  <c r="G99" i="6"/>
  <c r="H99" i="6" s="1"/>
  <c r="I99" i="6"/>
  <c r="J99" i="6" s="1"/>
  <c r="C99" i="6"/>
  <c r="D99" i="6" s="1"/>
  <c r="A102" i="6"/>
  <c r="B102" i="6" s="1"/>
  <c r="K102" i="6" s="1"/>
  <c r="L102" i="6" s="1"/>
  <c r="E18" i="6"/>
  <c r="C17" i="6"/>
  <c r="D17" i="6" s="1"/>
  <c r="I17" i="6"/>
  <c r="J17" i="6" s="1"/>
  <c r="F17" i="6"/>
  <c r="G17" i="6"/>
  <c r="H17" i="6" s="1"/>
  <c r="E126" i="8" l="1"/>
  <c r="F126" i="8" s="1"/>
  <c r="I126" i="8"/>
  <c r="J126" i="8" s="1"/>
  <c r="G126" i="8"/>
  <c r="H126" i="8" s="1"/>
  <c r="K126" i="8"/>
  <c r="L126" i="8" s="1"/>
  <c r="C126" i="8"/>
  <c r="D126" i="8" s="1"/>
  <c r="A128" i="8"/>
  <c r="B127" i="8"/>
  <c r="B17" i="8"/>
  <c r="G16" i="8"/>
  <c r="H16" i="8" s="1"/>
  <c r="I16" i="8"/>
  <c r="J16" i="8" s="1"/>
  <c r="C16" i="8"/>
  <c r="D16" i="8" s="1"/>
  <c r="E16" i="8"/>
  <c r="F16" i="8" s="1"/>
  <c r="C100" i="6"/>
  <c r="D100" i="6" s="1"/>
  <c r="G100" i="6"/>
  <c r="H100" i="6" s="1"/>
  <c r="E100" i="6"/>
  <c r="F100" i="6" s="1"/>
  <c r="I100" i="6"/>
  <c r="J100" i="6" s="1"/>
  <c r="E101" i="6"/>
  <c r="F101" i="6" s="1"/>
  <c r="I101" i="6"/>
  <c r="J101" i="6" s="1"/>
  <c r="G101" i="6"/>
  <c r="H101" i="6" s="1"/>
  <c r="C101" i="6"/>
  <c r="D101" i="6" s="1"/>
  <c r="A103" i="6"/>
  <c r="B103" i="6" s="1"/>
  <c r="K103" i="6" s="1"/>
  <c r="L103" i="6" s="1"/>
  <c r="G18" i="6"/>
  <c r="H18" i="6" s="1"/>
  <c r="F18" i="6"/>
  <c r="C18" i="6"/>
  <c r="D18" i="6" s="1"/>
  <c r="I18" i="6"/>
  <c r="J18" i="6" s="1"/>
  <c r="E19" i="6"/>
  <c r="A129" i="8" l="1"/>
  <c r="B128" i="8"/>
  <c r="I127" i="8"/>
  <c r="J127" i="8" s="1"/>
  <c r="K127" i="8"/>
  <c r="L127" i="8" s="1"/>
  <c r="E127" i="8"/>
  <c r="F127" i="8" s="1"/>
  <c r="C127" i="8"/>
  <c r="D127" i="8" s="1"/>
  <c r="G127" i="8"/>
  <c r="H127" i="8" s="1"/>
  <c r="B18" i="8"/>
  <c r="C17" i="8"/>
  <c r="D17" i="8" s="1"/>
  <c r="I17" i="8"/>
  <c r="J17" i="8" s="1"/>
  <c r="G17" i="8"/>
  <c r="H17" i="8" s="1"/>
  <c r="E17" i="8"/>
  <c r="F17" i="8" s="1"/>
  <c r="A104" i="6"/>
  <c r="B104" i="6" s="1"/>
  <c r="K104" i="6" s="1"/>
  <c r="L104" i="6" s="1"/>
  <c r="E102" i="6"/>
  <c r="F102" i="6" s="1"/>
  <c r="G102" i="6"/>
  <c r="H102" i="6" s="1"/>
  <c r="C102" i="6"/>
  <c r="D102" i="6" s="1"/>
  <c r="I102" i="6"/>
  <c r="J102" i="6" s="1"/>
  <c r="E20" i="6"/>
  <c r="F19" i="6"/>
  <c r="I19" i="6"/>
  <c r="J19" i="6" s="1"/>
  <c r="G19" i="6"/>
  <c r="H19" i="6" s="1"/>
  <c r="C19" i="6"/>
  <c r="D19" i="6" s="1"/>
  <c r="C128" i="8" l="1"/>
  <c r="D128" i="8" s="1"/>
  <c r="E128" i="8"/>
  <c r="F128" i="8" s="1"/>
  <c r="G128" i="8"/>
  <c r="H128" i="8" s="1"/>
  <c r="I128" i="8"/>
  <c r="J128" i="8" s="1"/>
  <c r="K128" i="8"/>
  <c r="L128" i="8" s="1"/>
  <c r="B129" i="8"/>
  <c r="A130" i="8"/>
  <c r="B19" i="8"/>
  <c r="G18" i="8"/>
  <c r="H18" i="8" s="1"/>
  <c r="C18" i="8"/>
  <c r="D18" i="8" s="1"/>
  <c r="I18" i="8"/>
  <c r="J18" i="8" s="1"/>
  <c r="E18" i="8"/>
  <c r="F18" i="8" s="1"/>
  <c r="A105" i="6"/>
  <c r="B105" i="6" s="1"/>
  <c r="K105" i="6" s="1"/>
  <c r="L105" i="6" s="1"/>
  <c r="E103" i="6"/>
  <c r="F103" i="6" s="1"/>
  <c r="I103" i="6"/>
  <c r="J103" i="6" s="1"/>
  <c r="G103" i="6"/>
  <c r="H103" i="6" s="1"/>
  <c r="C103" i="6"/>
  <c r="D103" i="6" s="1"/>
  <c r="E21" i="6"/>
  <c r="C20" i="6"/>
  <c r="D20" i="6" s="1"/>
  <c r="I20" i="6"/>
  <c r="J20" i="6" s="1"/>
  <c r="G20" i="6"/>
  <c r="H20" i="6" s="1"/>
  <c r="F20" i="6"/>
  <c r="B130" i="8" l="1"/>
  <c r="A131" i="8"/>
  <c r="B131" i="8" s="1"/>
  <c r="C129" i="8"/>
  <c r="D129" i="8" s="1"/>
  <c r="E129" i="8"/>
  <c r="F129" i="8" s="1"/>
  <c r="G129" i="8"/>
  <c r="H129" i="8" s="1"/>
  <c r="I129" i="8"/>
  <c r="J129" i="8" s="1"/>
  <c r="K129" i="8"/>
  <c r="L129" i="8" s="1"/>
  <c r="B20" i="8"/>
  <c r="I19" i="8"/>
  <c r="J19" i="8" s="1"/>
  <c r="C19" i="8"/>
  <c r="D19" i="8" s="1"/>
  <c r="E19" i="8"/>
  <c r="F19" i="8" s="1"/>
  <c r="G19" i="8"/>
  <c r="H19" i="8" s="1"/>
  <c r="G104" i="6"/>
  <c r="H104" i="6" s="1"/>
  <c r="C104" i="6"/>
  <c r="D104" i="6" s="1"/>
  <c r="E104" i="6"/>
  <c r="F104" i="6" s="1"/>
  <c r="I104" i="6"/>
  <c r="J104" i="6" s="1"/>
  <c r="A106" i="6"/>
  <c r="B106" i="6" s="1"/>
  <c r="K106" i="6" s="1"/>
  <c r="L106" i="6" s="1"/>
  <c r="E22" i="6"/>
  <c r="I21" i="6"/>
  <c r="J21" i="6" s="1"/>
  <c r="G21" i="6"/>
  <c r="H21" i="6" s="1"/>
  <c r="F21" i="6"/>
  <c r="C21" i="6"/>
  <c r="D21" i="6" s="1"/>
  <c r="I131" i="8" l="1"/>
  <c r="J131" i="8" s="1"/>
  <c r="K131" i="8"/>
  <c r="L131" i="8" s="1"/>
  <c r="C131" i="8"/>
  <c r="D131" i="8" s="1"/>
  <c r="G131" i="8"/>
  <c r="H131" i="8" s="1"/>
  <c r="E131" i="8"/>
  <c r="F131" i="8" s="1"/>
  <c r="E130" i="8"/>
  <c r="F130" i="8" s="1"/>
  <c r="I130" i="8"/>
  <c r="J130" i="8" s="1"/>
  <c r="G130" i="8"/>
  <c r="H130" i="8" s="1"/>
  <c r="K130" i="8"/>
  <c r="L130" i="8" s="1"/>
  <c r="C130" i="8"/>
  <c r="D130" i="8" s="1"/>
  <c r="B21" i="8"/>
  <c r="I20" i="8"/>
  <c r="J20" i="8" s="1"/>
  <c r="G20" i="8"/>
  <c r="H20" i="8" s="1"/>
  <c r="C20" i="8"/>
  <c r="D20" i="8" s="1"/>
  <c r="E20" i="8"/>
  <c r="F20" i="8" s="1"/>
  <c r="E105" i="6"/>
  <c r="F105" i="6" s="1"/>
  <c r="G105" i="6"/>
  <c r="H105" i="6" s="1"/>
  <c r="I105" i="6"/>
  <c r="J105" i="6" s="1"/>
  <c r="C105" i="6"/>
  <c r="D105" i="6" s="1"/>
  <c r="A107" i="6"/>
  <c r="B107" i="6" s="1"/>
  <c r="K107" i="6" s="1"/>
  <c r="L107" i="6" s="1"/>
  <c r="F22" i="6"/>
  <c r="G22" i="6"/>
  <c r="H22" i="6" s="1"/>
  <c r="I22" i="6"/>
  <c r="J22" i="6" s="1"/>
  <c r="C22" i="6"/>
  <c r="D22" i="6" s="1"/>
  <c r="E23" i="6"/>
  <c r="B22" i="8" l="1"/>
  <c r="I21" i="8"/>
  <c r="J21" i="8" s="1"/>
  <c r="C21" i="8"/>
  <c r="D21" i="8" s="1"/>
  <c r="G21" i="8"/>
  <c r="H21" i="8" s="1"/>
  <c r="E21" i="8"/>
  <c r="F21" i="8" s="1"/>
  <c r="G106" i="6"/>
  <c r="H106" i="6" s="1"/>
  <c r="E106" i="6"/>
  <c r="F106" i="6" s="1"/>
  <c r="I106" i="6"/>
  <c r="J106" i="6" s="1"/>
  <c r="C106" i="6"/>
  <c r="D106" i="6" s="1"/>
  <c r="A108" i="6"/>
  <c r="B108" i="6" s="1"/>
  <c r="K108" i="6" s="1"/>
  <c r="L108" i="6" s="1"/>
  <c r="E24" i="6"/>
  <c r="F23" i="6"/>
  <c r="C23" i="6"/>
  <c r="D23" i="6" s="1"/>
  <c r="I23" i="6"/>
  <c r="J23" i="6" s="1"/>
  <c r="G23" i="6"/>
  <c r="H23" i="6" s="1"/>
  <c r="B23" i="8" l="1"/>
  <c r="E22" i="8"/>
  <c r="F22" i="8" s="1"/>
  <c r="I22" i="8"/>
  <c r="J22" i="8" s="1"/>
  <c r="C22" i="8"/>
  <c r="D22" i="8" s="1"/>
  <c r="G22" i="8"/>
  <c r="H22" i="8" s="1"/>
  <c r="C107" i="6"/>
  <c r="D107" i="6" s="1"/>
  <c r="E107" i="6"/>
  <c r="F107" i="6" s="1"/>
  <c r="I107" i="6"/>
  <c r="J107" i="6" s="1"/>
  <c r="G107" i="6"/>
  <c r="H107" i="6" s="1"/>
  <c r="A109" i="6"/>
  <c r="B109" i="6" s="1"/>
  <c r="K109" i="6" s="1"/>
  <c r="L109" i="6" s="1"/>
  <c r="F24" i="6"/>
  <c r="C24" i="6"/>
  <c r="D24" i="6" s="1"/>
  <c r="I24" i="6"/>
  <c r="J24" i="6" s="1"/>
  <c r="G24" i="6"/>
  <c r="H24" i="6" s="1"/>
  <c r="E25" i="6"/>
  <c r="B24" i="8" l="1"/>
  <c r="E23" i="8"/>
  <c r="F23" i="8" s="1"/>
  <c r="I23" i="8"/>
  <c r="J23" i="8" s="1"/>
  <c r="C23" i="8"/>
  <c r="D23" i="8" s="1"/>
  <c r="G23" i="8"/>
  <c r="H23" i="8" s="1"/>
  <c r="A110" i="6"/>
  <c r="B110" i="6" s="1"/>
  <c r="K110" i="6" s="1"/>
  <c r="L110" i="6" s="1"/>
  <c r="C108" i="6"/>
  <c r="D108" i="6" s="1"/>
  <c r="E108" i="6"/>
  <c r="F108" i="6" s="1"/>
  <c r="I108" i="6"/>
  <c r="J108" i="6" s="1"/>
  <c r="G108" i="6"/>
  <c r="H108" i="6" s="1"/>
  <c r="E26" i="6"/>
  <c r="C25" i="6"/>
  <c r="D25" i="6" s="1"/>
  <c r="G25" i="6"/>
  <c r="H25" i="6" s="1"/>
  <c r="I25" i="6"/>
  <c r="J25" i="6" s="1"/>
  <c r="F25" i="6"/>
  <c r="B25" i="8" l="1"/>
  <c r="I24" i="8"/>
  <c r="J24" i="8" s="1"/>
  <c r="C24" i="8"/>
  <c r="D24" i="8" s="1"/>
  <c r="G24" i="8"/>
  <c r="H24" i="8" s="1"/>
  <c r="E24" i="8"/>
  <c r="F24" i="8" s="1"/>
  <c r="I109" i="6"/>
  <c r="J109" i="6" s="1"/>
  <c r="E109" i="6"/>
  <c r="F109" i="6" s="1"/>
  <c r="G109" i="6"/>
  <c r="H109" i="6" s="1"/>
  <c r="C109" i="6"/>
  <c r="D109" i="6" s="1"/>
  <c r="A111" i="6"/>
  <c r="B111" i="6" s="1"/>
  <c r="K111" i="6" s="1"/>
  <c r="L111" i="6" s="1"/>
  <c r="G26" i="6"/>
  <c r="H26" i="6" s="1"/>
  <c r="F26" i="6"/>
  <c r="C26" i="6"/>
  <c r="D26" i="6" s="1"/>
  <c r="I26" i="6"/>
  <c r="J26" i="6" s="1"/>
  <c r="E27" i="6"/>
  <c r="B26" i="8" l="1"/>
  <c r="E25" i="8"/>
  <c r="F25" i="8" s="1"/>
  <c r="G25" i="8"/>
  <c r="H25" i="8" s="1"/>
  <c r="I25" i="8"/>
  <c r="J25" i="8" s="1"/>
  <c r="C25" i="8"/>
  <c r="D25" i="8" s="1"/>
  <c r="A112" i="6"/>
  <c r="B112" i="6" s="1"/>
  <c r="K112" i="6" s="1"/>
  <c r="L112" i="6" s="1"/>
  <c r="I110" i="6"/>
  <c r="J110" i="6" s="1"/>
  <c r="E110" i="6"/>
  <c r="F110" i="6" s="1"/>
  <c r="C110" i="6"/>
  <c r="D110" i="6" s="1"/>
  <c r="G110" i="6"/>
  <c r="H110" i="6" s="1"/>
  <c r="C27" i="6"/>
  <c r="D27" i="6" s="1"/>
  <c r="G27" i="6"/>
  <c r="H27" i="6" s="1"/>
  <c r="I27" i="6"/>
  <c r="J27" i="6" s="1"/>
  <c r="F27" i="6"/>
  <c r="E28" i="6"/>
  <c r="B27" i="8" l="1"/>
  <c r="I26" i="8"/>
  <c r="J26" i="8" s="1"/>
  <c r="E26" i="8"/>
  <c r="F26" i="8" s="1"/>
  <c r="C26" i="8"/>
  <c r="D26" i="8" s="1"/>
  <c r="G26" i="8"/>
  <c r="H26" i="8" s="1"/>
  <c r="A113" i="6"/>
  <c r="B113" i="6" s="1"/>
  <c r="K113" i="6" s="1"/>
  <c r="L113" i="6" s="1"/>
  <c r="E111" i="6"/>
  <c r="F111" i="6" s="1"/>
  <c r="C111" i="6"/>
  <c r="D111" i="6" s="1"/>
  <c r="I111" i="6"/>
  <c r="J111" i="6" s="1"/>
  <c r="G111" i="6"/>
  <c r="H111" i="6" s="1"/>
  <c r="C28" i="6"/>
  <c r="D28" i="6" s="1"/>
  <c r="I28" i="6"/>
  <c r="J28" i="6" s="1"/>
  <c r="G28" i="6"/>
  <c r="H28" i="6" s="1"/>
  <c r="F28" i="6"/>
  <c r="E29" i="6"/>
  <c r="B28" i="8" l="1"/>
  <c r="I27" i="8"/>
  <c r="J27" i="8" s="1"/>
  <c r="C27" i="8"/>
  <c r="D27" i="8" s="1"/>
  <c r="E27" i="8"/>
  <c r="F27" i="8" s="1"/>
  <c r="G27" i="8"/>
  <c r="H27" i="8" s="1"/>
  <c r="I112" i="6"/>
  <c r="J112" i="6" s="1"/>
  <c r="G112" i="6"/>
  <c r="H112" i="6" s="1"/>
  <c r="C112" i="6"/>
  <c r="D112" i="6" s="1"/>
  <c r="E112" i="6"/>
  <c r="F112" i="6" s="1"/>
  <c r="I29" i="6"/>
  <c r="J29" i="6" s="1"/>
  <c r="G29" i="6"/>
  <c r="H29" i="6" s="1"/>
  <c r="F29" i="6"/>
  <c r="C29" i="6"/>
  <c r="D29" i="6" s="1"/>
  <c r="E30" i="6"/>
  <c r="A142" i="6" l="1"/>
  <c r="B29" i="8"/>
  <c r="I28" i="8"/>
  <c r="J28" i="8" s="1"/>
  <c r="G28" i="8"/>
  <c r="H28" i="8" s="1"/>
  <c r="C28" i="8"/>
  <c r="D28" i="8" s="1"/>
  <c r="E28" i="8"/>
  <c r="F28" i="8" s="1"/>
  <c r="C113" i="6"/>
  <c r="D113" i="6" s="1"/>
  <c r="G113" i="6"/>
  <c r="H113" i="6" s="1"/>
  <c r="I113" i="6"/>
  <c r="J113" i="6" s="1"/>
  <c r="E113" i="6"/>
  <c r="F113" i="6" s="1"/>
  <c r="I30" i="6"/>
  <c r="J30" i="6" s="1"/>
  <c r="G30" i="6"/>
  <c r="H30" i="6" s="1"/>
  <c r="C30" i="6"/>
  <c r="D30" i="6" s="1"/>
  <c r="F30" i="6"/>
  <c r="E31" i="6"/>
  <c r="B142" i="6" l="1"/>
  <c r="A143" i="6"/>
  <c r="B30" i="8"/>
  <c r="E29" i="8"/>
  <c r="F29" i="8" s="1"/>
  <c r="I29" i="8"/>
  <c r="J29" i="8" s="1"/>
  <c r="C29" i="8"/>
  <c r="D29" i="8" s="1"/>
  <c r="G29" i="8"/>
  <c r="H29" i="8" s="1"/>
  <c r="I31" i="6"/>
  <c r="J31" i="6" s="1"/>
  <c r="F31" i="6"/>
  <c r="C31" i="6"/>
  <c r="D31" i="6" s="1"/>
  <c r="G31" i="6"/>
  <c r="H31" i="6" s="1"/>
  <c r="E32" i="6"/>
  <c r="A144" i="6" l="1"/>
  <c r="B143" i="6"/>
  <c r="E142" i="6"/>
  <c r="F142" i="6" s="1"/>
  <c r="C142" i="6"/>
  <c r="D142" i="6" s="1"/>
  <c r="K142" i="6"/>
  <c r="L142" i="6" s="1"/>
  <c r="G142" i="6"/>
  <c r="H142" i="6" s="1"/>
  <c r="I142" i="6"/>
  <c r="J142" i="6" s="1"/>
  <c r="B31" i="8"/>
  <c r="I30" i="8"/>
  <c r="J30" i="8" s="1"/>
  <c r="G30" i="8"/>
  <c r="H30" i="8" s="1"/>
  <c r="E30" i="8"/>
  <c r="F30" i="8" s="1"/>
  <c r="C30" i="8"/>
  <c r="D30" i="8" s="1"/>
  <c r="I32" i="6"/>
  <c r="J32" i="6" s="1"/>
  <c r="F32" i="6"/>
  <c r="G32" i="6"/>
  <c r="H32" i="6" s="1"/>
  <c r="C32" i="6"/>
  <c r="D32" i="6" s="1"/>
  <c r="E33" i="6"/>
  <c r="E143" i="6" l="1"/>
  <c r="F143" i="6" s="1"/>
  <c r="C143" i="6"/>
  <c r="D143" i="6" s="1"/>
  <c r="K143" i="6"/>
  <c r="L143" i="6" s="1"/>
  <c r="I143" i="6"/>
  <c r="J143" i="6" s="1"/>
  <c r="G143" i="6"/>
  <c r="H143" i="6" s="1"/>
  <c r="A145" i="6"/>
  <c r="B144" i="6"/>
  <c r="B32" i="8"/>
  <c r="E31" i="8"/>
  <c r="F31" i="8" s="1"/>
  <c r="C31" i="8"/>
  <c r="D31" i="8" s="1"/>
  <c r="I31" i="8"/>
  <c r="J31" i="8" s="1"/>
  <c r="G31" i="8"/>
  <c r="H31" i="8" s="1"/>
  <c r="E34" i="6"/>
  <c r="F33" i="6"/>
  <c r="I33" i="6"/>
  <c r="J33" i="6" s="1"/>
  <c r="C33" i="6"/>
  <c r="D33" i="6" s="1"/>
  <c r="G33" i="6"/>
  <c r="H33" i="6" s="1"/>
  <c r="I144" i="6" l="1"/>
  <c r="J144" i="6" s="1"/>
  <c r="G144" i="6"/>
  <c r="H144" i="6" s="1"/>
  <c r="K144" i="6"/>
  <c r="L144" i="6" s="1"/>
  <c r="E144" i="6"/>
  <c r="F144" i="6" s="1"/>
  <c r="C144" i="6"/>
  <c r="D144" i="6" s="1"/>
  <c r="A146" i="6"/>
  <c r="B145" i="6"/>
  <c r="B33" i="8"/>
  <c r="I32" i="8"/>
  <c r="J32" i="8" s="1"/>
  <c r="C32" i="8"/>
  <c r="D32" i="8" s="1"/>
  <c r="G32" i="8"/>
  <c r="H32" i="8" s="1"/>
  <c r="E32" i="8"/>
  <c r="F32" i="8" s="1"/>
  <c r="G34" i="6"/>
  <c r="H34" i="6" s="1"/>
  <c r="F34" i="6"/>
  <c r="C34" i="6"/>
  <c r="D34" i="6" s="1"/>
  <c r="I34" i="6"/>
  <c r="J34" i="6" s="1"/>
  <c r="E35" i="6"/>
  <c r="A147" i="6" l="1"/>
  <c r="B146" i="6"/>
  <c r="I145" i="6"/>
  <c r="J145" i="6" s="1"/>
  <c r="E145" i="6"/>
  <c r="F145" i="6" s="1"/>
  <c r="G145" i="6"/>
  <c r="H145" i="6" s="1"/>
  <c r="C145" i="6"/>
  <c r="D145" i="6" s="1"/>
  <c r="K145" i="6"/>
  <c r="L145" i="6" s="1"/>
  <c r="B34" i="8"/>
  <c r="I33" i="8"/>
  <c r="J33" i="8" s="1"/>
  <c r="G33" i="8"/>
  <c r="H33" i="8" s="1"/>
  <c r="E33" i="8"/>
  <c r="F33" i="8" s="1"/>
  <c r="C33" i="8"/>
  <c r="D33" i="8" s="1"/>
  <c r="E36" i="6"/>
  <c r="I35" i="6"/>
  <c r="J35" i="6" s="1"/>
  <c r="G35" i="6"/>
  <c r="H35" i="6" s="1"/>
  <c r="F35" i="6"/>
  <c r="C35" i="6"/>
  <c r="D35" i="6" s="1"/>
  <c r="E146" i="6" l="1"/>
  <c r="F146" i="6" s="1"/>
  <c r="C146" i="6"/>
  <c r="D146" i="6" s="1"/>
  <c r="K146" i="6"/>
  <c r="L146" i="6" s="1"/>
  <c r="G146" i="6"/>
  <c r="H146" i="6" s="1"/>
  <c r="I146" i="6"/>
  <c r="J146" i="6" s="1"/>
  <c r="B147" i="6"/>
  <c r="A148" i="6"/>
  <c r="B35" i="8"/>
  <c r="E34" i="8"/>
  <c r="F34" i="8" s="1"/>
  <c r="I34" i="8"/>
  <c r="J34" i="8" s="1"/>
  <c r="G34" i="8"/>
  <c r="H34" i="8" s="1"/>
  <c r="C34" i="8"/>
  <c r="D34" i="8" s="1"/>
  <c r="E37" i="6"/>
  <c r="C36" i="6"/>
  <c r="D36" i="6" s="1"/>
  <c r="G36" i="6"/>
  <c r="H36" i="6" s="1"/>
  <c r="F36" i="6"/>
  <c r="I36" i="6"/>
  <c r="J36" i="6" s="1"/>
  <c r="A149" i="6" l="1"/>
  <c r="B148" i="6"/>
  <c r="E147" i="6"/>
  <c r="F147" i="6" s="1"/>
  <c r="G147" i="6"/>
  <c r="H147" i="6" s="1"/>
  <c r="C147" i="6"/>
  <c r="D147" i="6" s="1"/>
  <c r="I147" i="6"/>
  <c r="J147" i="6" s="1"/>
  <c r="K147" i="6"/>
  <c r="L147" i="6" s="1"/>
  <c r="B36" i="8"/>
  <c r="C35" i="8"/>
  <c r="D35" i="8" s="1"/>
  <c r="E35" i="8"/>
  <c r="F35" i="8" s="1"/>
  <c r="I35" i="8"/>
  <c r="J35" i="8" s="1"/>
  <c r="G35" i="8"/>
  <c r="H35" i="8" s="1"/>
  <c r="I37" i="6"/>
  <c r="J37" i="6" s="1"/>
  <c r="G37" i="6"/>
  <c r="H37" i="6" s="1"/>
  <c r="F37" i="6"/>
  <c r="C37" i="6"/>
  <c r="D37" i="6" s="1"/>
  <c r="E38" i="6"/>
  <c r="I148" i="6" l="1"/>
  <c r="J148" i="6" s="1"/>
  <c r="C148" i="6"/>
  <c r="D148" i="6" s="1"/>
  <c r="K148" i="6"/>
  <c r="L148" i="6" s="1"/>
  <c r="G148" i="6"/>
  <c r="H148" i="6" s="1"/>
  <c r="E148" i="6"/>
  <c r="F148" i="6" s="1"/>
  <c r="A150" i="6"/>
  <c r="B149" i="6"/>
  <c r="B37" i="8"/>
  <c r="G36" i="8"/>
  <c r="H36" i="8" s="1"/>
  <c r="E36" i="8"/>
  <c r="F36" i="8" s="1"/>
  <c r="I36" i="8"/>
  <c r="J36" i="8" s="1"/>
  <c r="C36" i="8"/>
  <c r="D36" i="8" s="1"/>
  <c r="I38" i="6"/>
  <c r="J38" i="6" s="1"/>
  <c r="G38" i="6"/>
  <c r="H38" i="6" s="1"/>
  <c r="F38" i="6"/>
  <c r="C38" i="6"/>
  <c r="D38" i="6" s="1"/>
  <c r="E39" i="6"/>
  <c r="B150" i="6" l="1"/>
  <c r="A151" i="6"/>
  <c r="G149" i="6"/>
  <c r="H149" i="6" s="1"/>
  <c r="K149" i="6"/>
  <c r="L149" i="6" s="1"/>
  <c r="I149" i="6"/>
  <c r="J149" i="6" s="1"/>
  <c r="C149" i="6"/>
  <c r="D149" i="6" s="1"/>
  <c r="E149" i="6"/>
  <c r="F149" i="6" s="1"/>
  <c r="B38" i="8"/>
  <c r="E37" i="8"/>
  <c r="F37" i="8" s="1"/>
  <c r="G37" i="8"/>
  <c r="H37" i="8" s="1"/>
  <c r="C37" i="8"/>
  <c r="D37" i="8" s="1"/>
  <c r="I37" i="8"/>
  <c r="J37" i="8" s="1"/>
  <c r="E40" i="6"/>
  <c r="F39" i="6"/>
  <c r="I39" i="6"/>
  <c r="J39" i="6" s="1"/>
  <c r="C39" i="6"/>
  <c r="D39" i="6" s="1"/>
  <c r="G39" i="6"/>
  <c r="H39" i="6" s="1"/>
  <c r="A152" i="6" l="1"/>
  <c r="B151" i="6"/>
  <c r="E150" i="6"/>
  <c r="F150" i="6" s="1"/>
  <c r="C150" i="6"/>
  <c r="D150" i="6" s="1"/>
  <c r="I150" i="6"/>
  <c r="J150" i="6" s="1"/>
  <c r="G150" i="6"/>
  <c r="H150" i="6" s="1"/>
  <c r="K150" i="6"/>
  <c r="L150" i="6" s="1"/>
  <c r="B39" i="8"/>
  <c r="E38" i="8"/>
  <c r="F38" i="8" s="1"/>
  <c r="I38" i="8"/>
  <c r="J38" i="8" s="1"/>
  <c r="C38" i="8"/>
  <c r="D38" i="8" s="1"/>
  <c r="G38" i="8"/>
  <c r="H38" i="8" s="1"/>
  <c r="I40" i="6"/>
  <c r="J40" i="6" s="1"/>
  <c r="G40" i="6"/>
  <c r="H40" i="6" s="1"/>
  <c r="F40" i="6"/>
  <c r="C40" i="6"/>
  <c r="D40" i="6" s="1"/>
  <c r="E41" i="6"/>
  <c r="E151" i="6" l="1"/>
  <c r="F151" i="6" s="1"/>
  <c r="C151" i="6"/>
  <c r="D151" i="6" s="1"/>
  <c r="G151" i="6"/>
  <c r="H151" i="6" s="1"/>
  <c r="K151" i="6"/>
  <c r="L151" i="6" s="1"/>
  <c r="I151" i="6"/>
  <c r="J151" i="6" s="1"/>
  <c r="B152" i="6"/>
  <c r="A153" i="6"/>
  <c r="B40" i="8"/>
  <c r="E39" i="8"/>
  <c r="F39" i="8" s="1"/>
  <c r="I39" i="8"/>
  <c r="J39" i="8" s="1"/>
  <c r="C39" i="8"/>
  <c r="D39" i="8" s="1"/>
  <c r="G39" i="8"/>
  <c r="H39" i="8" s="1"/>
  <c r="E42" i="6"/>
  <c r="C41" i="6"/>
  <c r="D41" i="6" s="1"/>
  <c r="I41" i="6"/>
  <c r="J41" i="6" s="1"/>
  <c r="G41" i="6"/>
  <c r="H41" i="6" s="1"/>
  <c r="F41" i="6"/>
  <c r="I152" i="6" l="1"/>
  <c r="J152" i="6" s="1"/>
  <c r="C152" i="6"/>
  <c r="D152" i="6" s="1"/>
  <c r="K152" i="6"/>
  <c r="L152" i="6" s="1"/>
  <c r="E152" i="6"/>
  <c r="F152" i="6" s="1"/>
  <c r="G152" i="6"/>
  <c r="H152" i="6" s="1"/>
  <c r="B153" i="6"/>
  <c r="A154" i="6"/>
  <c r="B41" i="8"/>
  <c r="I40" i="8"/>
  <c r="J40" i="8" s="1"/>
  <c r="C40" i="8"/>
  <c r="D40" i="8" s="1"/>
  <c r="G40" i="8"/>
  <c r="H40" i="8" s="1"/>
  <c r="E40" i="8"/>
  <c r="F40" i="8" s="1"/>
  <c r="E43" i="6"/>
  <c r="G42" i="6"/>
  <c r="H42" i="6" s="1"/>
  <c r="F42" i="6"/>
  <c r="C42" i="6"/>
  <c r="D42" i="6" s="1"/>
  <c r="I42" i="6"/>
  <c r="J42" i="6" s="1"/>
  <c r="K153" i="6" l="1"/>
  <c r="L153" i="6" s="1"/>
  <c r="C153" i="6"/>
  <c r="D153" i="6" s="1"/>
  <c r="E153" i="6"/>
  <c r="F153" i="6" s="1"/>
  <c r="G153" i="6"/>
  <c r="H153" i="6" s="1"/>
  <c r="I153" i="6"/>
  <c r="J153" i="6" s="1"/>
  <c r="B154" i="6"/>
  <c r="A155" i="6"/>
  <c r="B42" i="8"/>
  <c r="G41" i="8"/>
  <c r="H41" i="8" s="1"/>
  <c r="E41" i="8"/>
  <c r="F41" i="8" s="1"/>
  <c r="C41" i="8"/>
  <c r="D41" i="8" s="1"/>
  <c r="I41" i="8"/>
  <c r="J41" i="8" s="1"/>
  <c r="I43" i="6"/>
  <c r="J43" i="6" s="1"/>
  <c r="G43" i="6"/>
  <c r="H43" i="6" s="1"/>
  <c r="F43" i="6"/>
  <c r="C43" i="6"/>
  <c r="D43" i="6" s="1"/>
  <c r="G154" i="6" l="1"/>
  <c r="H154" i="6" s="1"/>
  <c r="I154" i="6"/>
  <c r="J154" i="6" s="1"/>
  <c r="K154" i="6"/>
  <c r="L154" i="6" s="1"/>
  <c r="E154" i="6"/>
  <c r="F154" i="6" s="1"/>
  <c r="C154" i="6"/>
  <c r="D154" i="6" s="1"/>
  <c r="B155" i="6"/>
  <c r="A156" i="6"/>
  <c r="B43" i="8"/>
  <c r="G42" i="8"/>
  <c r="H42" i="8" s="1"/>
  <c r="C42" i="8"/>
  <c r="D42" i="8" s="1"/>
  <c r="I42" i="8"/>
  <c r="J42" i="8" s="1"/>
  <c r="E42" i="8"/>
  <c r="F42" i="8" s="1"/>
  <c r="C44" i="6"/>
  <c r="D44" i="6" s="1"/>
  <c r="I44" i="6"/>
  <c r="J44" i="6" s="1"/>
  <c r="E44" i="6"/>
  <c r="F44" i="6" s="1"/>
  <c r="G44" i="6"/>
  <c r="H44" i="6" s="1"/>
  <c r="A157" i="6" l="1"/>
  <c r="B156" i="6"/>
  <c r="C155" i="6"/>
  <c r="D155" i="6" s="1"/>
  <c r="K155" i="6"/>
  <c r="L155" i="6" s="1"/>
  <c r="E155" i="6"/>
  <c r="F155" i="6" s="1"/>
  <c r="G155" i="6"/>
  <c r="H155" i="6" s="1"/>
  <c r="I155" i="6"/>
  <c r="J155" i="6" s="1"/>
  <c r="B44" i="8"/>
  <c r="E43" i="8"/>
  <c r="F43" i="8" s="1"/>
  <c r="C43" i="8"/>
  <c r="D43" i="8" s="1"/>
  <c r="G43" i="8"/>
  <c r="H43" i="8" s="1"/>
  <c r="I43" i="8"/>
  <c r="J43" i="8" s="1"/>
  <c r="I45" i="6"/>
  <c r="J45" i="6" s="1"/>
  <c r="G45" i="6"/>
  <c r="H45" i="6" s="1"/>
  <c r="E45" i="6"/>
  <c r="F45" i="6" s="1"/>
  <c r="C45" i="6"/>
  <c r="D45" i="6" s="1"/>
  <c r="I156" i="6" l="1"/>
  <c r="J156" i="6" s="1"/>
  <c r="G156" i="6"/>
  <c r="H156" i="6" s="1"/>
  <c r="C156" i="6"/>
  <c r="D156" i="6" s="1"/>
  <c r="K156" i="6"/>
  <c r="L156" i="6" s="1"/>
  <c r="E156" i="6"/>
  <c r="F156" i="6" s="1"/>
  <c r="A158" i="6"/>
  <c r="B157" i="6"/>
  <c r="B45" i="8"/>
  <c r="E44" i="8"/>
  <c r="F44" i="8" s="1"/>
  <c r="G44" i="8"/>
  <c r="H44" i="8" s="1"/>
  <c r="I44" i="8"/>
  <c r="J44" i="8" s="1"/>
  <c r="C44" i="8"/>
  <c r="D44" i="8" s="1"/>
  <c r="I157" i="6" l="1"/>
  <c r="J157" i="6" s="1"/>
  <c r="C157" i="6"/>
  <c r="D157" i="6" s="1"/>
  <c r="E157" i="6"/>
  <c r="F157" i="6" s="1"/>
  <c r="K157" i="6"/>
  <c r="L157" i="6" s="1"/>
  <c r="G157" i="6"/>
  <c r="H157" i="6" s="1"/>
  <c r="A159" i="6"/>
  <c r="B158" i="6"/>
  <c r="B46" i="8"/>
  <c r="I45" i="8"/>
  <c r="J45" i="8" s="1"/>
  <c r="E45" i="8"/>
  <c r="F45" i="8" s="1"/>
  <c r="G45" i="8"/>
  <c r="H45" i="8" s="1"/>
  <c r="C45" i="8"/>
  <c r="D45" i="8" s="1"/>
  <c r="E158" i="6" l="1"/>
  <c r="F158" i="6" s="1"/>
  <c r="C158" i="6"/>
  <c r="D158" i="6" s="1"/>
  <c r="G158" i="6"/>
  <c r="H158" i="6" s="1"/>
  <c r="I158" i="6"/>
  <c r="J158" i="6" s="1"/>
  <c r="K158" i="6"/>
  <c r="L158" i="6" s="1"/>
  <c r="B159" i="6"/>
  <c r="A160" i="6"/>
  <c r="B47" i="8"/>
  <c r="I46" i="8"/>
  <c r="J46" i="8" s="1"/>
  <c r="G46" i="8"/>
  <c r="H46" i="8" s="1"/>
  <c r="C46" i="8"/>
  <c r="D46" i="8" s="1"/>
  <c r="E46" i="8"/>
  <c r="F46" i="8" s="1"/>
  <c r="A161" i="6" l="1"/>
  <c r="B160" i="6"/>
  <c r="E159" i="6"/>
  <c r="F159" i="6" s="1"/>
  <c r="K159" i="6"/>
  <c r="L159" i="6" s="1"/>
  <c r="G159" i="6"/>
  <c r="H159" i="6" s="1"/>
  <c r="I159" i="6"/>
  <c r="J159" i="6" s="1"/>
  <c r="C159" i="6"/>
  <c r="D159" i="6" s="1"/>
  <c r="B48" i="8"/>
  <c r="E47" i="8"/>
  <c r="F47" i="8" s="1"/>
  <c r="G47" i="8"/>
  <c r="H47" i="8" s="1"/>
  <c r="C47" i="8"/>
  <c r="D47" i="8" s="1"/>
  <c r="I47" i="8"/>
  <c r="J47" i="8" s="1"/>
  <c r="I160" i="6" l="1"/>
  <c r="J160" i="6" s="1"/>
  <c r="K160" i="6"/>
  <c r="L160" i="6" s="1"/>
  <c r="C160" i="6"/>
  <c r="D160" i="6" s="1"/>
  <c r="E160" i="6"/>
  <c r="F160" i="6" s="1"/>
  <c r="G160" i="6"/>
  <c r="H160" i="6" s="1"/>
  <c r="A162" i="6"/>
  <c r="B161" i="6"/>
  <c r="B49" i="8"/>
  <c r="G48" i="8"/>
  <c r="H48" i="8" s="1"/>
  <c r="E48" i="8"/>
  <c r="F48" i="8" s="1"/>
  <c r="I48" i="8"/>
  <c r="J48" i="8" s="1"/>
  <c r="C48" i="8"/>
  <c r="D48" i="8" s="1"/>
  <c r="I161" i="6" l="1"/>
  <c r="J161" i="6" s="1"/>
  <c r="C161" i="6"/>
  <c r="D161" i="6" s="1"/>
  <c r="E161" i="6"/>
  <c r="F161" i="6" s="1"/>
  <c r="G161" i="6"/>
  <c r="H161" i="6" s="1"/>
  <c r="K161" i="6"/>
  <c r="L161" i="6" s="1"/>
  <c r="B162" i="6"/>
  <c r="A163" i="6"/>
  <c r="B50" i="8"/>
  <c r="G49" i="8"/>
  <c r="H49" i="8" s="1"/>
  <c r="E49" i="8"/>
  <c r="F49" i="8" s="1"/>
  <c r="I49" i="8"/>
  <c r="J49" i="8" s="1"/>
  <c r="C49" i="8"/>
  <c r="D49" i="8" s="1"/>
  <c r="E162" i="6" l="1"/>
  <c r="F162" i="6" s="1"/>
  <c r="G162" i="6"/>
  <c r="H162" i="6" s="1"/>
  <c r="I162" i="6"/>
  <c r="J162" i="6" s="1"/>
  <c r="C162" i="6"/>
  <c r="D162" i="6" s="1"/>
  <c r="K162" i="6"/>
  <c r="L162" i="6" s="1"/>
  <c r="B163" i="6"/>
  <c r="A164" i="6"/>
  <c r="B51" i="8"/>
  <c r="G50" i="8"/>
  <c r="H50" i="8" s="1"/>
  <c r="I50" i="8"/>
  <c r="J50" i="8" s="1"/>
  <c r="E50" i="8"/>
  <c r="F50" i="8" s="1"/>
  <c r="C50" i="8"/>
  <c r="D50" i="8" s="1"/>
  <c r="A165" i="6" l="1"/>
  <c r="B164" i="6"/>
  <c r="I163" i="6"/>
  <c r="J163" i="6" s="1"/>
  <c r="K163" i="6"/>
  <c r="L163" i="6" s="1"/>
  <c r="G163" i="6"/>
  <c r="H163" i="6" s="1"/>
  <c r="C163" i="6"/>
  <c r="D163" i="6" s="1"/>
  <c r="E163" i="6"/>
  <c r="F163" i="6" s="1"/>
  <c r="B52" i="8"/>
  <c r="G51" i="8"/>
  <c r="H51" i="8" s="1"/>
  <c r="E51" i="8"/>
  <c r="F51" i="8" s="1"/>
  <c r="I51" i="8"/>
  <c r="J51" i="8" s="1"/>
  <c r="C51" i="8"/>
  <c r="D51" i="8" s="1"/>
  <c r="I164" i="6" l="1"/>
  <c r="J164" i="6" s="1"/>
  <c r="K164" i="6"/>
  <c r="L164" i="6" s="1"/>
  <c r="C164" i="6"/>
  <c r="D164" i="6" s="1"/>
  <c r="G164" i="6"/>
  <c r="H164" i="6" s="1"/>
  <c r="E164" i="6"/>
  <c r="F164" i="6" s="1"/>
  <c r="B165" i="6"/>
  <c r="A166" i="6"/>
  <c r="B53" i="8"/>
  <c r="I52" i="8"/>
  <c r="J52" i="8" s="1"/>
  <c r="E52" i="8"/>
  <c r="F52" i="8" s="1"/>
  <c r="G52" i="8"/>
  <c r="H52" i="8" s="1"/>
  <c r="C52" i="8"/>
  <c r="D52" i="8" s="1"/>
  <c r="C165" i="6" l="1"/>
  <c r="D165" i="6" s="1"/>
  <c r="K165" i="6"/>
  <c r="L165" i="6" s="1"/>
  <c r="I165" i="6"/>
  <c r="J165" i="6" s="1"/>
  <c r="G165" i="6"/>
  <c r="H165" i="6" s="1"/>
  <c r="E165" i="6"/>
  <c r="F165" i="6" s="1"/>
  <c r="B166" i="6"/>
  <c r="A167" i="6"/>
  <c r="B54" i="8"/>
  <c r="E53" i="8"/>
  <c r="F53" i="8" s="1"/>
  <c r="G53" i="8"/>
  <c r="H53" i="8" s="1"/>
  <c r="I53" i="8"/>
  <c r="J53" i="8" s="1"/>
  <c r="C53" i="8"/>
  <c r="D53" i="8" s="1"/>
  <c r="B167" i="6" l="1"/>
  <c r="A168" i="6"/>
  <c r="K166" i="6"/>
  <c r="L166" i="6" s="1"/>
  <c r="G166" i="6"/>
  <c r="H166" i="6" s="1"/>
  <c r="I166" i="6"/>
  <c r="J166" i="6" s="1"/>
  <c r="E166" i="6"/>
  <c r="F166" i="6" s="1"/>
  <c r="C166" i="6"/>
  <c r="D166" i="6" s="1"/>
  <c r="B55" i="8"/>
  <c r="A56" i="8"/>
  <c r="E54" i="8"/>
  <c r="F54" i="8" s="1"/>
  <c r="I54" i="8"/>
  <c r="J54" i="8" s="1"/>
  <c r="C54" i="8"/>
  <c r="D54" i="8" s="1"/>
  <c r="G54" i="8"/>
  <c r="H54" i="8" s="1"/>
  <c r="B168" i="6" l="1"/>
  <c r="A169" i="6"/>
  <c r="K167" i="6"/>
  <c r="L167" i="6" s="1"/>
  <c r="E167" i="6"/>
  <c r="F167" i="6" s="1"/>
  <c r="G167" i="6"/>
  <c r="H167" i="6" s="1"/>
  <c r="I167" i="6"/>
  <c r="J167" i="6" s="1"/>
  <c r="C167" i="6"/>
  <c r="D167" i="6" s="1"/>
  <c r="B56" i="8"/>
  <c r="A57" i="8"/>
  <c r="E55" i="8"/>
  <c r="F55" i="8" s="1"/>
  <c r="I55" i="8"/>
  <c r="J55" i="8" s="1"/>
  <c r="G55" i="8"/>
  <c r="H55" i="8" s="1"/>
  <c r="C55" i="8"/>
  <c r="D55" i="8" s="1"/>
  <c r="B169" i="6" l="1"/>
  <c r="A170" i="6"/>
  <c r="K168" i="6"/>
  <c r="L168" i="6" s="1"/>
  <c r="C168" i="6"/>
  <c r="D168" i="6" s="1"/>
  <c r="G168" i="6"/>
  <c r="H168" i="6" s="1"/>
  <c r="E168" i="6"/>
  <c r="F168" i="6" s="1"/>
  <c r="I168" i="6"/>
  <c r="J168" i="6" s="1"/>
  <c r="B57" i="8"/>
  <c r="A58" i="8"/>
  <c r="I56" i="8"/>
  <c r="J56" i="8" s="1"/>
  <c r="G56" i="8"/>
  <c r="H56" i="8" s="1"/>
  <c r="C56" i="8"/>
  <c r="D56" i="8" s="1"/>
  <c r="E56" i="8"/>
  <c r="F56" i="8" s="1"/>
  <c r="B170" i="6" l="1"/>
  <c r="A171" i="6"/>
  <c r="K169" i="6"/>
  <c r="L169" i="6" s="1"/>
  <c r="I169" i="6"/>
  <c r="J169" i="6" s="1"/>
  <c r="G169" i="6"/>
  <c r="H169" i="6" s="1"/>
  <c r="E169" i="6"/>
  <c r="F169" i="6" s="1"/>
  <c r="C169" i="6"/>
  <c r="D169" i="6" s="1"/>
  <c r="B58" i="8"/>
  <c r="A59" i="8"/>
  <c r="G57" i="8"/>
  <c r="H57" i="8" s="1"/>
  <c r="E57" i="8"/>
  <c r="F57" i="8" s="1"/>
  <c r="I57" i="8"/>
  <c r="J57" i="8" s="1"/>
  <c r="C57" i="8"/>
  <c r="D57" i="8" s="1"/>
  <c r="B171" i="6" l="1"/>
  <c r="A172" i="6"/>
  <c r="K170" i="6"/>
  <c r="L170" i="6" s="1"/>
  <c r="G170" i="6"/>
  <c r="H170" i="6" s="1"/>
  <c r="C170" i="6"/>
  <c r="D170" i="6" s="1"/>
  <c r="E170" i="6"/>
  <c r="F170" i="6" s="1"/>
  <c r="I170" i="6"/>
  <c r="J170" i="6" s="1"/>
  <c r="B59" i="8"/>
  <c r="A60" i="8"/>
  <c r="I58" i="8"/>
  <c r="J58" i="8" s="1"/>
  <c r="C58" i="8"/>
  <c r="D58" i="8" s="1"/>
  <c r="E58" i="8"/>
  <c r="F58" i="8" s="1"/>
  <c r="G58" i="8"/>
  <c r="H58" i="8" s="1"/>
  <c r="B172" i="6" l="1"/>
  <c r="A173" i="6"/>
  <c r="K171" i="6"/>
  <c r="L171" i="6" s="1"/>
  <c r="G171" i="6"/>
  <c r="H171" i="6" s="1"/>
  <c r="E171" i="6"/>
  <c r="F171" i="6" s="1"/>
  <c r="I171" i="6"/>
  <c r="J171" i="6" s="1"/>
  <c r="C171" i="6"/>
  <c r="D171" i="6" s="1"/>
  <c r="B60" i="8"/>
  <c r="A61" i="8"/>
  <c r="G59" i="8"/>
  <c r="H59" i="8" s="1"/>
  <c r="E59" i="8"/>
  <c r="F59" i="8" s="1"/>
  <c r="C59" i="8"/>
  <c r="D59" i="8" s="1"/>
  <c r="I59" i="8"/>
  <c r="J59" i="8" s="1"/>
  <c r="B173" i="6" l="1"/>
  <c r="A174" i="6"/>
  <c r="K172" i="6"/>
  <c r="L172" i="6" s="1"/>
  <c r="G172" i="6"/>
  <c r="H172" i="6" s="1"/>
  <c r="I172" i="6"/>
  <c r="J172" i="6" s="1"/>
  <c r="E172" i="6"/>
  <c r="F172" i="6" s="1"/>
  <c r="C172" i="6"/>
  <c r="D172" i="6" s="1"/>
  <c r="B61" i="8"/>
  <c r="A62" i="8"/>
  <c r="G60" i="8"/>
  <c r="H60" i="8" s="1"/>
  <c r="C60" i="8"/>
  <c r="D60" i="8" s="1"/>
  <c r="E60" i="8"/>
  <c r="F60" i="8" s="1"/>
  <c r="I60" i="8"/>
  <c r="J60" i="8" s="1"/>
  <c r="B174" i="6" l="1"/>
  <c r="A175" i="6"/>
  <c r="K173" i="6"/>
  <c r="L173" i="6" s="1"/>
  <c r="G173" i="6"/>
  <c r="H173" i="6" s="1"/>
  <c r="I173" i="6"/>
  <c r="J173" i="6" s="1"/>
  <c r="E173" i="6"/>
  <c r="F173" i="6" s="1"/>
  <c r="C173" i="6"/>
  <c r="D173" i="6" s="1"/>
  <c r="B62" i="8"/>
  <c r="A63" i="8"/>
  <c r="G61" i="8"/>
  <c r="H61" i="8" s="1"/>
  <c r="I61" i="8"/>
  <c r="J61" i="8" s="1"/>
  <c r="E61" i="8"/>
  <c r="F61" i="8" s="1"/>
  <c r="C61" i="8"/>
  <c r="D61" i="8" s="1"/>
  <c r="B175" i="6" l="1"/>
  <c r="A176" i="6"/>
  <c r="K174" i="6"/>
  <c r="L174" i="6" s="1"/>
  <c r="C174" i="6"/>
  <c r="D174" i="6" s="1"/>
  <c r="I174" i="6"/>
  <c r="J174" i="6" s="1"/>
  <c r="G174" i="6"/>
  <c r="H174" i="6" s="1"/>
  <c r="E174" i="6"/>
  <c r="F174" i="6" s="1"/>
  <c r="B63" i="8"/>
  <c r="A64" i="8"/>
  <c r="I62" i="8"/>
  <c r="J62" i="8" s="1"/>
  <c r="C62" i="8"/>
  <c r="D62" i="8" s="1"/>
  <c r="G62" i="8"/>
  <c r="H62" i="8" s="1"/>
  <c r="E62" i="8"/>
  <c r="F62" i="8" s="1"/>
  <c r="B176" i="6" l="1"/>
  <c r="A177" i="6"/>
  <c r="K175" i="6"/>
  <c r="L175" i="6" s="1"/>
  <c r="C175" i="6"/>
  <c r="D175" i="6" s="1"/>
  <c r="G175" i="6"/>
  <c r="H175" i="6" s="1"/>
  <c r="E175" i="6"/>
  <c r="F175" i="6" s="1"/>
  <c r="I175" i="6"/>
  <c r="J175" i="6" s="1"/>
  <c r="B64" i="8"/>
  <c r="A65" i="8"/>
  <c r="A66" i="8" s="1"/>
  <c r="E63" i="8"/>
  <c r="F63" i="8" s="1"/>
  <c r="C63" i="8"/>
  <c r="D63" i="8" s="1"/>
  <c r="G63" i="8"/>
  <c r="H63" i="8" s="1"/>
  <c r="I63" i="8"/>
  <c r="J63" i="8" s="1"/>
  <c r="B177" i="6" l="1"/>
  <c r="A178" i="6"/>
  <c r="K176" i="6"/>
  <c r="L176" i="6" s="1"/>
  <c r="E176" i="6"/>
  <c r="F176" i="6" s="1"/>
  <c r="G176" i="6"/>
  <c r="H176" i="6" s="1"/>
  <c r="I176" i="6"/>
  <c r="J176" i="6" s="1"/>
  <c r="C176" i="6"/>
  <c r="D176" i="6" s="1"/>
  <c r="B66" i="8"/>
  <c r="A67" i="8"/>
  <c r="B65" i="8"/>
  <c r="C64" i="8"/>
  <c r="D64" i="8" s="1"/>
  <c r="E64" i="8"/>
  <c r="F64" i="8" s="1"/>
  <c r="G64" i="8"/>
  <c r="H64" i="8" s="1"/>
  <c r="I64" i="8"/>
  <c r="J64" i="8" s="1"/>
  <c r="B178" i="6" l="1"/>
  <c r="A179" i="6"/>
  <c r="K177" i="6"/>
  <c r="L177" i="6" s="1"/>
  <c r="I177" i="6"/>
  <c r="J177" i="6" s="1"/>
  <c r="E177" i="6"/>
  <c r="F177" i="6" s="1"/>
  <c r="C177" i="6"/>
  <c r="D177" i="6" s="1"/>
  <c r="G177" i="6"/>
  <c r="H177" i="6" s="1"/>
  <c r="A68" i="8"/>
  <c r="B67" i="8"/>
  <c r="C66" i="8"/>
  <c r="D66" i="8" s="1"/>
  <c r="E66" i="8"/>
  <c r="F66" i="8" s="1"/>
  <c r="G66" i="8"/>
  <c r="H66" i="8" s="1"/>
  <c r="I66" i="8"/>
  <c r="J66" i="8" s="1"/>
  <c r="I65" i="8"/>
  <c r="J65" i="8" s="1"/>
  <c r="G65" i="8"/>
  <c r="H65" i="8" s="1"/>
  <c r="E65" i="8"/>
  <c r="F65" i="8" s="1"/>
  <c r="C65" i="8"/>
  <c r="D65" i="8" s="1"/>
  <c r="B179" i="6" l="1"/>
  <c r="A180" i="6"/>
  <c r="B180" i="6" s="1"/>
  <c r="K178" i="6"/>
  <c r="L178" i="6" s="1"/>
  <c r="C178" i="6"/>
  <c r="D178" i="6" s="1"/>
  <c r="G178" i="6"/>
  <c r="H178" i="6" s="1"/>
  <c r="E178" i="6"/>
  <c r="F178" i="6" s="1"/>
  <c r="I178" i="6"/>
  <c r="J178" i="6" s="1"/>
  <c r="E67" i="8"/>
  <c r="F67" i="8" s="1"/>
  <c r="I67" i="8"/>
  <c r="J67" i="8" s="1"/>
  <c r="C67" i="8"/>
  <c r="D67" i="8" s="1"/>
  <c r="G67" i="8"/>
  <c r="H67" i="8" s="1"/>
  <c r="A69" i="8"/>
  <c r="B68" i="8"/>
  <c r="K180" i="6" l="1"/>
  <c r="L180" i="6" s="1"/>
  <c r="G180" i="6"/>
  <c r="H180" i="6" s="1"/>
  <c r="C180" i="6"/>
  <c r="D180" i="6" s="1"/>
  <c r="E180" i="6"/>
  <c r="F180" i="6" s="1"/>
  <c r="I180" i="6"/>
  <c r="J180" i="6" s="1"/>
  <c r="K179" i="6"/>
  <c r="L179" i="6" s="1"/>
  <c r="I179" i="6"/>
  <c r="J179" i="6" s="1"/>
  <c r="G179" i="6"/>
  <c r="H179" i="6" s="1"/>
  <c r="E179" i="6"/>
  <c r="F179" i="6" s="1"/>
  <c r="C179" i="6"/>
  <c r="D179" i="6" s="1"/>
  <c r="A70" i="8"/>
  <c r="B69" i="8"/>
  <c r="I68" i="8"/>
  <c r="J68" i="8" s="1"/>
  <c r="E68" i="8"/>
  <c r="F68" i="8" s="1"/>
  <c r="C68" i="8"/>
  <c r="D68" i="8" s="1"/>
  <c r="G68" i="8"/>
  <c r="H68" i="8" s="1"/>
  <c r="I69" i="8" l="1"/>
  <c r="J69" i="8" s="1"/>
  <c r="G69" i="8"/>
  <c r="H69" i="8" s="1"/>
  <c r="C69" i="8"/>
  <c r="D69" i="8" s="1"/>
  <c r="E69" i="8"/>
  <c r="F69" i="8" s="1"/>
  <c r="A71" i="8"/>
  <c r="B70" i="8"/>
  <c r="B71" i="8" l="1"/>
  <c r="A72" i="8"/>
  <c r="C70" i="8"/>
  <c r="D70" i="8" s="1"/>
  <c r="E70" i="8"/>
  <c r="F70" i="8" s="1"/>
  <c r="I70" i="8"/>
  <c r="J70" i="8" s="1"/>
  <c r="G70" i="8"/>
  <c r="H70" i="8" s="1"/>
  <c r="A73" i="8" l="1"/>
  <c r="B72" i="8"/>
  <c r="G71" i="8"/>
  <c r="H71" i="8" s="1"/>
  <c r="I71" i="8"/>
  <c r="J71" i="8" s="1"/>
  <c r="E71" i="8"/>
  <c r="F71" i="8" s="1"/>
  <c r="C71" i="8"/>
  <c r="D71" i="8" s="1"/>
  <c r="I72" i="8" l="1"/>
  <c r="J72" i="8" s="1"/>
  <c r="E72" i="8"/>
  <c r="F72" i="8" s="1"/>
  <c r="G72" i="8"/>
  <c r="H72" i="8" s="1"/>
  <c r="C72" i="8"/>
  <c r="D72" i="8" s="1"/>
  <c r="B73" i="8"/>
  <c r="A74" i="8"/>
  <c r="G73" i="8" l="1"/>
  <c r="H73" i="8" s="1"/>
  <c r="I73" i="8"/>
  <c r="J73" i="8" s="1"/>
  <c r="E73" i="8"/>
  <c r="F73" i="8" s="1"/>
  <c r="C73" i="8"/>
  <c r="D73" i="8" s="1"/>
  <c r="A75" i="8"/>
  <c r="B74" i="8"/>
  <c r="I74" i="8" l="1"/>
  <c r="J74" i="8" s="1"/>
  <c r="E74" i="8"/>
  <c r="F74" i="8" s="1"/>
  <c r="G74" i="8"/>
  <c r="H74" i="8" s="1"/>
  <c r="C74" i="8"/>
  <c r="D74" i="8" s="1"/>
  <c r="A76" i="8"/>
  <c r="B75" i="8"/>
  <c r="B76" i="8" l="1"/>
  <c r="A77" i="8"/>
  <c r="E75" i="8"/>
  <c r="F75" i="8" s="1"/>
  <c r="C75" i="8"/>
  <c r="D75" i="8" s="1"/>
  <c r="G75" i="8"/>
  <c r="H75" i="8" s="1"/>
  <c r="I75" i="8"/>
  <c r="J75" i="8" s="1"/>
  <c r="B77" i="8" l="1"/>
  <c r="A78" i="8"/>
  <c r="I76" i="8"/>
  <c r="J76" i="8" s="1"/>
  <c r="G76" i="8"/>
  <c r="H76" i="8" s="1"/>
  <c r="E76" i="8"/>
  <c r="F76" i="8" s="1"/>
  <c r="C76" i="8"/>
  <c r="D76" i="8" s="1"/>
  <c r="B78" i="8" l="1"/>
  <c r="A79" i="8"/>
  <c r="I77" i="8"/>
  <c r="J77" i="8" s="1"/>
  <c r="E77" i="8"/>
  <c r="F77" i="8" s="1"/>
  <c r="C77" i="8"/>
  <c r="D77" i="8" s="1"/>
  <c r="G77" i="8"/>
  <c r="H77" i="8" s="1"/>
  <c r="A80" i="8" l="1"/>
  <c r="B79" i="8"/>
  <c r="C78" i="8"/>
  <c r="D78" i="8" s="1"/>
  <c r="I78" i="8"/>
  <c r="J78" i="8" s="1"/>
  <c r="E78" i="8"/>
  <c r="F78" i="8" s="1"/>
  <c r="G78" i="8"/>
  <c r="H78" i="8" s="1"/>
  <c r="E79" i="8" l="1"/>
  <c r="F79" i="8" s="1"/>
  <c r="G79" i="8"/>
  <c r="H79" i="8" s="1"/>
  <c r="C79" i="8"/>
  <c r="D79" i="8" s="1"/>
  <c r="I79" i="8"/>
  <c r="J79" i="8" s="1"/>
  <c r="B80" i="8"/>
  <c r="I80" i="8" l="1"/>
  <c r="J80" i="8" s="1"/>
  <c r="C80" i="8"/>
  <c r="D80" i="8" s="1"/>
  <c r="E80" i="8"/>
  <c r="F80" i="8" s="1"/>
  <c r="G80" i="8"/>
  <c r="H80" i="8" s="1"/>
  <c r="A132" i="8"/>
  <c r="B132" i="8" l="1"/>
  <c r="A133" i="8"/>
  <c r="A134" i="8" s="1"/>
  <c r="B134" i="8" l="1"/>
  <c r="A135" i="8"/>
  <c r="B133" i="8"/>
  <c r="C132" i="8"/>
  <c r="D132" i="8" s="1"/>
  <c r="I132" i="8"/>
  <c r="J132" i="8" s="1"/>
  <c r="G132" i="8"/>
  <c r="H132" i="8" s="1"/>
  <c r="E132" i="8"/>
  <c r="F132" i="8" s="1"/>
  <c r="A136" i="8" l="1"/>
  <c r="B135" i="8"/>
  <c r="I134" i="8"/>
  <c r="J134" i="8" s="1"/>
  <c r="E134" i="8"/>
  <c r="F134" i="8" s="1"/>
  <c r="G134" i="8"/>
  <c r="H134" i="8" s="1"/>
  <c r="C134" i="8"/>
  <c r="D134" i="8" s="1"/>
  <c r="E133" i="8"/>
  <c r="F133" i="8" s="1"/>
  <c r="G133" i="8"/>
  <c r="H133" i="8" s="1"/>
  <c r="I133" i="8"/>
  <c r="J133" i="8" s="1"/>
  <c r="C133" i="8"/>
  <c r="D133" i="8" s="1"/>
  <c r="E135" i="8" l="1"/>
  <c r="F135" i="8" s="1"/>
  <c r="C135" i="8"/>
  <c r="D135" i="8" s="1"/>
  <c r="I135" i="8"/>
  <c r="J135" i="8" s="1"/>
  <c r="G135" i="8"/>
  <c r="H135" i="8" s="1"/>
  <c r="A137" i="8"/>
  <c r="B136" i="8"/>
  <c r="E136" i="8" l="1"/>
  <c r="F136" i="8" s="1"/>
  <c r="G136" i="8"/>
  <c r="H136" i="8" s="1"/>
  <c r="I136" i="8"/>
  <c r="J136" i="8" s="1"/>
  <c r="C136" i="8"/>
  <c r="D136" i="8" s="1"/>
  <c r="A138" i="8"/>
  <c r="B137" i="8"/>
  <c r="M16" i="9"/>
  <c r="L7" i="9"/>
  <c r="M7" i="9" s="1"/>
  <c r="N7" i="9" s="1"/>
  <c r="L15" i="9"/>
  <c r="M15" i="9" s="1"/>
  <c r="N15" i="9" s="1"/>
  <c r="L11" i="9"/>
  <c r="M11" i="9" s="1"/>
  <c r="N11" i="9" s="1"/>
  <c r="L26" i="9"/>
  <c r="L22" i="9"/>
  <c r="L23" i="9"/>
  <c r="L21" i="9"/>
  <c r="L20" i="9"/>
  <c r="L18" i="9"/>
  <c r="L17" i="9"/>
  <c r="L13" i="9"/>
  <c r="M13" i="9" s="1"/>
  <c r="N13" i="9" s="1"/>
  <c r="L24" i="9"/>
  <c r="M24" i="9" s="1"/>
  <c r="N24" i="9" s="1"/>
  <c r="L16" i="9"/>
  <c r="L25" i="9"/>
  <c r="L19" i="9"/>
  <c r="L10" i="9"/>
  <c r="M10" i="9" s="1"/>
  <c r="N10" i="9" s="1"/>
  <c r="L14" i="9"/>
  <c r="L9" i="9"/>
  <c r="M9" i="9" s="1"/>
  <c r="L12" i="9"/>
  <c r="L8" i="9"/>
  <c r="M8" i="9" s="1"/>
  <c r="N8" i="9" s="1"/>
  <c r="A139" i="8" l="1"/>
  <c r="B138" i="8"/>
  <c r="I137" i="8"/>
  <c r="J137" i="8" s="1"/>
  <c r="E137" i="8"/>
  <c r="F137" i="8" s="1"/>
  <c r="G137" i="8"/>
  <c r="H137" i="8" s="1"/>
  <c r="C137" i="8"/>
  <c r="D137" i="8" s="1"/>
  <c r="N28" i="9" a="1"/>
  <c r="N28" i="9" s="1"/>
  <c r="N27" i="9" a="1"/>
  <c r="N27" i="9" s="1"/>
  <c r="K134" i="8"/>
  <c r="L134" i="8" s="1"/>
  <c r="K135" i="8"/>
  <c r="L135" i="8" s="1"/>
  <c r="K136" i="8"/>
  <c r="L136" i="8" s="1"/>
  <c r="K137" i="8"/>
  <c r="L137" i="8" s="1"/>
  <c r="K138" i="8"/>
  <c r="L138" i="8" s="1"/>
  <c r="K39" i="8"/>
  <c r="L39" i="8" s="1"/>
  <c r="K66" i="8"/>
  <c r="L66" i="8" s="1"/>
  <c r="K67" i="8"/>
  <c r="L67" i="8" s="1"/>
  <c r="K68" i="8"/>
  <c r="L68" i="8" s="1"/>
  <c r="K69" i="8"/>
  <c r="L69" i="8" s="1"/>
  <c r="K70" i="8"/>
  <c r="L70" i="8" s="1"/>
  <c r="K71" i="8"/>
  <c r="L71" i="8" s="1"/>
  <c r="K72" i="8"/>
  <c r="L72" i="8" s="1"/>
  <c r="K73" i="8"/>
  <c r="L73" i="8" s="1"/>
  <c r="K74" i="8"/>
  <c r="L74" i="8" s="1"/>
  <c r="K75" i="8"/>
  <c r="L75" i="8" s="1"/>
  <c r="K76" i="8"/>
  <c r="L76" i="8" s="1"/>
  <c r="K77" i="8"/>
  <c r="L77" i="8" s="1"/>
  <c r="K78" i="8"/>
  <c r="L78" i="8" s="1"/>
  <c r="K79" i="8"/>
  <c r="L79" i="8" s="1"/>
  <c r="K80" i="8"/>
  <c r="L80" i="8" s="1"/>
  <c r="K132" i="8"/>
  <c r="L132" i="8" s="1"/>
  <c r="K133" i="8"/>
  <c r="L133" i="8" s="1"/>
  <c r="K27" i="8"/>
  <c r="L27" i="8" s="1"/>
  <c r="K6" i="8"/>
  <c r="L6" i="8" s="1"/>
  <c r="K41" i="8"/>
  <c r="L41" i="8" s="1"/>
  <c r="K37" i="8"/>
  <c r="L37" i="8" s="1"/>
  <c r="K23" i="8"/>
  <c r="L23" i="8" s="1"/>
  <c r="K28" i="8"/>
  <c r="L28" i="8" s="1"/>
  <c r="K45" i="8"/>
  <c r="L45" i="8" s="1"/>
  <c r="K33" i="8"/>
  <c r="L33" i="8" s="1"/>
  <c r="K51" i="8"/>
  <c r="L51" i="8" s="1"/>
  <c r="K30" i="8"/>
  <c r="L30" i="8" s="1"/>
  <c r="K34" i="8"/>
  <c r="L34" i="8" s="1"/>
  <c r="K17" i="8"/>
  <c r="L17" i="8" s="1"/>
  <c r="K19" i="8"/>
  <c r="L19" i="8" s="1"/>
  <c r="K10" i="8"/>
  <c r="L10" i="8" s="1"/>
  <c r="K9" i="8"/>
  <c r="L9" i="8" s="1"/>
  <c r="K56" i="8"/>
  <c r="L56" i="8" s="1"/>
  <c r="K31" i="8"/>
  <c r="L31" i="8" s="1"/>
  <c r="K18" i="8"/>
  <c r="L18" i="8" s="1"/>
  <c r="K55" i="8"/>
  <c r="L55" i="8" s="1"/>
  <c r="K24" i="8"/>
  <c r="L24" i="8" s="1"/>
  <c r="K5" i="8"/>
  <c r="L5" i="8" s="1"/>
  <c r="K32" i="8"/>
  <c r="L32" i="8" s="1"/>
  <c r="K15" i="8"/>
  <c r="L15" i="8" s="1"/>
  <c r="K58" i="8"/>
  <c r="L58" i="8" s="1"/>
  <c r="K54" i="8"/>
  <c r="L54" i="8" s="1"/>
  <c r="K35" i="8"/>
  <c r="L35" i="8" s="1"/>
  <c r="K65" i="8"/>
  <c r="L65" i="8" s="1"/>
  <c r="K52" i="8"/>
  <c r="L52" i="8" s="1"/>
  <c r="K20" i="8"/>
  <c r="L20" i="8" s="1"/>
  <c r="K59" i="8"/>
  <c r="L59" i="8" s="1"/>
  <c r="K62" i="8"/>
  <c r="L62" i="8" s="1"/>
  <c r="K11" i="8"/>
  <c r="L11" i="8" s="1"/>
  <c r="K22" i="8"/>
  <c r="L22" i="8" s="1"/>
  <c r="K53" i="8"/>
  <c r="L53" i="8" s="1"/>
  <c r="K48" i="8"/>
  <c r="L48" i="8" s="1"/>
  <c r="K29" i="8"/>
  <c r="L29" i="8" s="1"/>
  <c r="K13" i="8"/>
  <c r="L13" i="8" s="1"/>
  <c r="K7" i="8"/>
  <c r="L7" i="8" s="1"/>
  <c r="K26" i="8"/>
  <c r="L26" i="8" s="1"/>
  <c r="K14" i="8"/>
  <c r="L14" i="8" s="1"/>
  <c r="K44" i="8"/>
  <c r="L44" i="8" s="1"/>
  <c r="K63" i="8"/>
  <c r="L63" i="8" s="1"/>
  <c r="K42" i="8"/>
  <c r="L42" i="8" s="1"/>
  <c r="K25" i="8"/>
  <c r="L25" i="8" s="1"/>
  <c r="K8" i="8"/>
  <c r="L8" i="8" s="1"/>
  <c r="K46" i="8"/>
  <c r="L46" i="8" s="1"/>
  <c r="K16" i="8"/>
  <c r="L16" i="8" s="1"/>
  <c r="K49" i="8"/>
  <c r="L49" i="8" s="1"/>
  <c r="K36" i="8"/>
  <c r="L36" i="8" s="1"/>
  <c r="K61" i="8"/>
  <c r="L61" i="8" s="1"/>
  <c r="K12" i="8"/>
  <c r="L12" i="8" s="1"/>
  <c r="K38" i="8"/>
  <c r="L38" i="8" s="1"/>
  <c r="K21" i="8"/>
  <c r="L21" i="8" s="1"/>
  <c r="K64" i="8"/>
  <c r="L64" i="8" s="1"/>
  <c r="K40" i="8"/>
  <c r="L40" i="8" s="1"/>
  <c r="K47" i="8"/>
  <c r="L47" i="8" s="1"/>
  <c r="K60" i="8"/>
  <c r="L60" i="8" s="1"/>
  <c r="K43" i="8"/>
  <c r="L43" i="8" s="1"/>
  <c r="K50" i="8"/>
  <c r="L50" i="8" s="1"/>
  <c r="K57" i="8"/>
  <c r="L57" i="8" s="1"/>
  <c r="C138" i="8" l="1"/>
  <c r="D138" i="8" s="1"/>
  <c r="E138" i="8"/>
  <c r="F138" i="8" s="1"/>
  <c r="G138" i="8"/>
  <c r="H138" i="8" s="1"/>
  <c r="I138" i="8"/>
  <c r="J138" i="8" s="1"/>
  <c r="A140" i="8"/>
  <c r="B139" i="8"/>
  <c r="B140" i="8" l="1"/>
  <c r="A141" i="8"/>
  <c r="E139" i="8"/>
  <c r="F139" i="8" s="1"/>
  <c r="G139" i="8"/>
  <c r="H139" i="8" s="1"/>
  <c r="C139" i="8"/>
  <c r="D139" i="8" s="1"/>
  <c r="I139" i="8"/>
  <c r="J139" i="8" s="1"/>
  <c r="K139" i="8"/>
  <c r="L139" i="8" s="1"/>
  <c r="B141" i="8" l="1"/>
  <c r="A142" i="8"/>
  <c r="G140" i="8"/>
  <c r="H140" i="8" s="1"/>
  <c r="I140" i="8"/>
  <c r="J140" i="8" s="1"/>
  <c r="C140" i="8"/>
  <c r="D140" i="8" s="1"/>
  <c r="E140" i="8"/>
  <c r="F140" i="8" s="1"/>
  <c r="K140" i="8"/>
  <c r="L140" i="8" s="1"/>
  <c r="A143" i="8" l="1"/>
  <c r="B142" i="8"/>
  <c r="C141" i="8"/>
  <c r="D141" i="8" s="1"/>
  <c r="G141" i="8"/>
  <c r="H141" i="8" s="1"/>
  <c r="I141" i="8"/>
  <c r="J141" i="8" s="1"/>
  <c r="E141" i="8"/>
  <c r="F141" i="8" s="1"/>
  <c r="K141" i="8"/>
  <c r="L141" i="8" s="1"/>
  <c r="C142" i="8" l="1"/>
  <c r="D142" i="8" s="1"/>
  <c r="E142" i="8"/>
  <c r="F142" i="8" s="1"/>
  <c r="G142" i="8"/>
  <c r="H142" i="8" s="1"/>
  <c r="I142" i="8"/>
  <c r="J142" i="8" s="1"/>
  <c r="K142" i="8"/>
  <c r="L142" i="8" s="1"/>
  <c r="B143" i="8"/>
  <c r="A144" i="8"/>
  <c r="I143" i="8" l="1"/>
  <c r="J143" i="8" s="1"/>
  <c r="E143" i="8"/>
  <c r="F143" i="8" s="1"/>
  <c r="G143" i="8"/>
  <c r="H143" i="8" s="1"/>
  <c r="C143" i="8"/>
  <c r="D143" i="8" s="1"/>
  <c r="K143" i="8"/>
  <c r="L143" i="8" s="1"/>
  <c r="B144" i="8"/>
  <c r="A145" i="8"/>
  <c r="B145" i="8" l="1"/>
  <c r="A146" i="8"/>
  <c r="I144" i="8"/>
  <c r="J144" i="8" s="1"/>
  <c r="E144" i="8"/>
  <c r="F144" i="8" s="1"/>
  <c r="C144" i="8"/>
  <c r="D144" i="8" s="1"/>
  <c r="G144" i="8"/>
  <c r="H144" i="8" s="1"/>
  <c r="K144" i="8"/>
  <c r="L144" i="8" s="1"/>
  <c r="B146" i="8" l="1"/>
  <c r="A147" i="8"/>
  <c r="E145" i="8"/>
  <c r="F145" i="8" s="1"/>
  <c r="G145" i="8"/>
  <c r="H145" i="8" s="1"/>
  <c r="I145" i="8"/>
  <c r="J145" i="8" s="1"/>
  <c r="C145" i="8"/>
  <c r="D145" i="8" s="1"/>
  <c r="K145" i="8"/>
  <c r="L145" i="8" s="1"/>
  <c r="A148" i="8" l="1"/>
  <c r="B147" i="8"/>
  <c r="C146" i="8"/>
  <c r="D146" i="8" s="1"/>
  <c r="G146" i="8"/>
  <c r="H146" i="8" s="1"/>
  <c r="I146" i="8"/>
  <c r="J146" i="8" s="1"/>
  <c r="E146" i="8"/>
  <c r="F146" i="8" s="1"/>
  <c r="K146" i="8"/>
  <c r="L146" i="8" s="1"/>
  <c r="E147" i="8" l="1"/>
  <c r="F147" i="8" s="1"/>
  <c r="I147" i="8"/>
  <c r="J147" i="8" s="1"/>
  <c r="C147" i="8"/>
  <c r="D147" i="8" s="1"/>
  <c r="G147" i="8"/>
  <c r="H147" i="8" s="1"/>
  <c r="K147" i="8"/>
  <c r="L147" i="8" s="1"/>
  <c r="A149" i="8"/>
  <c r="B148" i="8"/>
  <c r="A150" i="8" l="1"/>
  <c r="B149" i="8"/>
  <c r="C148" i="8"/>
  <c r="D148" i="8" s="1"/>
  <c r="G148" i="8"/>
  <c r="H148" i="8" s="1"/>
  <c r="I148" i="8"/>
  <c r="J148" i="8" s="1"/>
  <c r="E148" i="8"/>
  <c r="F148" i="8" s="1"/>
  <c r="K148" i="8"/>
  <c r="L148" i="8" s="1"/>
  <c r="C149" i="8" l="1"/>
  <c r="D149" i="8" s="1"/>
  <c r="E149" i="8"/>
  <c r="F149" i="8" s="1"/>
  <c r="I149" i="8"/>
  <c r="J149" i="8" s="1"/>
  <c r="G149" i="8"/>
  <c r="H149" i="8" s="1"/>
  <c r="K149" i="8"/>
  <c r="L149" i="8" s="1"/>
  <c r="A151" i="8"/>
  <c r="B150" i="8"/>
  <c r="A152" i="8" l="1"/>
  <c r="B151" i="8"/>
  <c r="C150" i="8"/>
  <c r="D150" i="8" s="1"/>
  <c r="E150" i="8"/>
  <c r="F150" i="8" s="1"/>
  <c r="G150" i="8"/>
  <c r="H150" i="8" s="1"/>
  <c r="I150" i="8"/>
  <c r="J150" i="8" s="1"/>
  <c r="K150" i="8"/>
  <c r="L150" i="8" s="1"/>
  <c r="E151" i="8" l="1"/>
  <c r="F151" i="8" s="1"/>
  <c r="G151" i="8"/>
  <c r="H151" i="8" s="1"/>
  <c r="I151" i="8"/>
  <c r="J151" i="8" s="1"/>
  <c r="C151" i="8"/>
  <c r="D151" i="8" s="1"/>
  <c r="K151" i="8"/>
  <c r="L151" i="8" s="1"/>
  <c r="A153" i="8"/>
  <c r="B152" i="8"/>
  <c r="I152" i="8" l="1"/>
  <c r="J152" i="8" s="1"/>
  <c r="E152" i="8"/>
  <c r="F152" i="8" s="1"/>
  <c r="C152" i="8"/>
  <c r="D152" i="8" s="1"/>
  <c r="G152" i="8"/>
  <c r="H152" i="8" s="1"/>
  <c r="K152" i="8"/>
  <c r="L152" i="8" s="1"/>
  <c r="A154" i="8"/>
  <c r="B153" i="8"/>
  <c r="B154" i="8" l="1"/>
  <c r="A155" i="8"/>
  <c r="C153" i="8"/>
  <c r="D153" i="8" s="1"/>
  <c r="G153" i="8"/>
  <c r="H153" i="8" s="1"/>
  <c r="E153" i="8"/>
  <c r="F153" i="8" s="1"/>
  <c r="I153" i="8"/>
  <c r="J153" i="8" s="1"/>
  <c r="K153" i="8"/>
  <c r="L153" i="8" s="1"/>
  <c r="A156" i="8" l="1"/>
  <c r="B155" i="8"/>
  <c r="C154" i="8"/>
  <c r="D154" i="8" s="1"/>
  <c r="E154" i="8"/>
  <c r="F154" i="8" s="1"/>
  <c r="G154" i="8"/>
  <c r="H154" i="8" s="1"/>
  <c r="I154" i="8"/>
  <c r="J154" i="8" s="1"/>
  <c r="K154" i="8"/>
  <c r="L154" i="8" s="1"/>
  <c r="I155" i="8" l="1"/>
  <c r="J155" i="8" s="1"/>
  <c r="G155" i="8"/>
  <c r="H155" i="8" s="1"/>
  <c r="E155" i="8"/>
  <c r="F155" i="8" s="1"/>
  <c r="C155" i="8"/>
  <c r="D155" i="8" s="1"/>
  <c r="K155" i="8"/>
  <c r="L155" i="8" s="1"/>
  <c r="B156" i="8"/>
  <c r="A157" i="8"/>
  <c r="K156" i="8" l="1"/>
  <c r="L156" i="8" s="1"/>
  <c r="G156" i="8"/>
  <c r="H156" i="8" s="1"/>
  <c r="E156" i="8"/>
  <c r="F156" i="8" s="1"/>
  <c r="I156" i="8"/>
  <c r="J156" i="8" s="1"/>
  <c r="C156" i="8"/>
  <c r="D156" i="8" s="1"/>
  <c r="B157" i="8"/>
  <c r="A158" i="8"/>
  <c r="K157" i="8" l="1"/>
  <c r="L157" i="8" s="1"/>
  <c r="E157" i="8"/>
  <c r="F157" i="8" s="1"/>
  <c r="C157" i="8"/>
  <c r="D157" i="8" s="1"/>
  <c r="I157" i="8"/>
  <c r="J157" i="8" s="1"/>
  <c r="G157" i="8"/>
  <c r="H157" i="8" s="1"/>
  <c r="B158" i="8"/>
  <c r="A159" i="8"/>
  <c r="I158" i="8" l="1"/>
  <c r="J158" i="8" s="1"/>
  <c r="K158" i="8"/>
  <c r="L158" i="8" s="1"/>
  <c r="E158" i="8"/>
  <c r="F158" i="8" s="1"/>
  <c r="G158" i="8"/>
  <c r="H158" i="8" s="1"/>
  <c r="C158" i="8"/>
  <c r="D158" i="8" s="1"/>
  <c r="A160" i="8"/>
  <c r="B159" i="8"/>
  <c r="B160" i="8" l="1"/>
  <c r="A161" i="8"/>
  <c r="I159" i="8"/>
  <c r="J159" i="8" s="1"/>
  <c r="C159" i="8"/>
  <c r="D159" i="8" s="1"/>
  <c r="E159" i="8"/>
  <c r="F159" i="8" s="1"/>
  <c r="K159" i="8"/>
  <c r="L159" i="8" s="1"/>
  <c r="G159" i="8"/>
  <c r="H159" i="8" s="1"/>
  <c r="B161" i="8" l="1"/>
  <c r="A162" i="8"/>
  <c r="I160" i="8"/>
  <c r="J160" i="8" s="1"/>
  <c r="E160" i="8"/>
  <c r="F160" i="8" s="1"/>
  <c r="K160" i="8"/>
  <c r="L160" i="8" s="1"/>
  <c r="G160" i="8"/>
  <c r="H160" i="8" s="1"/>
  <c r="C160" i="8"/>
  <c r="D160" i="8" s="1"/>
  <c r="A163" i="8" l="1"/>
  <c r="B162" i="8"/>
  <c r="E161" i="8"/>
  <c r="F161" i="8" s="1"/>
  <c r="K161" i="8"/>
  <c r="L161" i="8" s="1"/>
  <c r="G161" i="8"/>
  <c r="H161" i="8" s="1"/>
  <c r="C161" i="8"/>
  <c r="D161" i="8" s="1"/>
  <c r="I161" i="8"/>
  <c r="J161" i="8" s="1"/>
  <c r="G162" i="8" l="1"/>
  <c r="H162" i="8" s="1"/>
  <c r="E162" i="8"/>
  <c r="F162" i="8" s="1"/>
  <c r="K162" i="8"/>
  <c r="L162" i="8" s="1"/>
  <c r="C162" i="8"/>
  <c r="D162" i="8" s="1"/>
  <c r="I162" i="8"/>
  <c r="J162" i="8" s="1"/>
  <c r="A164" i="8"/>
  <c r="B163" i="8"/>
  <c r="B164" i="8" l="1"/>
  <c r="A165" i="8"/>
  <c r="G163" i="8"/>
  <c r="H163" i="8" s="1"/>
  <c r="C163" i="8"/>
  <c r="D163" i="8" s="1"/>
  <c r="E163" i="8"/>
  <c r="F163" i="8" s="1"/>
  <c r="I163" i="8"/>
  <c r="J163" i="8" s="1"/>
  <c r="K163" i="8"/>
  <c r="L163" i="8" s="1"/>
  <c r="A166" i="8" l="1"/>
  <c r="B165" i="8"/>
  <c r="I164" i="8"/>
  <c r="J164" i="8" s="1"/>
  <c r="E164" i="8"/>
  <c r="F164" i="8" s="1"/>
  <c r="K164" i="8"/>
  <c r="L164" i="8" s="1"/>
  <c r="C164" i="8"/>
  <c r="D164" i="8" s="1"/>
  <c r="G164" i="8"/>
  <c r="H164" i="8" s="1"/>
  <c r="C165" i="8" l="1"/>
  <c r="D165" i="8" s="1"/>
  <c r="G165" i="8"/>
  <c r="H165" i="8" s="1"/>
  <c r="I165" i="8"/>
  <c r="J165" i="8" s="1"/>
  <c r="K165" i="8"/>
  <c r="L165" i="8" s="1"/>
  <c r="E165" i="8"/>
  <c r="F165" i="8" s="1"/>
  <c r="B166" i="8"/>
  <c r="A167" i="8"/>
  <c r="A168" i="8" l="1"/>
  <c r="B167" i="8"/>
  <c r="I166" i="8"/>
  <c r="J166" i="8" s="1"/>
  <c r="E166" i="8"/>
  <c r="F166" i="8" s="1"/>
  <c r="C166" i="8"/>
  <c r="D166" i="8" s="1"/>
  <c r="G166" i="8"/>
  <c r="H166" i="8" s="1"/>
  <c r="K166" i="8"/>
  <c r="L166" i="8" s="1"/>
  <c r="C167" i="8" l="1"/>
  <c r="D167" i="8" s="1"/>
  <c r="E167" i="8"/>
  <c r="F167" i="8" s="1"/>
  <c r="K167" i="8"/>
  <c r="L167" i="8" s="1"/>
  <c r="G167" i="8"/>
  <c r="H167" i="8" s="1"/>
  <c r="I167" i="8"/>
  <c r="J167" i="8" s="1"/>
  <c r="A169" i="8"/>
  <c r="B168" i="8"/>
  <c r="C168" i="8" l="1"/>
  <c r="D168" i="8" s="1"/>
  <c r="E168" i="8"/>
  <c r="F168" i="8" s="1"/>
  <c r="K168" i="8"/>
  <c r="L168" i="8" s="1"/>
  <c r="G168" i="8"/>
  <c r="H168" i="8" s="1"/>
  <c r="I168" i="8"/>
  <c r="J168" i="8" s="1"/>
  <c r="B169" i="8"/>
  <c r="A170" i="8"/>
  <c r="C169" i="8" l="1"/>
  <c r="D169" i="8" s="1"/>
  <c r="G169" i="8"/>
  <c r="H169" i="8" s="1"/>
  <c r="E169" i="8"/>
  <c r="F169" i="8" s="1"/>
  <c r="I169" i="8"/>
  <c r="J169" i="8" s="1"/>
  <c r="K169" i="8"/>
  <c r="L169" i="8" s="1"/>
  <c r="A171" i="8"/>
  <c r="B170" i="8"/>
  <c r="G170" i="8" l="1"/>
  <c r="H170" i="8" s="1"/>
  <c r="K170" i="8"/>
  <c r="L170" i="8" s="1"/>
  <c r="I170" i="8"/>
  <c r="J170" i="8" s="1"/>
  <c r="C170" i="8"/>
  <c r="D170" i="8" s="1"/>
  <c r="E170" i="8"/>
  <c r="F170" i="8" s="1"/>
  <c r="B171" i="8"/>
  <c r="A172" i="8"/>
  <c r="C171" i="8" l="1"/>
  <c r="D171" i="8" s="1"/>
  <c r="K171" i="8"/>
  <c r="L171" i="8" s="1"/>
  <c r="G171" i="8"/>
  <c r="H171" i="8" s="1"/>
  <c r="E171" i="8"/>
  <c r="F171" i="8" s="1"/>
  <c r="I171" i="8"/>
  <c r="J171" i="8" s="1"/>
  <c r="B172" i="8"/>
  <c r="A173" i="8"/>
  <c r="K172" i="8" l="1"/>
  <c r="L172" i="8" s="1"/>
  <c r="C172" i="8"/>
  <c r="D172" i="8" s="1"/>
  <c r="G172" i="8"/>
  <c r="H172" i="8" s="1"/>
  <c r="I172" i="8"/>
  <c r="J172" i="8" s="1"/>
  <c r="E172" i="8"/>
  <c r="F172" i="8" s="1"/>
  <c r="A174" i="8"/>
  <c r="B173" i="8"/>
  <c r="B174" i="8" l="1"/>
  <c r="A175" i="8"/>
  <c r="G173" i="8"/>
  <c r="H173" i="8" s="1"/>
  <c r="E173" i="8"/>
  <c r="F173" i="8" s="1"/>
  <c r="K173" i="8"/>
  <c r="L173" i="8" s="1"/>
  <c r="C173" i="8"/>
  <c r="D173" i="8" s="1"/>
  <c r="I173" i="8"/>
  <c r="J173" i="8" s="1"/>
  <c r="A176" i="8" l="1"/>
  <c r="B175" i="8"/>
  <c r="E174" i="8"/>
  <c r="F174" i="8" s="1"/>
  <c r="K174" i="8"/>
  <c r="L174" i="8" s="1"/>
  <c r="C174" i="8"/>
  <c r="D174" i="8" s="1"/>
  <c r="I174" i="8"/>
  <c r="J174" i="8" s="1"/>
  <c r="G174" i="8"/>
  <c r="H174" i="8" s="1"/>
  <c r="C175" i="8" l="1"/>
  <c r="D175" i="8" s="1"/>
  <c r="G175" i="8"/>
  <c r="H175" i="8" s="1"/>
  <c r="E175" i="8"/>
  <c r="F175" i="8" s="1"/>
  <c r="I175" i="8"/>
  <c r="J175" i="8" s="1"/>
  <c r="K175" i="8"/>
  <c r="L175" i="8" s="1"/>
  <c r="B176" i="8"/>
  <c r="A177" i="8"/>
  <c r="A178" i="8" l="1"/>
  <c r="B177" i="8"/>
  <c r="G176" i="8"/>
  <c r="H176" i="8" s="1"/>
  <c r="K176" i="8"/>
  <c r="L176" i="8" s="1"/>
  <c r="E176" i="8"/>
  <c r="F176" i="8" s="1"/>
  <c r="I176" i="8"/>
  <c r="J176" i="8" s="1"/>
  <c r="C176" i="8"/>
  <c r="D176" i="8" s="1"/>
  <c r="C177" i="8" l="1"/>
  <c r="D177" i="8" s="1"/>
  <c r="I177" i="8"/>
  <c r="J177" i="8" s="1"/>
  <c r="G177" i="8"/>
  <c r="H177" i="8" s="1"/>
  <c r="E177" i="8"/>
  <c r="F177" i="8" s="1"/>
  <c r="K177" i="8"/>
  <c r="L177" i="8" s="1"/>
  <c r="A179" i="8"/>
  <c r="B178" i="8"/>
  <c r="B179" i="8" l="1"/>
  <c r="A180" i="8"/>
  <c r="B180" i="8" s="1"/>
  <c r="E178" i="8"/>
  <c r="F178" i="8" s="1"/>
  <c r="C178" i="8"/>
  <c r="D178" i="8" s="1"/>
  <c r="K178" i="8"/>
  <c r="L178" i="8" s="1"/>
  <c r="G178" i="8"/>
  <c r="H178" i="8" s="1"/>
  <c r="I178" i="8"/>
  <c r="J178" i="8" s="1"/>
  <c r="K180" i="8" l="1"/>
  <c r="L180" i="8" s="1"/>
  <c r="C180" i="8"/>
  <c r="D180" i="8" s="1"/>
  <c r="E180" i="8"/>
  <c r="F180" i="8" s="1"/>
  <c r="I180" i="8"/>
  <c r="J180" i="8" s="1"/>
  <c r="G180" i="8"/>
  <c r="H180" i="8" s="1"/>
  <c r="I179" i="8"/>
  <c r="J179" i="8" s="1"/>
  <c r="G179" i="8"/>
  <c r="H179" i="8" s="1"/>
  <c r="C179" i="8"/>
  <c r="D179" i="8" s="1"/>
  <c r="E179" i="8"/>
  <c r="F179" i="8" s="1"/>
  <c r="K179" i="8"/>
  <c r="L179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<sst xmlns="http://schemas.openxmlformats.org/spreadsheetml/2006/main" count="47" uniqueCount="26">
  <si>
    <t>PA Velocity (mm/s)</t>
  </si>
  <si>
    <t>Flow (mm^3/s)</t>
  </si>
  <si>
    <t>Filament Diameter</t>
  </si>
  <si>
    <t>mm</t>
  </si>
  <si>
    <t>linear_advance</t>
  </si>
  <si>
    <t>Layer Height</t>
  </si>
  <si>
    <t>linear_offset</t>
  </si>
  <si>
    <t>Line Width</t>
  </si>
  <si>
    <t>linearization_velocity</t>
  </si>
  <si>
    <t>Print Velocity (mm/s)</t>
  </si>
  <si>
    <t>Volumetric Flow (mm³/s)</t>
  </si>
  <si>
    <t>pa_velocity</t>
  </si>
  <si>
    <t>Position</t>
  </si>
  <si>
    <t>Residual</t>
  </si>
  <si>
    <t>Measured PA</t>
  </si>
  <si>
    <t>sumsq(residuals)</t>
  </si>
  <si>
    <t>TANH MODEL</t>
  </si>
  <si>
    <t>RECIP MODEL</t>
  </si>
  <si>
    <t>TANH MODEL PARAMETERS</t>
  </si>
  <si>
    <t>RECIP MODEL PARAMETERS</t>
  </si>
  <si>
    <t>Min</t>
  </si>
  <si>
    <t>Max</t>
  </si>
  <si>
    <t>sumsq(both residuals)</t>
  </si>
  <si>
    <t>Starting ranges for direct drives with smooth_time: 0.015</t>
  </si>
  <si>
    <t>Effective PA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</si>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</sst>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0"/>
    <numFmt numFmtId="166" formatCode="0.0000"/>
    <numFmt numFmtId="167" formatCode="0.000000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0.7999816888943144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110">
    <xf numFmtId="0" fontId="0" fillId="0" borderId="0" xfId="0"/>
    <xf numFmtId="0" fontId="0" fillId="2" borderId="0" xfId="0" applyFill="1"/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166" fontId="0" fillId="4" borderId="16" xfId="0" applyNumberFormat="1" applyFill="1" applyBorder="1" applyAlignment="1">
      <alignment horizontal="center"/>
    </xf>
    <xf numFmtId="166" fontId="0" fillId="4" borderId="18" xfId="0" applyNumberFormat="1" applyFill="1" applyBorder="1" applyAlignment="1">
      <alignment horizontal="center"/>
    </xf>
    <xf numFmtId="166" fontId="0" fillId="4" borderId="17" xfId="0" applyNumberFormat="1" applyFill="1" applyBorder="1" applyAlignment="1">
      <alignment horizontal="center"/>
    </xf>
    <xf numFmtId="166" fontId="0" fillId="4" borderId="19" xfId="0" applyNumberFormat="1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166" fontId="0" fillId="5" borderId="16" xfId="0" applyNumberFormat="1" applyFill="1" applyBorder="1" applyAlignment="1">
      <alignment horizontal="center"/>
    </xf>
    <xf numFmtId="166" fontId="0" fillId="5" borderId="17" xfId="0" applyNumberFormat="1" applyFill="1" applyBorder="1" applyAlignment="1">
      <alignment horizontal="center"/>
    </xf>
    <xf numFmtId="166" fontId="0" fillId="5" borderId="18" xfId="0" applyNumberFormat="1" applyFill="1" applyBorder="1" applyAlignment="1">
      <alignment horizontal="center"/>
    </xf>
    <xf numFmtId="166" fontId="0" fillId="4" borderId="13" xfId="0" applyNumberFormat="1" applyFill="1" applyBorder="1" applyAlignment="1">
      <alignment horizontal="center"/>
    </xf>
    <xf numFmtId="166" fontId="0" fillId="2" borderId="0" xfId="0" applyNumberFormat="1" applyFill="1"/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2" fontId="0" fillId="4" borderId="7" xfId="0" applyNumberForma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2" fontId="0" fillId="4" borderId="4" xfId="0" applyNumberFormat="1" applyFill="1" applyBorder="1" applyAlignment="1">
      <alignment horizontal="center" vertical="center"/>
    </xf>
    <xf numFmtId="0" fontId="0" fillId="4" borderId="13" xfId="0" applyFill="1" applyBorder="1"/>
    <xf numFmtId="0" fontId="0" fillId="4" borderId="9" xfId="0" applyFill="1" applyBorder="1" applyAlignment="1">
      <alignment horizontal="center" vertical="center"/>
    </xf>
    <xf numFmtId="164" fontId="0" fillId="4" borderId="8" xfId="0" applyNumberFormat="1" applyFill="1" applyBorder="1" applyAlignment="1">
      <alignment horizontal="center" vertical="center"/>
    </xf>
    <xf numFmtId="165" fontId="0" fillId="4" borderId="1" xfId="0" applyNumberFormat="1" applyFill="1" applyBorder="1" applyAlignment="1">
      <alignment horizontal="center" vertical="center"/>
    </xf>
    <xf numFmtId="164" fontId="0" fillId="4" borderId="2" xfId="0" applyNumberFormat="1" applyFill="1" applyBorder="1" applyAlignment="1">
      <alignment horizontal="center" vertical="center"/>
    </xf>
    <xf numFmtId="165" fontId="0" fillId="4" borderId="9" xfId="0" applyNumberFormat="1" applyFill="1" applyBorder="1" applyAlignment="1">
      <alignment horizontal="center" vertical="center"/>
    </xf>
    <xf numFmtId="164" fontId="0" fillId="4" borderId="3" xfId="0" applyNumberFormat="1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165" fontId="0" fillId="4" borderId="7" xfId="0" applyNumberFormat="1" applyFill="1" applyBorder="1" applyAlignment="1">
      <alignment horizontal="center" vertical="center"/>
    </xf>
    <xf numFmtId="164" fontId="0" fillId="4" borderId="0" xfId="0" applyNumberFormat="1" applyFill="1" applyBorder="1" applyAlignment="1">
      <alignment horizontal="center" vertical="center"/>
    </xf>
    <xf numFmtId="165" fontId="0" fillId="4" borderId="11" xfId="0" applyNumberForma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165" fontId="0" fillId="4" borderId="4" xfId="0" applyNumberFormat="1" applyFill="1" applyBorder="1" applyAlignment="1">
      <alignment horizontal="center" vertical="center"/>
    </xf>
    <xf numFmtId="164" fontId="0" fillId="4" borderId="5" xfId="0" applyNumberFormat="1" applyFill="1" applyBorder="1" applyAlignment="1">
      <alignment horizontal="center" vertical="center"/>
    </xf>
    <xf numFmtId="165" fontId="0" fillId="4" borderId="10" xfId="0" applyNumberFormat="1" applyFill="1" applyBorder="1" applyAlignment="1">
      <alignment horizontal="center" vertical="center"/>
    </xf>
    <xf numFmtId="164" fontId="0" fillId="4" borderId="6" xfId="0" applyNumberForma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 wrapText="1"/>
    </xf>
    <xf numFmtId="164" fontId="0" fillId="4" borderId="7" xfId="0" applyNumberFormat="1" applyFill="1" applyBorder="1" applyAlignment="1">
      <alignment horizontal="center" vertical="center"/>
    </xf>
    <xf numFmtId="166" fontId="0" fillId="4" borderId="7" xfId="0" applyNumberFormat="1" applyFill="1" applyBorder="1" applyAlignment="1">
      <alignment horizontal="center" vertical="center"/>
    </xf>
    <xf numFmtId="166" fontId="0" fillId="4" borderId="8" xfId="0" applyNumberFormat="1" applyFill="1" applyBorder="1" applyAlignment="1">
      <alignment horizontal="center" vertical="center"/>
    </xf>
    <xf numFmtId="0" fontId="2" fillId="0" borderId="0" xfId="0" applyFont="1" applyFill="1"/>
    <xf numFmtId="164" fontId="0" fillId="4" borderId="9" xfId="0" applyNumberFormat="1" applyFill="1" applyBorder="1" applyAlignment="1">
      <alignment horizontal="center" vertical="center"/>
    </xf>
    <xf numFmtId="164" fontId="0" fillId="4" borderId="11" xfId="0" applyNumberFormat="1" applyFill="1" applyBorder="1" applyAlignment="1">
      <alignment horizontal="center" vertical="center"/>
    </xf>
    <xf numFmtId="164" fontId="0" fillId="4" borderId="10" xfId="0" applyNumberForma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164" fontId="0" fillId="4" borderId="4" xfId="0" applyNumberFormat="1" applyFill="1" applyBorder="1" applyAlignment="1">
      <alignment horizontal="center" vertical="center"/>
    </xf>
    <xf numFmtId="164" fontId="2" fillId="3" borderId="21" xfId="1" applyNumberFormat="1" applyFont="1" applyBorder="1" applyAlignment="1">
      <alignment horizontal="center"/>
    </xf>
    <xf numFmtId="164" fontId="2" fillId="3" borderId="22" xfId="1" applyNumberFormat="1" applyFont="1" applyBorder="1" applyAlignment="1">
      <alignment horizontal="center"/>
    </xf>
    <xf numFmtId="164" fontId="2" fillId="3" borderId="23" xfId="1" applyNumberFormat="1" applyFont="1" applyBorder="1" applyAlignment="1">
      <alignment horizontal="center"/>
    </xf>
    <xf numFmtId="164" fontId="0" fillId="4" borderId="16" xfId="0" applyNumberFormat="1" applyFill="1" applyBorder="1" applyAlignment="1">
      <alignment horizontal="center" vertical="center"/>
    </xf>
    <xf numFmtId="164" fontId="0" fillId="4" borderId="17" xfId="0" applyNumberFormat="1" applyFill="1" applyBorder="1" applyAlignment="1">
      <alignment horizontal="center" vertical="center"/>
    </xf>
    <xf numFmtId="164" fontId="0" fillId="4" borderId="18" xfId="0" applyNumberFormat="1" applyFill="1" applyBorder="1" applyAlignment="1">
      <alignment horizontal="center" vertical="center"/>
    </xf>
    <xf numFmtId="167" fontId="0" fillId="4" borderId="13" xfId="0" applyNumberFormat="1" applyFill="1" applyBorder="1" applyAlignment="1">
      <alignment horizontal="center"/>
    </xf>
    <xf numFmtId="166" fontId="0" fillId="4" borderId="9" xfId="0" applyNumberForma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67" fontId="0" fillId="2" borderId="0" xfId="0" applyNumberFormat="1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29" xfId="0" applyFill="1" applyBorder="1" applyAlignment="1">
      <alignment horizontal="center"/>
    </xf>
    <xf numFmtId="0" fontId="0" fillId="4" borderId="30" xfId="0" applyFill="1" applyBorder="1" applyAlignment="1">
      <alignment horizontal="center"/>
    </xf>
    <xf numFmtId="0" fontId="0" fillId="4" borderId="31" xfId="0" applyFill="1" applyBorder="1" applyAlignment="1">
      <alignment horizontal="center"/>
    </xf>
    <xf numFmtId="0" fontId="0" fillId="4" borderId="27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4" borderId="26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164" fontId="0" fillId="4" borderId="3" xfId="0" applyNumberFormat="1" applyFill="1" applyBorder="1" applyAlignment="1">
      <alignment horizontal="center" vertical="center"/>
    </xf>
    <xf numFmtId="164" fontId="0" fillId="4" borderId="7" xfId="0" applyNumberFormat="1" applyFill="1" applyBorder="1" applyAlignment="1">
      <alignment horizontal="center" vertical="center"/>
    </xf>
    <xf numFmtId="164" fontId="0" fillId="4" borderId="8" xfId="0" applyNumberFormat="1" applyFill="1" applyBorder="1" applyAlignment="1">
      <alignment horizontal="center" vertical="center"/>
    </xf>
    <xf numFmtId="164" fontId="0" fillId="4" borderId="4" xfId="0" applyNumberFormat="1" applyFill="1" applyBorder="1" applyAlignment="1">
      <alignment horizontal="center" vertical="center"/>
    </xf>
    <xf numFmtId="164" fontId="0" fillId="4" borderId="6" xfId="0" applyNumberForma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2" fontId="0" fillId="4" borderId="4" xfId="0" applyNumberFormat="1" applyFill="1" applyBorder="1" applyAlignment="1">
      <alignment horizontal="center" vertical="center"/>
    </xf>
    <xf numFmtId="2" fontId="0" fillId="4" borderId="6" xfId="0" applyNumberFormat="1" applyFill="1" applyBorder="1" applyAlignment="1">
      <alignment horizontal="center" vertical="center"/>
    </xf>
    <xf numFmtId="2" fontId="0" fillId="4" borderId="5" xfId="0" applyNumberForma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/>
    </xf>
    <xf numFmtId="0" fontId="3" fillId="4" borderId="15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2" fontId="0" fillId="4" borderId="7" xfId="0" applyNumberFormat="1" applyFill="1" applyBorder="1" applyAlignment="1">
      <alignment horizontal="center" vertical="center"/>
    </xf>
    <xf numFmtId="2" fontId="0" fillId="4" borderId="0" xfId="0" applyNumberFormat="1" applyFill="1" applyBorder="1" applyAlignment="1">
      <alignment horizontal="center" vertical="center"/>
    </xf>
    <xf numFmtId="0" fontId="0" fillId="4" borderId="9" xfId="0" applyFill="1" applyBorder="1" applyAlignment="1">
      <alignment horizontal="center" wrapText="1"/>
    </xf>
    <xf numFmtId="0" fontId="0" fillId="4" borderId="11" xfId="0" applyFill="1" applyBorder="1" applyAlignment="1">
      <alignment horizont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2" fontId="0" fillId="4" borderId="8" xfId="0" applyNumberFormat="1" applyFill="1" applyBorder="1" applyAlignment="1">
      <alignment horizontal="center" vertical="center"/>
    </xf>
    <xf numFmtId="0" fontId="0" fillId="4" borderId="7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3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0390E7"/>
      <color rgb="FFFF3399"/>
      <color rgb="FFF296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Effective PA of Non-linear PA Models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2464503586621"/>
          <c:y val="7.9218063242916262E-2"/>
          <c:w val="0.83460890145204103"/>
          <c:h val="0.69855175046097784"/>
        </c:manualLayout>
      </c:layout>
      <c:scatterChart>
        <c:scatterStyle val="lineMarker"/>
        <c:varyColors val="0"/>
        <c:ser>
          <c:idx val="0"/>
          <c:order val="2"/>
          <c:tx>
            <c:v>Linear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9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'Non-Linear Calculator'!$C$7:$C$26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xVal>
          <c:yVal>
            <c:numRef>
              <c:f>'Non-Linear Calculator'!$D$7:$D$26</c:f>
              <c:numCache>
                <c:formatCode>0.0000</c:formatCode>
                <c:ptCount val="20"/>
                <c:pt idx="0">
                  <c:v>1.55E-2</c:v>
                </c:pt>
                <c:pt idx="1">
                  <c:v>1.4999999999999999E-2</c:v>
                </c:pt>
                <c:pt idx="3">
                  <c:v>1.35E-2</c:v>
                </c:pt>
                <c:pt idx="4">
                  <c:v>1.3100000000000001E-2</c:v>
                </c:pt>
                <c:pt idx="6">
                  <c:v>1.2500000000000001E-2</c:v>
                </c:pt>
                <c:pt idx="8">
                  <c:v>1.2E-2</c:v>
                </c:pt>
                <c:pt idx="17">
                  <c:v>1.0999999999999999E-2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317-4D49-A7B2-D828E6E253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0334496"/>
        <c:axId val="1450346560"/>
      </c:scatterChart>
      <c:scatterChart>
        <c:scatterStyle val="smoothMarker"/>
        <c:varyColors val="0"/>
        <c:ser>
          <c:idx val="3"/>
          <c:order val="0"/>
          <c:tx>
            <c:strRef>
              <c:f>'TANH MODEL'!$K$4:$L$4</c:f>
              <c:strCache>
                <c:ptCount val="1"/>
                <c:pt idx="0">
                  <c:v>TANH MODEL linear_offset = 0.008 linearization_velocity = 1.454</c:v>
                </c:pt>
              </c:strCache>
            </c:strRef>
          </c:tx>
          <c:spPr>
            <a:ln w="19050" cap="rnd">
              <a:solidFill>
                <a:srgbClr val="FF3399"/>
              </a:solidFill>
              <a:round/>
            </a:ln>
            <a:effectLst/>
          </c:spPr>
          <c:marker>
            <c:symbol val="none"/>
          </c:marker>
          <c:xVal>
            <c:numRef>
              <c:f>'TANH MODEL'!$A$5:$A$180</c:f>
              <c:numCache>
                <c:formatCode>General</c:formatCode>
                <c:ptCount val="176"/>
                <c:pt idx="0">
                  <c:v>1E-3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6</c:v>
                </c:pt>
                <c:pt idx="52">
                  <c:v>7</c:v>
                </c:pt>
                <c:pt idx="53">
                  <c:v>8</c:v>
                </c:pt>
                <c:pt idx="54">
                  <c:v>9</c:v>
                </c:pt>
                <c:pt idx="55">
                  <c:v>10</c:v>
                </c:pt>
                <c:pt idx="56">
                  <c:v>11</c:v>
                </c:pt>
                <c:pt idx="57">
                  <c:v>12</c:v>
                </c:pt>
                <c:pt idx="58">
                  <c:v>13</c:v>
                </c:pt>
                <c:pt idx="59">
                  <c:v>14</c:v>
                </c:pt>
                <c:pt idx="60">
                  <c:v>15</c:v>
                </c:pt>
                <c:pt idx="61">
                  <c:v>16</c:v>
                </c:pt>
                <c:pt idx="62">
                  <c:v>17</c:v>
                </c:pt>
                <c:pt idx="63">
                  <c:v>18</c:v>
                </c:pt>
                <c:pt idx="64">
                  <c:v>19</c:v>
                </c:pt>
                <c:pt idx="65">
                  <c:v>20</c:v>
                </c:pt>
                <c:pt idx="66">
                  <c:v>21</c:v>
                </c:pt>
                <c:pt idx="67">
                  <c:v>22</c:v>
                </c:pt>
                <c:pt idx="68">
                  <c:v>23</c:v>
                </c:pt>
                <c:pt idx="69">
                  <c:v>24</c:v>
                </c:pt>
                <c:pt idx="70">
                  <c:v>25</c:v>
                </c:pt>
                <c:pt idx="71">
                  <c:v>26</c:v>
                </c:pt>
                <c:pt idx="72">
                  <c:v>27</c:v>
                </c:pt>
                <c:pt idx="73">
                  <c:v>28</c:v>
                </c:pt>
                <c:pt idx="74">
                  <c:v>29</c:v>
                </c:pt>
                <c:pt idx="75">
                  <c:v>30</c:v>
                </c:pt>
                <c:pt idx="76">
                  <c:v>31</c:v>
                </c:pt>
                <c:pt idx="77">
                  <c:v>32</c:v>
                </c:pt>
                <c:pt idx="78">
                  <c:v>33</c:v>
                </c:pt>
                <c:pt idx="79">
                  <c:v>34</c:v>
                </c:pt>
                <c:pt idx="80">
                  <c:v>35</c:v>
                </c:pt>
                <c:pt idx="81">
                  <c:v>36</c:v>
                </c:pt>
                <c:pt idx="82">
                  <c:v>37</c:v>
                </c:pt>
                <c:pt idx="83">
                  <c:v>38</c:v>
                </c:pt>
                <c:pt idx="84">
                  <c:v>39</c:v>
                </c:pt>
                <c:pt idx="85">
                  <c:v>40</c:v>
                </c:pt>
                <c:pt idx="86">
                  <c:v>41</c:v>
                </c:pt>
                <c:pt idx="87">
                  <c:v>42</c:v>
                </c:pt>
                <c:pt idx="88">
                  <c:v>43</c:v>
                </c:pt>
                <c:pt idx="89">
                  <c:v>44</c:v>
                </c:pt>
                <c:pt idx="90">
                  <c:v>45</c:v>
                </c:pt>
                <c:pt idx="91">
                  <c:v>46</c:v>
                </c:pt>
                <c:pt idx="92">
                  <c:v>47</c:v>
                </c:pt>
                <c:pt idx="93">
                  <c:v>48</c:v>
                </c:pt>
                <c:pt idx="94">
                  <c:v>49</c:v>
                </c:pt>
                <c:pt idx="95">
                  <c:v>50</c:v>
                </c:pt>
                <c:pt idx="96">
                  <c:v>51</c:v>
                </c:pt>
                <c:pt idx="97">
                  <c:v>52</c:v>
                </c:pt>
                <c:pt idx="98">
                  <c:v>53</c:v>
                </c:pt>
                <c:pt idx="99">
                  <c:v>54</c:v>
                </c:pt>
                <c:pt idx="100">
                  <c:v>55</c:v>
                </c:pt>
                <c:pt idx="101">
                  <c:v>56</c:v>
                </c:pt>
                <c:pt idx="102">
                  <c:v>57</c:v>
                </c:pt>
                <c:pt idx="103">
                  <c:v>58</c:v>
                </c:pt>
                <c:pt idx="104">
                  <c:v>59</c:v>
                </c:pt>
                <c:pt idx="105">
                  <c:v>60</c:v>
                </c:pt>
                <c:pt idx="106">
                  <c:v>61</c:v>
                </c:pt>
                <c:pt idx="107">
                  <c:v>62</c:v>
                </c:pt>
                <c:pt idx="108">
                  <c:v>63</c:v>
                </c:pt>
                <c:pt idx="109">
                  <c:v>64</c:v>
                </c:pt>
                <c:pt idx="110">
                  <c:v>65</c:v>
                </c:pt>
                <c:pt idx="111">
                  <c:v>66</c:v>
                </c:pt>
                <c:pt idx="112">
                  <c:v>67</c:v>
                </c:pt>
                <c:pt idx="113">
                  <c:v>68</c:v>
                </c:pt>
                <c:pt idx="114">
                  <c:v>69</c:v>
                </c:pt>
                <c:pt idx="115">
                  <c:v>70</c:v>
                </c:pt>
                <c:pt idx="116">
                  <c:v>71</c:v>
                </c:pt>
                <c:pt idx="117">
                  <c:v>72</c:v>
                </c:pt>
                <c:pt idx="118">
                  <c:v>73</c:v>
                </c:pt>
                <c:pt idx="119">
                  <c:v>74</c:v>
                </c:pt>
                <c:pt idx="120">
                  <c:v>75</c:v>
                </c:pt>
                <c:pt idx="121">
                  <c:v>76</c:v>
                </c:pt>
                <c:pt idx="122">
                  <c:v>77</c:v>
                </c:pt>
                <c:pt idx="123">
                  <c:v>78</c:v>
                </c:pt>
                <c:pt idx="124">
                  <c:v>79</c:v>
                </c:pt>
                <c:pt idx="125">
                  <c:v>80</c:v>
                </c:pt>
                <c:pt idx="126">
                  <c:v>81</c:v>
                </c:pt>
                <c:pt idx="127">
                  <c:v>82</c:v>
                </c:pt>
                <c:pt idx="128">
                  <c:v>83</c:v>
                </c:pt>
                <c:pt idx="129">
                  <c:v>84</c:v>
                </c:pt>
                <c:pt idx="130">
                  <c:v>85</c:v>
                </c:pt>
                <c:pt idx="131">
                  <c:v>86</c:v>
                </c:pt>
                <c:pt idx="132">
                  <c:v>87</c:v>
                </c:pt>
                <c:pt idx="133">
                  <c:v>88</c:v>
                </c:pt>
                <c:pt idx="134">
                  <c:v>89</c:v>
                </c:pt>
                <c:pt idx="135">
                  <c:v>90</c:v>
                </c:pt>
                <c:pt idx="136">
                  <c:v>91</c:v>
                </c:pt>
                <c:pt idx="137">
                  <c:v>92</c:v>
                </c:pt>
                <c:pt idx="138">
                  <c:v>93</c:v>
                </c:pt>
                <c:pt idx="139">
                  <c:v>94</c:v>
                </c:pt>
                <c:pt idx="140">
                  <c:v>95</c:v>
                </c:pt>
                <c:pt idx="141">
                  <c:v>96</c:v>
                </c:pt>
                <c:pt idx="142">
                  <c:v>97</c:v>
                </c:pt>
                <c:pt idx="143">
                  <c:v>98</c:v>
                </c:pt>
                <c:pt idx="144">
                  <c:v>99</c:v>
                </c:pt>
                <c:pt idx="145">
                  <c:v>100</c:v>
                </c:pt>
                <c:pt idx="146">
                  <c:v>101</c:v>
                </c:pt>
                <c:pt idx="147">
                  <c:v>102</c:v>
                </c:pt>
                <c:pt idx="148">
                  <c:v>103</c:v>
                </c:pt>
                <c:pt idx="149">
                  <c:v>104</c:v>
                </c:pt>
                <c:pt idx="150">
                  <c:v>105</c:v>
                </c:pt>
                <c:pt idx="151">
                  <c:v>106</c:v>
                </c:pt>
                <c:pt idx="152">
                  <c:v>107</c:v>
                </c:pt>
                <c:pt idx="153">
                  <c:v>108</c:v>
                </c:pt>
                <c:pt idx="154">
                  <c:v>109</c:v>
                </c:pt>
                <c:pt idx="155">
                  <c:v>110</c:v>
                </c:pt>
                <c:pt idx="156">
                  <c:v>111</c:v>
                </c:pt>
                <c:pt idx="157">
                  <c:v>112</c:v>
                </c:pt>
                <c:pt idx="158">
                  <c:v>113</c:v>
                </c:pt>
                <c:pt idx="159">
                  <c:v>114</c:v>
                </c:pt>
                <c:pt idx="160">
                  <c:v>115</c:v>
                </c:pt>
                <c:pt idx="161">
                  <c:v>116</c:v>
                </c:pt>
                <c:pt idx="162">
                  <c:v>117</c:v>
                </c:pt>
                <c:pt idx="163">
                  <c:v>118</c:v>
                </c:pt>
                <c:pt idx="164">
                  <c:v>119</c:v>
                </c:pt>
                <c:pt idx="165">
                  <c:v>120</c:v>
                </c:pt>
                <c:pt idx="166">
                  <c:v>121</c:v>
                </c:pt>
                <c:pt idx="167">
                  <c:v>122</c:v>
                </c:pt>
                <c:pt idx="168">
                  <c:v>123</c:v>
                </c:pt>
                <c:pt idx="169">
                  <c:v>124</c:v>
                </c:pt>
                <c:pt idx="170">
                  <c:v>125</c:v>
                </c:pt>
                <c:pt idx="171">
                  <c:v>126</c:v>
                </c:pt>
                <c:pt idx="172">
                  <c:v>127</c:v>
                </c:pt>
                <c:pt idx="173">
                  <c:v>128</c:v>
                </c:pt>
                <c:pt idx="174">
                  <c:v>129</c:v>
                </c:pt>
                <c:pt idx="175">
                  <c:v>130</c:v>
                </c:pt>
              </c:numCache>
            </c:numRef>
          </c:xVal>
          <c:yVal>
            <c:numRef>
              <c:f>'TANH MODEL'!$L$5:$L$180</c:f>
              <c:numCache>
                <c:formatCode>0.000</c:formatCode>
                <c:ptCount val="176"/>
                <c:pt idx="0">
                  <c:v>1.5722242682214314E-2</c:v>
                </c:pt>
                <c:pt idx="1">
                  <c:v>1.572214887039328E-2</c:v>
                </c:pt>
                <c:pt idx="2">
                  <c:v>1.5721867429786186E-2</c:v>
                </c:pt>
                <c:pt idx="3">
                  <c:v>1.5721398438769896E-2</c:v>
                </c:pt>
                <c:pt idx="4">
                  <c:v>1.5720742012287795E-2</c:v>
                </c:pt>
                <c:pt idx="5">
                  <c:v>1.5719898311160854E-2</c:v>
                </c:pt>
                <c:pt idx="6">
                  <c:v>1.5718867541988004E-2</c:v>
                </c:pt>
                <c:pt idx="7">
                  <c:v>1.5717649957018218E-2</c:v>
                </c:pt>
                <c:pt idx="8">
                  <c:v>1.5716245853994521E-2</c:v>
                </c:pt>
                <c:pt idx="9">
                  <c:v>1.5714655575970016E-2</c:v>
                </c:pt>
                <c:pt idx="10">
                  <c:v>1.5712879511096189E-2</c:v>
                </c:pt>
                <c:pt idx="11">
                  <c:v>1.5710918092383768E-2</c:v>
                </c:pt>
                <c:pt idx="12">
                  <c:v>1.5708771797436304E-2</c:v>
                </c:pt>
                <c:pt idx="13">
                  <c:v>1.5706441148156915E-2</c:v>
                </c:pt>
                <c:pt idx="14">
                  <c:v>1.5703926710428435E-2</c:v>
                </c:pt>
                <c:pt idx="15">
                  <c:v>1.5701229093767345E-2</c:v>
                </c:pt>
                <c:pt idx="16">
                  <c:v>1.5698348950951905E-2</c:v>
                </c:pt>
                <c:pt idx="17">
                  <c:v>1.5695286977624925E-2</c:v>
                </c:pt>
                <c:pt idx="18">
                  <c:v>1.5692043911871546E-2</c:v>
                </c:pt>
                <c:pt idx="19">
                  <c:v>1.5688620533772596E-2</c:v>
                </c:pt>
                <c:pt idx="20">
                  <c:v>1.5685017664933975E-2</c:v>
                </c:pt>
                <c:pt idx="21">
                  <c:v>1.56812361679926E-2</c:v>
                </c:pt>
                <c:pt idx="22">
                  <c:v>1.5677276946099456E-2</c:v>
                </c:pt>
                <c:pt idx="23">
                  <c:v>1.5673140942380353E-2</c:v>
                </c:pt>
                <c:pt idx="24">
                  <c:v>1.5668829139374934E-2</c:v>
                </c:pt>
                <c:pt idx="25">
                  <c:v>1.5664342558454614E-2</c:v>
                </c:pt>
                <c:pt idx="26">
                  <c:v>1.5659682259220025E-2</c:v>
                </c:pt>
                <c:pt idx="27">
                  <c:v>1.5654849338878635E-2</c:v>
                </c:pt>
                <c:pt idx="28">
                  <c:v>1.5649844931603256E-2</c:v>
                </c:pt>
                <c:pt idx="29">
                  <c:v>1.564467020787207E-2</c:v>
                </c:pt>
                <c:pt idx="30">
                  <c:v>1.5639326373790868E-2</c:v>
                </c:pt>
                <c:pt idx="31">
                  <c:v>1.5633814670398347E-2</c:v>
                </c:pt>
                <c:pt idx="32">
                  <c:v>1.5628136372954977E-2</c:v>
                </c:pt>
                <c:pt idx="33">
                  <c:v>1.5622292790216374E-2</c:v>
                </c:pt>
                <c:pt idx="34">
                  <c:v>1.5616285263691852E-2</c:v>
                </c:pt>
                <c:pt idx="35">
                  <c:v>1.5610115166888877E-2</c:v>
                </c:pt>
                <c:pt idx="36">
                  <c:v>1.5603783904544264E-2</c:v>
                </c:pt>
                <c:pt idx="37">
                  <c:v>1.559729291184286E-2</c:v>
                </c:pt>
                <c:pt idx="38">
                  <c:v>1.5590643653624486E-2</c:v>
                </c:pt>
                <c:pt idx="39">
                  <c:v>1.5583837623579917E-2</c:v>
                </c:pt>
                <c:pt idx="40">
                  <c:v>1.5576876343436751E-2</c:v>
                </c:pt>
                <c:pt idx="41">
                  <c:v>1.5569761362135856E-2</c:v>
                </c:pt>
                <c:pt idx="42">
                  <c:v>1.5562494254999266E-2</c:v>
                </c:pt>
                <c:pt idx="43">
                  <c:v>1.5555076622890299E-2</c:v>
                </c:pt>
                <c:pt idx="44">
                  <c:v>1.5547510091366679E-2</c:v>
                </c:pt>
                <c:pt idx="45">
                  <c:v>1.5539796309827415E-2</c:v>
                </c:pt>
                <c:pt idx="46">
                  <c:v>1.5531936950654315E-2</c:v>
                </c:pt>
                <c:pt idx="47">
                  <c:v>1.5523933708348812E-2</c:v>
                </c:pt>
                <c:pt idx="48">
                  <c:v>1.5515788298664922E-2</c:v>
                </c:pt>
                <c:pt idx="49">
                  <c:v>1.550750245773912E-2</c:v>
                </c:pt>
                <c:pt idx="50">
                  <c:v>1.5499077941217852E-2</c:v>
                </c:pt>
                <c:pt idx="51">
                  <c:v>1.5407604060099408E-2</c:v>
                </c:pt>
                <c:pt idx="52">
                  <c:v>1.5304305168673711E-2</c:v>
                </c:pt>
                <c:pt idx="53">
                  <c:v>1.5191123967854579E-2</c:v>
                </c:pt>
                <c:pt idx="54">
                  <c:v>1.5070016061182434E-2</c:v>
                </c:pt>
                <c:pt idx="55">
                  <c:v>1.4942881412826207E-2</c:v>
                </c:pt>
                <c:pt idx="56">
                  <c:v>1.4811509481774647E-2</c:v>
                </c:pt>
                <c:pt idx="57">
                  <c:v>1.4677539109449963E-2</c:v>
                </c:pt>
                <c:pt idx="58">
                  <c:v>1.4542432732825674E-2</c:v>
                </c:pt>
                <c:pt idx="59">
                  <c:v>1.4407463414441851E-2</c:v>
                </c:pt>
                <c:pt idx="60">
                  <c:v>1.4273712541954996E-2</c:v>
                </c:pt>
                <c:pt idx="61">
                  <c:v>1.4142075799265146E-2</c:v>
                </c:pt>
                <c:pt idx="62">
                  <c:v>1.4013275057371677E-2</c:v>
                </c:pt>
                <c:pt idx="63">
                  <c:v>1.3887874075187715E-2</c:v>
                </c:pt>
                <c:pt idx="64">
                  <c:v>1.3766296247761739E-2</c:v>
                </c:pt>
                <c:pt idx="65">
                  <c:v>1.3648843020601089E-2</c:v>
                </c:pt>
                <c:pt idx="66">
                  <c:v>1.3535711955144546E-2</c:v>
                </c:pt>
                <c:pt idx="67">
                  <c:v>1.3427013753027104E-2</c:v>
                </c:pt>
                <c:pt idx="68">
                  <c:v>1.3322787812493278E-2</c:v>
                </c:pt>
                <c:pt idx="69">
                  <c:v>1.3223016096972176E-2</c:v>
                </c:pt>
                <c:pt idx="70">
                  <c:v>1.3127635247959527E-2</c:v>
                </c:pt>
                <c:pt idx="71">
                  <c:v>1.3036546979901788E-2</c:v>
                </c:pt>
                <c:pt idx="72">
                  <c:v>1.2949626862816418E-2</c:v>
                </c:pt>
                <c:pt idx="73">
                  <c:v>1.2866731637694482E-2</c:v>
                </c:pt>
                <c:pt idx="74">
                  <c:v>1.2787705228057724E-2</c:v>
                </c:pt>
                <c:pt idx="75">
                  <c:v>1.2712383614775771E-2</c:v>
                </c:pt>
                <c:pt idx="76">
                  <c:v>1.2640598735411273E-2</c:v>
                </c:pt>
                <c:pt idx="77">
                  <c:v>1.257218155772964E-2</c:v>
                </c:pt>
                <c:pt idx="78">
                  <c:v>1.250696446231455E-2</c:v>
                </c:pt>
                <c:pt idx="79">
                  <c:v>1.2444783053362002E-2</c:v>
                </c:pt>
                <c:pt idx="80">
                  <c:v>1.2385477500932307E-2</c:v>
                </c:pt>
                <c:pt idx="81">
                  <c:v>1.2328893502994129E-2</c:v>
                </c:pt>
                <c:pt idx="82">
                  <c:v>1.2274882941930717E-2</c:v>
                </c:pt>
                <c:pt idx="83">
                  <c:v>1.2223304297995599E-2</c:v>
                </c:pt>
                <c:pt idx="84">
                  <c:v>1.2174022871547839E-2</c:v>
                </c:pt>
                <c:pt idx="85">
                  <c:v>1.2126910856713705E-2</c:v>
                </c:pt>
                <c:pt idx="86">
                  <c:v>1.208184730130419E-2</c:v>
                </c:pt>
                <c:pt idx="87">
                  <c:v>1.2038717981229685E-2</c:v>
                </c:pt>
                <c:pt idx="88">
                  <c:v>1.1997415212148465E-2</c:v>
                </c:pt>
                <c:pt idx="89">
                  <c:v>1.1957837616520025E-2</c:v>
                </c:pt>
                <c:pt idx="90">
                  <c:v>1.1919889860472545E-2</c:v>
                </c:pt>
                <c:pt idx="91">
                  <c:v>1.1883482371812486E-2</c:v>
                </c:pt>
                <c:pt idx="92">
                  <c:v>1.184853104799485E-2</c:v>
                </c:pt>
                <c:pt idx="93">
                  <c:v>1.1814956960839347E-2</c:v>
                </c:pt>
                <c:pt idx="94">
                  <c:v>1.1782686063139359E-2</c:v>
                </c:pt>
                <c:pt idx="95">
                  <c:v>1.1751648900997329E-2</c:v>
                </c:pt>
                <c:pt idx="96">
                  <c:v>1.172178033467371E-2</c:v>
                </c:pt>
                <c:pt idx="97">
                  <c:v>1.1693019269907763E-2</c:v>
                </c:pt>
                <c:pt idx="98">
                  <c:v>1.1665308401016677E-2</c:v>
                </c:pt>
                <c:pt idx="99">
                  <c:v>1.1638593966570918E-2</c:v>
                </c:pt>
                <c:pt idx="100">
                  <c:v>1.1612825518050835E-2</c:v>
                </c:pt>
                <c:pt idx="101">
                  <c:v>1.1587955701589221E-2</c:v>
                </c:pt>
                <c:pt idx="102">
                  <c:v>1.1563940052678879E-2</c:v>
                </c:pt>
                <c:pt idx="103">
                  <c:v>1.1540736803557165E-2</c:v>
                </c:pt>
                <c:pt idx="104">
                  <c:v>1.1518306702859658E-2</c:v>
                </c:pt>
                <c:pt idx="105">
                  <c:v>1.1496612847051873E-2</c:v>
                </c:pt>
                <c:pt idx="106">
                  <c:v>1.1475620523093611E-2</c:v>
                </c:pt>
                <c:pt idx="107">
                  <c:v>1.1455297061758563E-2</c:v>
                </c:pt>
                <c:pt idx="108">
                  <c:v>1.1435611701017014E-2</c:v>
                </c:pt>
                <c:pt idx="109">
                  <c:v>1.1416535458887682E-2</c:v>
                </c:pt>
                <c:pt idx="110">
                  <c:v>1.1398041015172816E-2</c:v>
                </c:pt>
                <c:pt idx="111">
                  <c:v>1.1380102601505631E-2</c:v>
                </c:pt>
                <c:pt idx="112">
                  <c:v>1.1362695899159489E-2</c:v>
                </c:pt>
                <c:pt idx="113">
                  <c:v>1.134579794409174E-2</c:v>
                </c:pt>
                <c:pt idx="114">
                  <c:v>1.1329387038721005E-2</c:v>
                </c:pt>
                <c:pt idx="115">
                  <c:v>1.1313442669963709E-2</c:v>
                </c:pt>
                <c:pt idx="116">
                  <c:v>1.1297945433083129E-2</c:v>
                </c:pt>
                <c:pt idx="117">
                  <c:v>1.1282876960931705E-2</c:v>
                </c:pt>
                <c:pt idx="118">
                  <c:v>1.1268219858194218E-2</c:v>
                </c:pt>
                <c:pt idx="119">
                  <c:v>1.1253957640265582E-2</c:v>
                </c:pt>
                <c:pt idx="120">
                  <c:v>1.1240074676422089E-2</c:v>
                </c:pt>
                <c:pt idx="121">
                  <c:v>1.1226556136968872E-2</c:v>
                </c:pt>
                <c:pt idx="122">
                  <c:v>1.1213387944069125E-2</c:v>
                </c:pt>
                <c:pt idx="123">
                  <c:v>1.1200556725981956E-2</c:v>
                </c:pt>
                <c:pt idx="124">
                  <c:v>1.1188049774455935E-2</c:v>
                </c:pt>
                <c:pt idx="125">
                  <c:v>1.1175855005044295E-2</c:v>
                </c:pt>
                <c:pt idx="126">
                  <c:v>1.1163960920125204E-2</c:v>
                </c:pt>
                <c:pt idx="127">
                  <c:v>1.1152356574427107E-2</c:v>
                </c:pt>
                <c:pt idx="128">
                  <c:v>1.11410315428742E-2</c:v>
                </c:pt>
                <c:pt idx="129">
                  <c:v>1.112997589058138E-2</c:v>
                </c:pt>
                <c:pt idx="130">
                  <c:v>1.1119180144840949E-2</c:v>
                </c:pt>
                <c:pt idx="131">
                  <c:v>1.1108635268955667E-2</c:v>
                </c:pt>
                <c:pt idx="132">
                  <c:v>1.1098332637783738E-2</c:v>
                </c:pt>
                <c:pt idx="133">
                  <c:v>1.1088264014871769E-2</c:v>
                </c:pt>
                <c:pt idx="134">
                  <c:v>1.1078421531061311E-2</c:v>
                </c:pt>
                <c:pt idx="135">
                  <c:v>1.1068797664463264E-2</c:v>
                </c:pt>
                <c:pt idx="136">
                  <c:v>1.1059385221702652E-2</c:v>
                </c:pt>
                <c:pt idx="137">
                  <c:v>1.105017732034367E-2</c:v>
                </c:pt>
                <c:pt idx="138">
                  <c:v>1.1041167372411844E-2</c:v>
                </c:pt>
                <c:pt idx="139">
                  <c:v>1.1032349068936423E-2</c:v>
                </c:pt>
                <c:pt idx="140">
                  <c:v>1.1023716365441995E-2</c:v>
                </c:pt>
                <c:pt idx="141">
                  <c:v>1.1015263468323686E-2</c:v>
                </c:pt>
                <c:pt idx="142">
                  <c:v>1.1006984822045205E-2</c:v>
                </c:pt>
                <c:pt idx="143">
                  <c:v>1.0998875097103631E-2</c:v>
                </c:pt>
                <c:pt idx="144">
                  <c:v>1.099092917870894E-2</c:v>
                </c:pt>
                <c:pt idx="145">
                  <c:v>1.0983142156130186E-2</c:v>
                </c:pt>
                <c:pt idx="146">
                  <c:v>1.0975509312663799E-2</c:v>
                </c:pt>
                <c:pt idx="147">
                  <c:v>1.0968026116182712E-2</c:v>
                </c:pt>
                <c:pt idx="148">
                  <c:v>1.0960688210228078E-2</c:v>
                </c:pt>
                <c:pt idx="149">
                  <c:v>1.0953491405608104E-2</c:v>
                </c:pt>
                <c:pt idx="150">
                  <c:v>1.0946431672471085E-2</c:v>
                </c:pt>
                <c:pt idx="151">
                  <c:v>1.0939505132822106E-2</c:v>
                </c:pt>
                <c:pt idx="152">
                  <c:v>1.0932708053455049E-2</c:v>
                </c:pt>
                <c:pt idx="153">
                  <c:v>1.0926036839273554E-2</c:v>
                </c:pt>
                <c:pt idx="154">
                  <c:v>1.0919488026976443E-2</c:v>
                </c:pt>
                <c:pt idx="155">
                  <c:v>1.0913058279084851E-2</c:v>
                </c:pt>
                <c:pt idx="156">
                  <c:v>1.0906744378289845E-2</c:v>
                </c:pt>
                <c:pt idx="157">
                  <c:v>1.090054322210085E-2</c:v>
                </c:pt>
                <c:pt idx="158">
                  <c:v>1.0894451817776469E-2</c:v>
                </c:pt>
                <c:pt idx="159">
                  <c:v>1.0888467277520644E-2</c:v>
                </c:pt>
                <c:pt idx="160">
                  <c:v>1.0882586813928131E-2</c:v>
                </c:pt>
                <c:pt idx="161">
                  <c:v>1.0876807735664495E-2</c:v>
                </c:pt>
                <c:pt idx="162">
                  <c:v>1.0871127443366662E-2</c:v>
                </c:pt>
                <c:pt idx="163">
                  <c:v>1.0865543425751125E-2</c:v>
                </c:pt>
                <c:pt idx="164">
                  <c:v>1.0860053255917669E-2</c:v>
                </c:pt>
                <c:pt idx="165">
                  <c:v>1.0854654587837312E-2</c:v>
                </c:pt>
                <c:pt idx="166">
                  <c:v>1.0849345153013877E-2</c:v>
                </c:pt>
                <c:pt idx="167">
                  <c:v>1.0844122757309307E-2</c:v>
                </c:pt>
                <c:pt idx="168">
                  <c:v>1.0838985277923464E-2</c:v>
                </c:pt>
                <c:pt idx="169">
                  <c:v>1.0833930660519731E-2</c:v>
                </c:pt>
                <c:pt idx="170">
                  <c:v>1.082895691648832E-2</c:v>
                </c:pt>
                <c:pt idx="171">
                  <c:v>1.0824062120339624E-2</c:v>
                </c:pt>
                <c:pt idx="172">
                  <c:v>1.0819244407220549E-2</c:v>
                </c:pt>
                <c:pt idx="173">
                  <c:v>1.0814501970547053E-2</c:v>
                </c:pt>
                <c:pt idx="174">
                  <c:v>1.0809833059746664E-2</c:v>
                </c:pt>
                <c:pt idx="175">
                  <c:v>1.0805235978105064E-2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317-4D49-A7B2-D828E6E253E3}"/>
            </c:ext>
          </c:extLst>
        </c:ser>
        <c:ser>
          <c:idx val="1"/>
          <c:order val="1"/>
          <c:tx>
            <c:strRef>
              <c:f>'RECIP MODEL'!$K$4:$L$4</c:f>
              <c:strCache>
                <c:ptCount val="1"/>
                <c:pt idx="0">
                  <c:v>RECIP MODEL linear_offset = 0.0203 linearization_velocity = 2.672</c:v>
                </c:pt>
              </c:strCache>
            </c:strRef>
          </c:tx>
          <c:spPr>
            <a:ln w="19050" cap="rnd">
              <a:solidFill>
                <a:srgbClr val="0390E7"/>
              </a:solidFill>
              <a:round/>
            </a:ln>
            <a:effectLst/>
          </c:spPr>
          <c:marker>
            <c:symbol val="none"/>
          </c:marker>
          <c:xVal>
            <c:numRef>
              <c:f>'RECIP MODEL'!$A$5:$A$180</c:f>
              <c:numCache>
                <c:formatCode>General</c:formatCode>
                <c:ptCount val="176"/>
                <c:pt idx="0">
                  <c:v>1E-3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6</c:v>
                </c:pt>
                <c:pt idx="52">
                  <c:v>7</c:v>
                </c:pt>
                <c:pt idx="53">
                  <c:v>8</c:v>
                </c:pt>
                <c:pt idx="54">
                  <c:v>9</c:v>
                </c:pt>
                <c:pt idx="55">
                  <c:v>10</c:v>
                </c:pt>
                <c:pt idx="56">
                  <c:v>11</c:v>
                </c:pt>
                <c:pt idx="57">
                  <c:v>12</c:v>
                </c:pt>
                <c:pt idx="58">
                  <c:v>13</c:v>
                </c:pt>
                <c:pt idx="59">
                  <c:v>14</c:v>
                </c:pt>
                <c:pt idx="60">
                  <c:v>15</c:v>
                </c:pt>
                <c:pt idx="61">
                  <c:v>16</c:v>
                </c:pt>
                <c:pt idx="62">
                  <c:v>17</c:v>
                </c:pt>
                <c:pt idx="63">
                  <c:v>18</c:v>
                </c:pt>
                <c:pt idx="64">
                  <c:v>19</c:v>
                </c:pt>
                <c:pt idx="65">
                  <c:v>20</c:v>
                </c:pt>
                <c:pt idx="66">
                  <c:v>21</c:v>
                </c:pt>
                <c:pt idx="67">
                  <c:v>22</c:v>
                </c:pt>
                <c:pt idx="68">
                  <c:v>23</c:v>
                </c:pt>
                <c:pt idx="69">
                  <c:v>24</c:v>
                </c:pt>
                <c:pt idx="70">
                  <c:v>25</c:v>
                </c:pt>
                <c:pt idx="71">
                  <c:v>26</c:v>
                </c:pt>
                <c:pt idx="72">
                  <c:v>27</c:v>
                </c:pt>
                <c:pt idx="73">
                  <c:v>28</c:v>
                </c:pt>
                <c:pt idx="74">
                  <c:v>29</c:v>
                </c:pt>
                <c:pt idx="75">
                  <c:v>30</c:v>
                </c:pt>
                <c:pt idx="76">
                  <c:v>31</c:v>
                </c:pt>
                <c:pt idx="77">
                  <c:v>32</c:v>
                </c:pt>
                <c:pt idx="78">
                  <c:v>33</c:v>
                </c:pt>
                <c:pt idx="79">
                  <c:v>34</c:v>
                </c:pt>
                <c:pt idx="80">
                  <c:v>35</c:v>
                </c:pt>
                <c:pt idx="81">
                  <c:v>36</c:v>
                </c:pt>
                <c:pt idx="82">
                  <c:v>37</c:v>
                </c:pt>
                <c:pt idx="83">
                  <c:v>38</c:v>
                </c:pt>
                <c:pt idx="84">
                  <c:v>39</c:v>
                </c:pt>
                <c:pt idx="85">
                  <c:v>40</c:v>
                </c:pt>
                <c:pt idx="86">
                  <c:v>41</c:v>
                </c:pt>
                <c:pt idx="87">
                  <c:v>42</c:v>
                </c:pt>
                <c:pt idx="88">
                  <c:v>43</c:v>
                </c:pt>
                <c:pt idx="89">
                  <c:v>44</c:v>
                </c:pt>
                <c:pt idx="90">
                  <c:v>45</c:v>
                </c:pt>
                <c:pt idx="91">
                  <c:v>46</c:v>
                </c:pt>
                <c:pt idx="92">
                  <c:v>47</c:v>
                </c:pt>
                <c:pt idx="93">
                  <c:v>48</c:v>
                </c:pt>
                <c:pt idx="94">
                  <c:v>49</c:v>
                </c:pt>
                <c:pt idx="95">
                  <c:v>50</c:v>
                </c:pt>
                <c:pt idx="96">
                  <c:v>51</c:v>
                </c:pt>
                <c:pt idx="97">
                  <c:v>52</c:v>
                </c:pt>
                <c:pt idx="98">
                  <c:v>53</c:v>
                </c:pt>
                <c:pt idx="99">
                  <c:v>54</c:v>
                </c:pt>
                <c:pt idx="100">
                  <c:v>55</c:v>
                </c:pt>
                <c:pt idx="101">
                  <c:v>56</c:v>
                </c:pt>
                <c:pt idx="102">
                  <c:v>57</c:v>
                </c:pt>
                <c:pt idx="103">
                  <c:v>58</c:v>
                </c:pt>
                <c:pt idx="104">
                  <c:v>59</c:v>
                </c:pt>
                <c:pt idx="105">
                  <c:v>60</c:v>
                </c:pt>
                <c:pt idx="106">
                  <c:v>61</c:v>
                </c:pt>
                <c:pt idx="107">
                  <c:v>62</c:v>
                </c:pt>
                <c:pt idx="108">
                  <c:v>63</c:v>
                </c:pt>
                <c:pt idx="109">
                  <c:v>64</c:v>
                </c:pt>
                <c:pt idx="110">
                  <c:v>65</c:v>
                </c:pt>
                <c:pt idx="111">
                  <c:v>66</c:v>
                </c:pt>
                <c:pt idx="112">
                  <c:v>67</c:v>
                </c:pt>
                <c:pt idx="113">
                  <c:v>68</c:v>
                </c:pt>
                <c:pt idx="114">
                  <c:v>69</c:v>
                </c:pt>
                <c:pt idx="115">
                  <c:v>70</c:v>
                </c:pt>
                <c:pt idx="116">
                  <c:v>71</c:v>
                </c:pt>
                <c:pt idx="117">
                  <c:v>72</c:v>
                </c:pt>
                <c:pt idx="118">
                  <c:v>73</c:v>
                </c:pt>
                <c:pt idx="119">
                  <c:v>74</c:v>
                </c:pt>
                <c:pt idx="120">
                  <c:v>75</c:v>
                </c:pt>
                <c:pt idx="121">
                  <c:v>76</c:v>
                </c:pt>
                <c:pt idx="122">
                  <c:v>77</c:v>
                </c:pt>
                <c:pt idx="123">
                  <c:v>78</c:v>
                </c:pt>
                <c:pt idx="124">
                  <c:v>79</c:v>
                </c:pt>
                <c:pt idx="125">
                  <c:v>80</c:v>
                </c:pt>
                <c:pt idx="126">
                  <c:v>81</c:v>
                </c:pt>
                <c:pt idx="127">
                  <c:v>82</c:v>
                </c:pt>
                <c:pt idx="128">
                  <c:v>83</c:v>
                </c:pt>
                <c:pt idx="129">
                  <c:v>84</c:v>
                </c:pt>
                <c:pt idx="130">
                  <c:v>85</c:v>
                </c:pt>
                <c:pt idx="131">
                  <c:v>86</c:v>
                </c:pt>
                <c:pt idx="132">
                  <c:v>87</c:v>
                </c:pt>
                <c:pt idx="133">
                  <c:v>88</c:v>
                </c:pt>
                <c:pt idx="134">
                  <c:v>89</c:v>
                </c:pt>
                <c:pt idx="135">
                  <c:v>90</c:v>
                </c:pt>
                <c:pt idx="136">
                  <c:v>91</c:v>
                </c:pt>
                <c:pt idx="137">
                  <c:v>92</c:v>
                </c:pt>
                <c:pt idx="138">
                  <c:v>93</c:v>
                </c:pt>
                <c:pt idx="139">
                  <c:v>94</c:v>
                </c:pt>
                <c:pt idx="140">
                  <c:v>95</c:v>
                </c:pt>
                <c:pt idx="141">
                  <c:v>96</c:v>
                </c:pt>
                <c:pt idx="142">
                  <c:v>97</c:v>
                </c:pt>
                <c:pt idx="143">
                  <c:v>98</c:v>
                </c:pt>
                <c:pt idx="144">
                  <c:v>99</c:v>
                </c:pt>
                <c:pt idx="145">
                  <c:v>100</c:v>
                </c:pt>
                <c:pt idx="146">
                  <c:v>101</c:v>
                </c:pt>
                <c:pt idx="147">
                  <c:v>102</c:v>
                </c:pt>
                <c:pt idx="148">
                  <c:v>103</c:v>
                </c:pt>
                <c:pt idx="149">
                  <c:v>104</c:v>
                </c:pt>
                <c:pt idx="150">
                  <c:v>105</c:v>
                </c:pt>
                <c:pt idx="151">
                  <c:v>106</c:v>
                </c:pt>
                <c:pt idx="152">
                  <c:v>107</c:v>
                </c:pt>
                <c:pt idx="153">
                  <c:v>108</c:v>
                </c:pt>
                <c:pt idx="154">
                  <c:v>109</c:v>
                </c:pt>
                <c:pt idx="155">
                  <c:v>110</c:v>
                </c:pt>
                <c:pt idx="156">
                  <c:v>111</c:v>
                </c:pt>
                <c:pt idx="157">
                  <c:v>112</c:v>
                </c:pt>
                <c:pt idx="158">
                  <c:v>113</c:v>
                </c:pt>
                <c:pt idx="159">
                  <c:v>114</c:v>
                </c:pt>
                <c:pt idx="160">
                  <c:v>115</c:v>
                </c:pt>
                <c:pt idx="161">
                  <c:v>116</c:v>
                </c:pt>
                <c:pt idx="162">
                  <c:v>117</c:v>
                </c:pt>
                <c:pt idx="163">
                  <c:v>118</c:v>
                </c:pt>
                <c:pt idx="164">
                  <c:v>119</c:v>
                </c:pt>
                <c:pt idx="165">
                  <c:v>120</c:v>
                </c:pt>
                <c:pt idx="166">
                  <c:v>121</c:v>
                </c:pt>
                <c:pt idx="167">
                  <c:v>122</c:v>
                </c:pt>
                <c:pt idx="168">
                  <c:v>123</c:v>
                </c:pt>
                <c:pt idx="169">
                  <c:v>124</c:v>
                </c:pt>
                <c:pt idx="170">
                  <c:v>125</c:v>
                </c:pt>
                <c:pt idx="171">
                  <c:v>126</c:v>
                </c:pt>
                <c:pt idx="172">
                  <c:v>127</c:v>
                </c:pt>
                <c:pt idx="173">
                  <c:v>128</c:v>
                </c:pt>
                <c:pt idx="174">
                  <c:v>129</c:v>
                </c:pt>
                <c:pt idx="175">
                  <c:v>130</c:v>
                </c:pt>
              </c:numCache>
            </c:numRef>
          </c:xVal>
          <c:yVal>
            <c:numRef>
              <c:f>'RECIP MODEL'!$L$5:$L$180</c:f>
              <c:numCache>
                <c:formatCode>0.000</c:formatCode>
                <c:ptCount val="176"/>
                <c:pt idx="0">
                  <c:v>1.6876094079448727E-2</c:v>
                </c:pt>
                <c:pt idx="1">
                  <c:v>1.6846966138854044E-2</c:v>
                </c:pt>
                <c:pt idx="2">
                  <c:v>1.6817769965431797E-2</c:v>
                </c:pt>
                <c:pt idx="3">
                  <c:v>1.6788798305351921E-2</c:v>
                </c:pt>
                <c:pt idx="4">
                  <c:v>1.6760048578832159E-2</c:v>
                </c:pt>
                <c:pt idx="5" formatCode="0.0000">
                  <c:v>1.673151824546399E-2</c:v>
                </c:pt>
                <c:pt idx="6">
                  <c:v>1.6703204803463746E-2</c:v>
                </c:pt>
                <c:pt idx="7">
                  <c:v>1.6675105788941567E-2</c:v>
                </c:pt>
                <c:pt idx="8">
                  <c:v>1.6647218775186517E-2</c:v>
                </c:pt>
                <c:pt idx="9">
                  <c:v>1.661954137196802E-2</c:v>
                </c:pt>
                <c:pt idx="10">
                  <c:v>1.6592071224853046E-2</c:v>
                </c:pt>
                <c:pt idx="11">
                  <c:v>1.6564806014538257E-2</c:v>
                </c:pt>
                <c:pt idx="12">
                  <c:v>1.6537743456197247E-2</c:v>
                </c:pt>
                <c:pt idx="13">
                  <c:v>1.6510881298842449E-2</c:v>
                </c:pt>
                <c:pt idx="14">
                  <c:v>1.648421732470088E-2</c:v>
                </c:pt>
                <c:pt idx="15">
                  <c:v>1.6457749348603796E-2</c:v>
                </c:pt>
                <c:pt idx="16">
                  <c:v>1.6431475217389656E-2</c:v>
                </c:pt>
                <c:pt idx="17">
                  <c:v>1.6405392809320369E-2</c:v>
                </c:pt>
                <c:pt idx="18">
                  <c:v>1.6379500033510012E-2</c:v>
                </c:pt>
                <c:pt idx="19">
                  <c:v>1.6353794829366154E-2</c:v>
                </c:pt>
                <c:pt idx="20">
                  <c:v>1.6328275166043165E-2</c:v>
                </c:pt>
                <c:pt idx="21">
                  <c:v>1.6302939041907369E-2</c:v>
                </c:pt>
                <c:pt idx="22">
                  <c:v>1.6277784484013704E-2</c:v>
                </c:pt>
                <c:pt idx="23">
                  <c:v>1.6252809547593599E-2</c:v>
                </c:pt>
                <c:pt idx="24">
                  <c:v>1.622801231555375E-2</c:v>
                </c:pt>
                <c:pt idx="25">
                  <c:v>1.6203390897985493E-2</c:v>
                </c:pt>
                <c:pt idx="26">
                  <c:v>1.61789434316848E-2</c:v>
                </c:pt>
                <c:pt idx="27">
                  <c:v>1.6154668079682126E-2</c:v>
                </c:pt>
                <c:pt idx="28">
                  <c:v>1.6130563030782391E-2</c:v>
                </c:pt>
                <c:pt idx="29">
                  <c:v>1.610662649911444E-2</c:v>
                </c:pt>
                <c:pt idx="30">
                  <c:v>1.6082856723690035E-2</c:v>
                </c:pt>
                <c:pt idx="31">
                  <c:v>1.605925196797197E-2</c:v>
                </c:pt>
                <c:pt idx="32">
                  <c:v>1.6035810519451174E-2</c:v>
                </c:pt>
                <c:pt idx="33">
                  <c:v>1.6012530689232491E-2</c:v>
                </c:pt>
                <c:pt idx="34">
                  <c:v>1.5989410811629187E-2</c:v>
                </c:pt>
                <c:pt idx="35">
                  <c:v>1.5966449243765536E-2</c:v>
                </c:pt>
                <c:pt idx="36">
                  <c:v>1.5943644365187741E-2</c:v>
                </c:pt>
                <c:pt idx="37">
                  <c:v>1.5920994577482681E-2</c:v>
                </c:pt>
                <c:pt idx="38">
                  <c:v>1.589849830390444E-2</c:v>
                </c:pt>
                <c:pt idx="39">
                  <c:v>1.5876153989008459E-2</c:v>
                </c:pt>
                <c:pt idx="40">
                  <c:v>1.5853960098292992E-2</c:v>
                </c:pt>
                <c:pt idx="41">
                  <c:v>1.5831915117847803E-2</c:v>
                </c:pt>
                <c:pt idx="42">
                  <c:v>1.5810017554009952E-2</c:v>
                </c:pt>
                <c:pt idx="43">
                  <c:v>1.5788265933026437E-2</c:v>
                </c:pt>
                <c:pt idx="44">
                  <c:v>1.5766658800723525E-2</c:v>
                </c:pt>
                <c:pt idx="45">
                  <c:v>1.5745194722182724E-2</c:v>
                </c:pt>
                <c:pt idx="46">
                  <c:v>1.5723872281423072E-2</c:v>
                </c:pt>
                <c:pt idx="47">
                  <c:v>1.5702690081089803E-2</c:v>
                </c:pt>
                <c:pt idx="48">
                  <c:v>1.5681646742149082E-2</c:v>
                </c:pt>
                <c:pt idx="49">
                  <c:v>1.5660740903588675E-2</c:v>
                </c:pt>
                <c:pt idx="50">
                  <c:v>1.5639971222124571E-2</c:v>
                </c:pt>
                <c:pt idx="51">
                  <c:v>1.5439479641301337E-2</c:v>
                </c:pt>
                <c:pt idx="52">
                  <c:v>1.5251247390172064E-2</c:v>
                </c:pt>
                <c:pt idx="53">
                  <c:v>1.5074183405975576E-2</c:v>
                </c:pt>
                <c:pt idx="54">
                  <c:v>1.490732236640533E-2</c:v>
                </c:pt>
                <c:pt idx="55">
                  <c:v>1.4749807083048329E-2</c:v>
                </c:pt>
                <c:pt idx="56">
                  <c:v>1.4600873772621528E-2</c:v>
                </c:pt>
                <c:pt idx="57">
                  <c:v>1.4459839671785884E-2</c:v>
                </c:pt>
                <c:pt idx="58">
                  <c:v>1.4326092571727149E-2</c:v>
                </c:pt>
                <c:pt idx="59">
                  <c:v>1.4199081934077184E-2</c:v>
                </c:pt>
                <c:pt idx="60">
                  <c:v>1.4078311316256954E-2</c:v>
                </c:pt>
                <c:pt idx="61">
                  <c:v>1.3963331886478515E-2</c:v>
                </c:pt>
                <c:pt idx="62">
                  <c:v>1.3853736849808519E-2</c:v>
                </c:pt>
                <c:pt idx="63">
                  <c:v>1.3749156639384714E-2</c:v>
                </c:pt>
                <c:pt idx="64">
                  <c:v>1.3649254752985359E-2</c:v>
                </c:pt>
                <c:pt idx="65">
                  <c:v>1.3553724136119114E-2</c:v>
                </c:pt>
                <c:pt idx="66">
                  <c:v>1.3462284029730723E-2</c:v>
                </c:pt>
                <c:pt idx="67">
                  <c:v>1.3374677214351755E-2</c:v>
                </c:pt>
                <c:pt idx="68">
                  <c:v>1.3290667593722463E-2</c:v>
                </c:pt>
                <c:pt idx="69">
                  <c:v>1.3210038070079937E-2</c:v>
                </c:pt>
                <c:pt idx="70">
                  <c:v>1.3132588670849776E-2</c:v>
                </c:pt>
                <c:pt idx="71">
                  <c:v>1.3058134892707612E-2</c:v>
                </c:pt>
                <c:pt idx="72">
                  <c:v>1.2986506234142464E-2</c:v>
                </c:pt>
                <c:pt idx="73">
                  <c:v>1.2917544891953821E-2</c:v>
                </c:pt>
                <c:pt idx="74">
                  <c:v>1.2851104600706952E-2</c:v>
                </c:pt>
                <c:pt idx="75">
                  <c:v>1.2787049597183164E-2</c:v>
                </c:pt>
                <c:pt idx="76">
                  <c:v>1.2725253694395752E-2</c:v>
                </c:pt>
                <c:pt idx="77">
                  <c:v>1.2665599451881478E-2</c:v>
                </c:pt>
                <c:pt idx="78">
                  <c:v>1.2607977430788205E-2</c:v>
                </c:pt>
                <c:pt idx="79">
                  <c:v>1.2552285523817614E-2</c:v>
                </c:pt>
                <c:pt idx="80">
                  <c:v>1.2498428351391722E-2</c:v>
                </c:pt>
                <c:pt idx="81">
                  <c:v>1.2446316716531023E-2</c:v>
                </c:pt>
                <c:pt idx="82">
                  <c:v>1.2395867111890427E-2</c:v>
                </c:pt>
                <c:pt idx="83">
                  <c:v>1.2347001273222094E-2</c:v>
                </c:pt>
                <c:pt idx="84">
                  <c:v>1.2299645774242814E-2</c:v>
                </c:pt>
                <c:pt idx="85">
                  <c:v>1.2253731658495094E-2</c:v>
                </c:pt>
                <c:pt idx="86">
                  <c:v>1.2209194104319983E-2</c:v>
                </c:pt>
                <c:pt idx="87">
                  <c:v>1.2165972119518448E-2</c:v>
                </c:pt>
                <c:pt idx="88">
                  <c:v>1.2124008262676608E-2</c:v>
                </c:pt>
                <c:pt idx="89">
                  <c:v>1.2083248388477298E-2</c:v>
                </c:pt>
                <c:pt idx="90">
                  <c:v>1.2043641414623342E-2</c:v>
                </c:pt>
                <c:pt idx="91">
                  <c:v>1.2005139108262888E-2</c:v>
                </c:pt>
                <c:pt idx="92">
                  <c:v>1.196769589003922E-2</c:v>
                </c:pt>
                <c:pt idx="93">
                  <c:v>1.1931268654091255E-2</c:v>
                </c:pt>
                <c:pt idx="94">
                  <c:v>1.1895816602510238E-2</c:v>
                </c:pt>
                <c:pt idx="95">
                  <c:v>1.186130109291595E-2</c:v>
                </c:pt>
                <c:pt idx="96">
                  <c:v>1.1827685497955263E-2</c:v>
                </c:pt>
                <c:pt idx="97">
                  <c:v>1.1794935075649049E-2</c:v>
                </c:pt>
                <c:pt idx="98">
                  <c:v>1.1763016849622637E-2</c:v>
                </c:pt>
                <c:pt idx="99">
                  <c:v>1.1731899498351843E-2</c:v>
                </c:pt>
                <c:pt idx="100">
                  <c:v>1.1701553252642652E-2</c:v>
                </c:pt>
                <c:pt idx="101">
                  <c:v>1.1671949800639137E-2</c:v>
                </c:pt>
                <c:pt idx="102">
                  <c:v>1.1643062199722505E-2</c:v>
                </c:pt>
                <c:pt idx="103">
                  <c:v>1.1614864794724978E-2</c:v>
                </c:pt>
                <c:pt idx="104">
                  <c:v>1.1587333141936681E-2</c:v>
                </c:pt>
                <c:pt idx="105">
                  <c:v>1.1560443938432426E-2</c:v>
                </c:pt>
                <c:pt idx="106">
                  <c:v>1.1534174956288888E-2</c:v>
                </c:pt>
                <c:pt idx="107">
                  <c:v>1.1508504981301898E-2</c:v>
                </c:pt>
                <c:pt idx="108">
                  <c:v>1.1483413755848722E-2</c:v>
                </c:pt>
                <c:pt idx="109">
                  <c:v>1.1458881925571904E-2</c:v>
                </c:pt>
                <c:pt idx="110">
                  <c:v>1.1434890989589781E-2</c:v>
                </c:pt>
                <c:pt idx="111">
                  <c:v>1.141142325396443E-2</c:v>
                </c:pt>
                <c:pt idx="112">
                  <c:v>1.1388461788181151E-2</c:v>
                </c:pt>
                <c:pt idx="113">
                  <c:v>1.1365990384414488E-2</c:v>
                </c:pt>
                <c:pt idx="114">
                  <c:v>1.1343993519374842E-2</c:v>
                </c:pt>
                <c:pt idx="115">
                  <c:v>1.1322456318546949E-2</c:v>
                </c:pt>
                <c:pt idx="116">
                  <c:v>1.1301364522647062E-2</c:v>
                </c:pt>
                <c:pt idx="117">
                  <c:v>1.1280704456139917E-2</c:v>
                </c:pt>
                <c:pt idx="118">
                  <c:v>1.1260462997669387E-2</c:v>
                </c:pt>
                <c:pt idx="119">
                  <c:v>1.1240627552268507E-2</c:v>
                </c:pt>
                <c:pt idx="120">
                  <c:v>1.1221186025225134E-2</c:v>
                </c:pt>
                <c:pt idx="121">
                  <c:v>1.1202126797489357E-2</c:v>
                </c:pt>
                <c:pt idx="122">
                  <c:v>1.1183438702517553E-2</c:v>
                </c:pt>
                <c:pt idx="123">
                  <c:v>1.1165111004456092E-2</c:v>
                </c:pt>
                <c:pt idx="124">
                  <c:v>1.1147133377575188E-2</c:v>
                </c:pt>
                <c:pt idx="125">
                  <c:v>1.1129495886870063E-2</c:v>
                </c:pt>
                <c:pt idx="126">
                  <c:v>1.1112188969752886E-2</c:v>
                </c:pt>
                <c:pt idx="127">
                  <c:v>1.1095203418764564E-2</c:v>
                </c:pt>
                <c:pt idx="128">
                  <c:v>1.1078530365240738E-2</c:v>
                </c:pt>
                <c:pt idx="129">
                  <c:v>1.1062161263871091E-2</c:v>
                </c:pt>
                <c:pt idx="130">
                  <c:v>1.104608787809549E-2</c:v>
                </c:pt>
                <c:pt idx="131">
                  <c:v>1.1030302266284519E-2</c:v>
                </c:pt>
                <c:pt idx="132">
                  <c:v>1.1014796768655674E-2</c:v>
                </c:pt>
                <c:pt idx="133">
                  <c:v>1.0999563994879969E-2</c:v>
                </c:pt>
                <c:pt idx="134">
                  <c:v>1.0984596812336773E-2</c:v>
                </c:pt>
                <c:pt idx="135">
                  <c:v>1.0969888334977713E-2</c:v>
                </c:pt>
                <c:pt idx="136">
                  <c:v>1.0955431912763058E-2</c:v>
                </c:pt>
                <c:pt idx="137">
                  <c:v>1.0941221121636579E-2</c:v>
                </c:pt>
                <c:pt idx="138">
                  <c:v>1.0927249754007138E-2</c:v>
                </c:pt>
                <c:pt idx="139">
                  <c:v>1.0913511809707314E-2</c:v>
                </c:pt>
                <c:pt idx="140">
                  <c:v>1.0900001487401488E-2</c:v>
                </c:pt>
                <c:pt idx="141">
                  <c:v>1.0886713176417475E-2</c:v>
                </c:pt>
                <c:pt idx="142">
                  <c:v>1.0873641448977544E-2</c:v>
                </c:pt>
                <c:pt idx="143">
                  <c:v>1.0860781052806282E-2</c:v>
                </c:pt>
                <c:pt idx="144">
                  <c:v>1.0848126904094065E-2</c:v>
                </c:pt>
                <c:pt idx="145">
                  <c:v>1.0835674080796415E-2</c:v>
                </c:pt>
                <c:pt idx="146">
                  <c:v>1.0823417816250635E-2</c:v>
                </c:pt>
                <c:pt idx="147">
                  <c:v>1.0811353493092344E-2</c:v>
                </c:pt>
                <c:pt idx="148">
                  <c:v>1.0799476637455617E-2</c:v>
                </c:pt>
                <c:pt idx="149">
                  <c:v>1.0787782913441405E-2</c:v>
                </c:pt>
                <c:pt idx="150">
                  <c:v>1.0776268117839868E-2</c:v>
                </c:pt>
                <c:pt idx="151">
                  <c:v>1.0764928175093155E-2</c:v>
                </c:pt>
                <c:pt idx="152">
                  <c:v>1.0753759132485899E-2</c:v>
                </c:pt>
                <c:pt idx="153">
                  <c:v>1.0742757155551563E-2</c:v>
                </c:pt>
                <c:pt idx="154">
                  <c:v>1.0731918523683354E-2</c:v>
                </c:pt>
                <c:pt idx="155">
                  <c:v>1.0721239625939218E-2</c:v>
                </c:pt>
                <c:pt idx="156">
                  <c:v>1.0710716957030948E-2</c:v>
                </c:pt>
                <c:pt idx="157">
                  <c:v>1.0700347113488025E-2</c:v>
                </c:pt>
                <c:pt idx="158">
                  <c:v>1.0690126789987422E-2</c:v>
                </c:pt>
                <c:pt idx="159">
                  <c:v>1.0680052775841022E-2</c:v>
                </c:pt>
                <c:pt idx="160">
                  <c:v>1.0670121951632807E-2</c:v>
                </c:pt>
                <c:pt idx="161">
                  <c:v>1.0660331285998446E-2</c:v>
                </c:pt>
                <c:pt idx="162">
                  <c:v>1.0650677832540268E-2</c:v>
                </c:pt>
                <c:pt idx="163">
                  <c:v>1.0641158726871054E-2</c:v>
                </c:pt>
                <c:pt idx="164">
                  <c:v>1.0631771183780385E-2</c:v>
                </c:pt>
                <c:pt idx="165">
                  <c:v>1.0622512494517676E-2</c:v>
                </c:pt>
                <c:pt idx="166">
                  <c:v>1.0613380024186343E-2</c:v>
                </c:pt>
                <c:pt idx="167">
                  <c:v>1.0604371209243813E-2</c:v>
                </c:pt>
                <c:pt idx="168">
                  <c:v>1.0595483555102382E-2</c:v>
                </c:pt>
                <c:pt idx="169">
                  <c:v>1.0586714633826256E-2</c:v>
                </c:pt>
                <c:pt idx="170">
                  <c:v>1.057806208192026E-2</c:v>
                </c:pt>
                <c:pt idx="171">
                  <c:v>1.0569523598206005E-2</c:v>
                </c:pt>
                <c:pt idx="172">
                  <c:v>1.0561096941781511E-2</c:v>
                </c:pt>
                <c:pt idx="173">
                  <c:v>1.0552779930060457E-2</c:v>
                </c:pt>
                <c:pt idx="174">
                  <c:v>1.0544570436887493E-2</c:v>
                </c:pt>
                <c:pt idx="175">
                  <c:v>1.0536466390726158E-2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B317-4D49-A7B2-D828E6E253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0334496"/>
        <c:axId val="1450346560"/>
      </c:scatterChart>
      <c:valAx>
        <c:axId val="1450334496"/>
        <c:scaling>
          <c:orientation val="minMax"/>
          <c:max val="100"/>
          <c:min val="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Flow Rate (mm³/s)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0346560"/>
        <c:crosses val="autoZero"/>
        <c:crossBetween val="midCat"/>
      </c:valAx>
      <c:valAx>
        <c:axId val="1450346560"/>
        <c:scaling>
          <c:orientation val="minMax"/>
          <c:max val="4.0000000000000008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Effective PA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0334496"/>
        <c:crosses val="autoZero"/>
        <c:crossBetween val="midCat"/>
        <c:majorUnit val="2.0000000000000005E-3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9.905627173785396E-2"/>
          <c:y val="0.86124977381093049"/>
          <c:w val="0.80978253993118021"/>
          <c:h val="0.138750226189069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Effective PA of TANH Non-linear PA Model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2464503586621"/>
          <c:y val="7.9218063242916262E-2"/>
          <c:w val="0.83460890145204103"/>
          <c:h val="0.6985517504609778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'TANH MODEL'!$C$4</c:f>
              <c:strCache>
                <c:ptCount val="1"/>
                <c:pt idx="0">
                  <c:v>linear_offset = 0 linearization_velocity = 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'TANH MODEL'!$A$5:$A$180</c:f>
              <c:numCache>
                <c:formatCode>General</c:formatCode>
                <c:ptCount val="176"/>
                <c:pt idx="0">
                  <c:v>1E-3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6</c:v>
                </c:pt>
                <c:pt idx="52">
                  <c:v>7</c:v>
                </c:pt>
                <c:pt idx="53">
                  <c:v>8</c:v>
                </c:pt>
                <c:pt idx="54">
                  <c:v>9</c:v>
                </c:pt>
                <c:pt idx="55">
                  <c:v>10</c:v>
                </c:pt>
                <c:pt idx="56">
                  <c:v>11</c:v>
                </c:pt>
                <c:pt idx="57">
                  <c:v>12</c:v>
                </c:pt>
                <c:pt idx="58">
                  <c:v>13</c:v>
                </c:pt>
                <c:pt idx="59">
                  <c:v>14</c:v>
                </c:pt>
                <c:pt idx="60">
                  <c:v>15</c:v>
                </c:pt>
                <c:pt idx="61">
                  <c:v>16</c:v>
                </c:pt>
                <c:pt idx="62">
                  <c:v>17</c:v>
                </c:pt>
                <c:pt idx="63">
                  <c:v>18</c:v>
                </c:pt>
                <c:pt idx="64">
                  <c:v>19</c:v>
                </c:pt>
                <c:pt idx="65">
                  <c:v>20</c:v>
                </c:pt>
                <c:pt idx="66">
                  <c:v>21</c:v>
                </c:pt>
                <c:pt idx="67">
                  <c:v>22</c:v>
                </c:pt>
                <c:pt idx="68">
                  <c:v>23</c:v>
                </c:pt>
                <c:pt idx="69">
                  <c:v>24</c:v>
                </c:pt>
                <c:pt idx="70">
                  <c:v>25</c:v>
                </c:pt>
                <c:pt idx="71">
                  <c:v>26</c:v>
                </c:pt>
                <c:pt idx="72">
                  <c:v>27</c:v>
                </c:pt>
                <c:pt idx="73">
                  <c:v>28</c:v>
                </c:pt>
                <c:pt idx="74">
                  <c:v>29</c:v>
                </c:pt>
                <c:pt idx="75">
                  <c:v>30</c:v>
                </c:pt>
                <c:pt idx="76">
                  <c:v>31</c:v>
                </c:pt>
                <c:pt idx="77">
                  <c:v>32</c:v>
                </c:pt>
                <c:pt idx="78">
                  <c:v>33</c:v>
                </c:pt>
                <c:pt idx="79">
                  <c:v>34</c:v>
                </c:pt>
                <c:pt idx="80">
                  <c:v>35</c:v>
                </c:pt>
                <c:pt idx="81">
                  <c:v>36</c:v>
                </c:pt>
                <c:pt idx="82">
                  <c:v>37</c:v>
                </c:pt>
                <c:pt idx="83">
                  <c:v>38</c:v>
                </c:pt>
                <c:pt idx="84">
                  <c:v>39</c:v>
                </c:pt>
                <c:pt idx="85">
                  <c:v>40</c:v>
                </c:pt>
                <c:pt idx="86">
                  <c:v>41</c:v>
                </c:pt>
                <c:pt idx="87">
                  <c:v>42</c:v>
                </c:pt>
                <c:pt idx="88">
                  <c:v>43</c:v>
                </c:pt>
                <c:pt idx="89">
                  <c:v>44</c:v>
                </c:pt>
                <c:pt idx="90">
                  <c:v>45</c:v>
                </c:pt>
                <c:pt idx="91">
                  <c:v>46</c:v>
                </c:pt>
                <c:pt idx="92">
                  <c:v>47</c:v>
                </c:pt>
                <c:pt idx="93">
                  <c:v>48</c:v>
                </c:pt>
                <c:pt idx="94">
                  <c:v>49</c:v>
                </c:pt>
                <c:pt idx="95">
                  <c:v>50</c:v>
                </c:pt>
                <c:pt idx="96">
                  <c:v>51</c:v>
                </c:pt>
                <c:pt idx="97">
                  <c:v>52</c:v>
                </c:pt>
                <c:pt idx="98">
                  <c:v>53</c:v>
                </c:pt>
                <c:pt idx="99">
                  <c:v>54</c:v>
                </c:pt>
                <c:pt idx="100">
                  <c:v>55</c:v>
                </c:pt>
                <c:pt idx="101">
                  <c:v>56</c:v>
                </c:pt>
                <c:pt idx="102">
                  <c:v>57</c:v>
                </c:pt>
                <c:pt idx="103">
                  <c:v>58</c:v>
                </c:pt>
                <c:pt idx="104">
                  <c:v>59</c:v>
                </c:pt>
                <c:pt idx="105">
                  <c:v>60</c:v>
                </c:pt>
                <c:pt idx="106">
                  <c:v>61</c:v>
                </c:pt>
                <c:pt idx="107">
                  <c:v>62</c:v>
                </c:pt>
                <c:pt idx="108">
                  <c:v>63</c:v>
                </c:pt>
                <c:pt idx="109">
                  <c:v>64</c:v>
                </c:pt>
                <c:pt idx="110">
                  <c:v>65</c:v>
                </c:pt>
                <c:pt idx="111">
                  <c:v>66</c:v>
                </c:pt>
                <c:pt idx="112">
                  <c:v>67</c:v>
                </c:pt>
                <c:pt idx="113">
                  <c:v>68</c:v>
                </c:pt>
                <c:pt idx="114">
                  <c:v>69</c:v>
                </c:pt>
                <c:pt idx="115">
                  <c:v>70</c:v>
                </c:pt>
                <c:pt idx="116">
                  <c:v>71</c:v>
                </c:pt>
                <c:pt idx="117">
                  <c:v>72</c:v>
                </c:pt>
                <c:pt idx="118">
                  <c:v>73</c:v>
                </c:pt>
                <c:pt idx="119">
                  <c:v>74</c:v>
                </c:pt>
                <c:pt idx="120">
                  <c:v>75</c:v>
                </c:pt>
                <c:pt idx="121">
                  <c:v>76</c:v>
                </c:pt>
                <c:pt idx="122">
                  <c:v>77</c:v>
                </c:pt>
                <c:pt idx="123">
                  <c:v>78</c:v>
                </c:pt>
                <c:pt idx="124">
                  <c:v>79</c:v>
                </c:pt>
                <c:pt idx="125">
                  <c:v>80</c:v>
                </c:pt>
                <c:pt idx="126">
                  <c:v>81</c:v>
                </c:pt>
                <c:pt idx="127">
                  <c:v>82</c:v>
                </c:pt>
                <c:pt idx="128">
                  <c:v>83</c:v>
                </c:pt>
                <c:pt idx="129">
                  <c:v>84</c:v>
                </c:pt>
                <c:pt idx="130">
                  <c:v>85</c:v>
                </c:pt>
                <c:pt idx="131">
                  <c:v>86</c:v>
                </c:pt>
                <c:pt idx="132">
                  <c:v>87</c:v>
                </c:pt>
                <c:pt idx="133">
                  <c:v>88</c:v>
                </c:pt>
                <c:pt idx="134">
                  <c:v>89</c:v>
                </c:pt>
                <c:pt idx="135">
                  <c:v>90</c:v>
                </c:pt>
                <c:pt idx="136">
                  <c:v>91</c:v>
                </c:pt>
                <c:pt idx="137">
                  <c:v>92</c:v>
                </c:pt>
                <c:pt idx="138">
                  <c:v>93</c:v>
                </c:pt>
                <c:pt idx="139">
                  <c:v>94</c:v>
                </c:pt>
                <c:pt idx="140">
                  <c:v>95</c:v>
                </c:pt>
                <c:pt idx="141">
                  <c:v>96</c:v>
                </c:pt>
                <c:pt idx="142">
                  <c:v>97</c:v>
                </c:pt>
                <c:pt idx="143">
                  <c:v>98</c:v>
                </c:pt>
                <c:pt idx="144">
                  <c:v>99</c:v>
                </c:pt>
                <c:pt idx="145">
                  <c:v>100</c:v>
                </c:pt>
                <c:pt idx="146">
                  <c:v>101</c:v>
                </c:pt>
                <c:pt idx="147">
                  <c:v>102</c:v>
                </c:pt>
                <c:pt idx="148">
                  <c:v>103</c:v>
                </c:pt>
                <c:pt idx="149">
                  <c:v>104</c:v>
                </c:pt>
                <c:pt idx="150">
                  <c:v>105</c:v>
                </c:pt>
                <c:pt idx="151">
                  <c:v>106</c:v>
                </c:pt>
                <c:pt idx="152">
                  <c:v>107</c:v>
                </c:pt>
                <c:pt idx="153">
                  <c:v>108</c:v>
                </c:pt>
                <c:pt idx="154">
                  <c:v>109</c:v>
                </c:pt>
                <c:pt idx="155">
                  <c:v>110</c:v>
                </c:pt>
                <c:pt idx="156">
                  <c:v>111</c:v>
                </c:pt>
                <c:pt idx="157">
                  <c:v>112</c:v>
                </c:pt>
                <c:pt idx="158">
                  <c:v>113</c:v>
                </c:pt>
                <c:pt idx="159">
                  <c:v>114</c:v>
                </c:pt>
                <c:pt idx="160">
                  <c:v>115</c:v>
                </c:pt>
                <c:pt idx="161">
                  <c:v>116</c:v>
                </c:pt>
                <c:pt idx="162">
                  <c:v>117</c:v>
                </c:pt>
                <c:pt idx="163">
                  <c:v>118</c:v>
                </c:pt>
                <c:pt idx="164">
                  <c:v>119</c:v>
                </c:pt>
                <c:pt idx="165">
                  <c:v>120</c:v>
                </c:pt>
                <c:pt idx="166">
                  <c:v>121</c:v>
                </c:pt>
                <c:pt idx="167">
                  <c:v>122</c:v>
                </c:pt>
                <c:pt idx="168">
                  <c:v>123</c:v>
                </c:pt>
                <c:pt idx="169">
                  <c:v>124</c:v>
                </c:pt>
                <c:pt idx="170">
                  <c:v>125</c:v>
                </c:pt>
                <c:pt idx="171">
                  <c:v>126</c:v>
                </c:pt>
                <c:pt idx="172">
                  <c:v>127</c:v>
                </c:pt>
                <c:pt idx="173">
                  <c:v>128</c:v>
                </c:pt>
                <c:pt idx="174">
                  <c:v>129</c:v>
                </c:pt>
                <c:pt idx="175">
                  <c:v>130</c:v>
                </c:pt>
              </c:numCache>
            </c:numRef>
          </c:xVal>
          <c:yVal>
            <c:numRef>
              <c:f>'TANH MODEL'!$D$5:$D$180</c:f>
              <c:numCache>
                <c:formatCode>0.000</c:formatCode>
                <c:ptCount val="176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0.01</c:v>
                </c:pt>
                <c:pt idx="14">
                  <c:v>0.01</c:v>
                </c:pt>
                <c:pt idx="15">
                  <c:v>0.01</c:v>
                </c:pt>
                <c:pt idx="16">
                  <c:v>0.01</c:v>
                </c:pt>
                <c:pt idx="17">
                  <c:v>0.01</c:v>
                </c:pt>
                <c:pt idx="18">
                  <c:v>0.01</c:v>
                </c:pt>
                <c:pt idx="19">
                  <c:v>0.01</c:v>
                </c:pt>
                <c:pt idx="20">
                  <c:v>0.01</c:v>
                </c:pt>
                <c:pt idx="21">
                  <c:v>0.01</c:v>
                </c:pt>
                <c:pt idx="22">
                  <c:v>0.01</c:v>
                </c:pt>
                <c:pt idx="23">
                  <c:v>0.01</c:v>
                </c:pt>
                <c:pt idx="24">
                  <c:v>0.01</c:v>
                </c:pt>
                <c:pt idx="25">
                  <c:v>0.01</c:v>
                </c:pt>
                <c:pt idx="26">
                  <c:v>0.01</c:v>
                </c:pt>
                <c:pt idx="27">
                  <c:v>0.01</c:v>
                </c:pt>
                <c:pt idx="28">
                  <c:v>0.01</c:v>
                </c:pt>
                <c:pt idx="29">
                  <c:v>0.01</c:v>
                </c:pt>
                <c:pt idx="30">
                  <c:v>0.01</c:v>
                </c:pt>
                <c:pt idx="31">
                  <c:v>0.01</c:v>
                </c:pt>
                <c:pt idx="32">
                  <c:v>0.01</c:v>
                </c:pt>
                <c:pt idx="33">
                  <c:v>0.01</c:v>
                </c:pt>
                <c:pt idx="34">
                  <c:v>0.01</c:v>
                </c:pt>
                <c:pt idx="35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0.01</c:v>
                </c:pt>
                <c:pt idx="39">
                  <c:v>0.01</c:v>
                </c:pt>
                <c:pt idx="40">
                  <c:v>0.01</c:v>
                </c:pt>
                <c:pt idx="41">
                  <c:v>0.01</c:v>
                </c:pt>
                <c:pt idx="42">
                  <c:v>0.01</c:v>
                </c:pt>
                <c:pt idx="43">
                  <c:v>0.01</c:v>
                </c:pt>
                <c:pt idx="44">
                  <c:v>0.01</c:v>
                </c:pt>
                <c:pt idx="45">
                  <c:v>0.01</c:v>
                </c:pt>
                <c:pt idx="46">
                  <c:v>0.01</c:v>
                </c:pt>
                <c:pt idx="47">
                  <c:v>0.01</c:v>
                </c:pt>
                <c:pt idx="48">
                  <c:v>0.01</c:v>
                </c:pt>
                <c:pt idx="49">
                  <c:v>0.01</c:v>
                </c:pt>
                <c:pt idx="50">
                  <c:v>0.01</c:v>
                </c:pt>
                <c:pt idx="51">
                  <c:v>0.01</c:v>
                </c:pt>
                <c:pt idx="52">
                  <c:v>0.01</c:v>
                </c:pt>
                <c:pt idx="53">
                  <c:v>0.01</c:v>
                </c:pt>
                <c:pt idx="54">
                  <c:v>0.01</c:v>
                </c:pt>
                <c:pt idx="55">
                  <c:v>0.01</c:v>
                </c:pt>
                <c:pt idx="56">
                  <c:v>0.01</c:v>
                </c:pt>
                <c:pt idx="57">
                  <c:v>0.01</c:v>
                </c:pt>
                <c:pt idx="58">
                  <c:v>0.01</c:v>
                </c:pt>
                <c:pt idx="59">
                  <c:v>0.01</c:v>
                </c:pt>
                <c:pt idx="60">
                  <c:v>0.01</c:v>
                </c:pt>
                <c:pt idx="61">
                  <c:v>0.01</c:v>
                </c:pt>
                <c:pt idx="62">
                  <c:v>0.01</c:v>
                </c:pt>
                <c:pt idx="63">
                  <c:v>0.01</c:v>
                </c:pt>
                <c:pt idx="64">
                  <c:v>0.01</c:v>
                </c:pt>
                <c:pt idx="65">
                  <c:v>0.01</c:v>
                </c:pt>
                <c:pt idx="66">
                  <c:v>0.01</c:v>
                </c:pt>
                <c:pt idx="67">
                  <c:v>0.01</c:v>
                </c:pt>
                <c:pt idx="68">
                  <c:v>0.01</c:v>
                </c:pt>
                <c:pt idx="69">
                  <c:v>0.01</c:v>
                </c:pt>
                <c:pt idx="70">
                  <c:v>0.01</c:v>
                </c:pt>
                <c:pt idx="71">
                  <c:v>0.01</c:v>
                </c:pt>
                <c:pt idx="72">
                  <c:v>0.01</c:v>
                </c:pt>
                <c:pt idx="73">
                  <c:v>0.01</c:v>
                </c:pt>
                <c:pt idx="74">
                  <c:v>0.01</c:v>
                </c:pt>
                <c:pt idx="75">
                  <c:v>0.01</c:v>
                </c:pt>
                <c:pt idx="76">
                  <c:v>1.0000000000000002E-2</c:v>
                </c:pt>
                <c:pt idx="77">
                  <c:v>0.01</c:v>
                </c:pt>
                <c:pt idx="78">
                  <c:v>0.01</c:v>
                </c:pt>
                <c:pt idx="79">
                  <c:v>0.01</c:v>
                </c:pt>
                <c:pt idx="80">
                  <c:v>1.0000000000000002E-2</c:v>
                </c:pt>
                <c:pt idx="81">
                  <c:v>0.01</c:v>
                </c:pt>
                <c:pt idx="82">
                  <c:v>0.01</c:v>
                </c:pt>
                <c:pt idx="83">
                  <c:v>0.01</c:v>
                </c:pt>
                <c:pt idx="84">
                  <c:v>0.01</c:v>
                </c:pt>
                <c:pt idx="85">
                  <c:v>0.01</c:v>
                </c:pt>
                <c:pt idx="86">
                  <c:v>0.01</c:v>
                </c:pt>
                <c:pt idx="87">
                  <c:v>0.01</c:v>
                </c:pt>
                <c:pt idx="88">
                  <c:v>0.01</c:v>
                </c:pt>
                <c:pt idx="89">
                  <c:v>0.01</c:v>
                </c:pt>
                <c:pt idx="90">
                  <c:v>0.01</c:v>
                </c:pt>
                <c:pt idx="91">
                  <c:v>0.01</c:v>
                </c:pt>
                <c:pt idx="92">
                  <c:v>0.01</c:v>
                </c:pt>
                <c:pt idx="93">
                  <c:v>0.01</c:v>
                </c:pt>
                <c:pt idx="94">
                  <c:v>0.01</c:v>
                </c:pt>
                <c:pt idx="95">
                  <c:v>0.01</c:v>
                </c:pt>
                <c:pt idx="96">
                  <c:v>0.01</c:v>
                </c:pt>
                <c:pt idx="97">
                  <c:v>0.01</c:v>
                </c:pt>
                <c:pt idx="98">
                  <c:v>0.01</c:v>
                </c:pt>
                <c:pt idx="99">
                  <c:v>0.01</c:v>
                </c:pt>
                <c:pt idx="100">
                  <c:v>0.01</c:v>
                </c:pt>
                <c:pt idx="101">
                  <c:v>0.01</c:v>
                </c:pt>
                <c:pt idx="102">
                  <c:v>0.01</c:v>
                </c:pt>
                <c:pt idx="103">
                  <c:v>0.01</c:v>
                </c:pt>
                <c:pt idx="104">
                  <c:v>0.01</c:v>
                </c:pt>
                <c:pt idx="105">
                  <c:v>0.01</c:v>
                </c:pt>
                <c:pt idx="106">
                  <c:v>0.01</c:v>
                </c:pt>
                <c:pt idx="107">
                  <c:v>1.0000000000000002E-2</c:v>
                </c:pt>
                <c:pt idx="108">
                  <c:v>0.01</c:v>
                </c:pt>
                <c:pt idx="109">
                  <c:v>0.01</c:v>
                </c:pt>
                <c:pt idx="110">
                  <c:v>0.01</c:v>
                </c:pt>
                <c:pt idx="111">
                  <c:v>0.01</c:v>
                </c:pt>
                <c:pt idx="112">
                  <c:v>0.01</c:v>
                </c:pt>
                <c:pt idx="113">
                  <c:v>0.01</c:v>
                </c:pt>
                <c:pt idx="114">
                  <c:v>0.01</c:v>
                </c:pt>
                <c:pt idx="115">
                  <c:v>1.0000000000000002E-2</c:v>
                </c:pt>
                <c:pt idx="116">
                  <c:v>0.01</c:v>
                </c:pt>
                <c:pt idx="117">
                  <c:v>0.01</c:v>
                </c:pt>
                <c:pt idx="118">
                  <c:v>0.01</c:v>
                </c:pt>
                <c:pt idx="119">
                  <c:v>0.01</c:v>
                </c:pt>
                <c:pt idx="120">
                  <c:v>0.01</c:v>
                </c:pt>
                <c:pt idx="121">
                  <c:v>0.01</c:v>
                </c:pt>
                <c:pt idx="122">
                  <c:v>0.01</c:v>
                </c:pt>
                <c:pt idx="123">
                  <c:v>0.01</c:v>
                </c:pt>
                <c:pt idx="124">
                  <c:v>0.01</c:v>
                </c:pt>
                <c:pt idx="125">
                  <c:v>0.01</c:v>
                </c:pt>
                <c:pt idx="126">
                  <c:v>0.01</c:v>
                </c:pt>
                <c:pt idx="127">
                  <c:v>0.01</c:v>
                </c:pt>
                <c:pt idx="128">
                  <c:v>0.01</c:v>
                </c:pt>
                <c:pt idx="129">
                  <c:v>0.01</c:v>
                </c:pt>
                <c:pt idx="130">
                  <c:v>0.01</c:v>
                </c:pt>
                <c:pt idx="131">
                  <c:v>0.01</c:v>
                </c:pt>
                <c:pt idx="132">
                  <c:v>0.01</c:v>
                </c:pt>
                <c:pt idx="133">
                  <c:v>0.01</c:v>
                </c:pt>
                <c:pt idx="134">
                  <c:v>0.01</c:v>
                </c:pt>
                <c:pt idx="135">
                  <c:v>0.01</c:v>
                </c:pt>
                <c:pt idx="136">
                  <c:v>0.01</c:v>
                </c:pt>
                <c:pt idx="137">
                  <c:v>0.01</c:v>
                </c:pt>
                <c:pt idx="138">
                  <c:v>0.01</c:v>
                </c:pt>
                <c:pt idx="139">
                  <c:v>0.01</c:v>
                </c:pt>
                <c:pt idx="140">
                  <c:v>0.01</c:v>
                </c:pt>
                <c:pt idx="141">
                  <c:v>0.01</c:v>
                </c:pt>
                <c:pt idx="142">
                  <c:v>0.01</c:v>
                </c:pt>
                <c:pt idx="143">
                  <c:v>0.01</c:v>
                </c:pt>
                <c:pt idx="144">
                  <c:v>0.01</c:v>
                </c:pt>
                <c:pt idx="145">
                  <c:v>0.01</c:v>
                </c:pt>
                <c:pt idx="146">
                  <c:v>0.01</c:v>
                </c:pt>
                <c:pt idx="147">
                  <c:v>0.01</c:v>
                </c:pt>
                <c:pt idx="148">
                  <c:v>0.01</c:v>
                </c:pt>
                <c:pt idx="149">
                  <c:v>0.01</c:v>
                </c:pt>
                <c:pt idx="150">
                  <c:v>0.01</c:v>
                </c:pt>
                <c:pt idx="151">
                  <c:v>0.01</c:v>
                </c:pt>
                <c:pt idx="152">
                  <c:v>0.01</c:v>
                </c:pt>
                <c:pt idx="153">
                  <c:v>0.01</c:v>
                </c:pt>
                <c:pt idx="154">
                  <c:v>0.01</c:v>
                </c:pt>
                <c:pt idx="155">
                  <c:v>0.01</c:v>
                </c:pt>
                <c:pt idx="156">
                  <c:v>0.01</c:v>
                </c:pt>
                <c:pt idx="157">
                  <c:v>0.01</c:v>
                </c:pt>
                <c:pt idx="158">
                  <c:v>0.01</c:v>
                </c:pt>
                <c:pt idx="159">
                  <c:v>0.01</c:v>
                </c:pt>
                <c:pt idx="160">
                  <c:v>0.01</c:v>
                </c:pt>
                <c:pt idx="161">
                  <c:v>0.01</c:v>
                </c:pt>
                <c:pt idx="162">
                  <c:v>0.01</c:v>
                </c:pt>
                <c:pt idx="163">
                  <c:v>0.01</c:v>
                </c:pt>
                <c:pt idx="164">
                  <c:v>0.01</c:v>
                </c:pt>
                <c:pt idx="165">
                  <c:v>0.01</c:v>
                </c:pt>
                <c:pt idx="166">
                  <c:v>0.01</c:v>
                </c:pt>
                <c:pt idx="167">
                  <c:v>0.01</c:v>
                </c:pt>
                <c:pt idx="168">
                  <c:v>1.0000000000000002E-2</c:v>
                </c:pt>
                <c:pt idx="169">
                  <c:v>1.0000000000000002E-2</c:v>
                </c:pt>
                <c:pt idx="170">
                  <c:v>0.01</c:v>
                </c:pt>
                <c:pt idx="171">
                  <c:v>0.01</c:v>
                </c:pt>
                <c:pt idx="172">
                  <c:v>0.01</c:v>
                </c:pt>
                <c:pt idx="173">
                  <c:v>0.01</c:v>
                </c:pt>
                <c:pt idx="174">
                  <c:v>1.0000000000000002E-2</c:v>
                </c:pt>
                <c:pt idx="175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E9F-4A28-8C5F-044D8701606C}"/>
            </c:ext>
          </c:extLst>
        </c:ser>
        <c:ser>
          <c:idx val="1"/>
          <c:order val="1"/>
          <c:tx>
            <c:strRef>
              <c:f>'TANH MODEL'!$E$4</c:f>
              <c:strCache>
                <c:ptCount val="1"/>
                <c:pt idx="0">
                  <c:v>linear_offset = 0.01 linearization_velocity = 1.04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'TANH MODEL'!$A$5:$A$180</c:f>
              <c:numCache>
                <c:formatCode>General</c:formatCode>
                <c:ptCount val="176"/>
                <c:pt idx="0">
                  <c:v>1E-3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6</c:v>
                </c:pt>
                <c:pt idx="52">
                  <c:v>7</c:v>
                </c:pt>
                <c:pt idx="53">
                  <c:v>8</c:v>
                </c:pt>
                <c:pt idx="54">
                  <c:v>9</c:v>
                </c:pt>
                <c:pt idx="55">
                  <c:v>10</c:v>
                </c:pt>
                <c:pt idx="56">
                  <c:v>11</c:v>
                </c:pt>
                <c:pt idx="57">
                  <c:v>12</c:v>
                </c:pt>
                <c:pt idx="58">
                  <c:v>13</c:v>
                </c:pt>
                <c:pt idx="59">
                  <c:v>14</c:v>
                </c:pt>
                <c:pt idx="60">
                  <c:v>15</c:v>
                </c:pt>
                <c:pt idx="61">
                  <c:v>16</c:v>
                </c:pt>
                <c:pt idx="62">
                  <c:v>17</c:v>
                </c:pt>
                <c:pt idx="63">
                  <c:v>18</c:v>
                </c:pt>
                <c:pt idx="64">
                  <c:v>19</c:v>
                </c:pt>
                <c:pt idx="65">
                  <c:v>20</c:v>
                </c:pt>
                <c:pt idx="66">
                  <c:v>21</c:v>
                </c:pt>
                <c:pt idx="67">
                  <c:v>22</c:v>
                </c:pt>
                <c:pt idx="68">
                  <c:v>23</c:v>
                </c:pt>
                <c:pt idx="69">
                  <c:v>24</c:v>
                </c:pt>
                <c:pt idx="70">
                  <c:v>25</c:v>
                </c:pt>
                <c:pt idx="71">
                  <c:v>26</c:v>
                </c:pt>
                <c:pt idx="72">
                  <c:v>27</c:v>
                </c:pt>
                <c:pt idx="73">
                  <c:v>28</c:v>
                </c:pt>
                <c:pt idx="74">
                  <c:v>29</c:v>
                </c:pt>
                <c:pt idx="75">
                  <c:v>30</c:v>
                </c:pt>
                <c:pt idx="76">
                  <c:v>31</c:v>
                </c:pt>
                <c:pt idx="77">
                  <c:v>32</c:v>
                </c:pt>
                <c:pt idx="78">
                  <c:v>33</c:v>
                </c:pt>
                <c:pt idx="79">
                  <c:v>34</c:v>
                </c:pt>
                <c:pt idx="80">
                  <c:v>35</c:v>
                </c:pt>
                <c:pt idx="81">
                  <c:v>36</c:v>
                </c:pt>
                <c:pt idx="82">
                  <c:v>37</c:v>
                </c:pt>
                <c:pt idx="83">
                  <c:v>38</c:v>
                </c:pt>
                <c:pt idx="84">
                  <c:v>39</c:v>
                </c:pt>
                <c:pt idx="85">
                  <c:v>40</c:v>
                </c:pt>
                <c:pt idx="86">
                  <c:v>41</c:v>
                </c:pt>
                <c:pt idx="87">
                  <c:v>42</c:v>
                </c:pt>
                <c:pt idx="88">
                  <c:v>43</c:v>
                </c:pt>
                <c:pt idx="89">
                  <c:v>44</c:v>
                </c:pt>
                <c:pt idx="90">
                  <c:v>45</c:v>
                </c:pt>
                <c:pt idx="91">
                  <c:v>46</c:v>
                </c:pt>
                <c:pt idx="92">
                  <c:v>47</c:v>
                </c:pt>
                <c:pt idx="93">
                  <c:v>48</c:v>
                </c:pt>
                <c:pt idx="94">
                  <c:v>49</c:v>
                </c:pt>
                <c:pt idx="95">
                  <c:v>50</c:v>
                </c:pt>
                <c:pt idx="96">
                  <c:v>51</c:v>
                </c:pt>
                <c:pt idx="97">
                  <c:v>52</c:v>
                </c:pt>
                <c:pt idx="98">
                  <c:v>53</c:v>
                </c:pt>
                <c:pt idx="99">
                  <c:v>54</c:v>
                </c:pt>
                <c:pt idx="100">
                  <c:v>55</c:v>
                </c:pt>
                <c:pt idx="101">
                  <c:v>56</c:v>
                </c:pt>
                <c:pt idx="102">
                  <c:v>57</c:v>
                </c:pt>
                <c:pt idx="103">
                  <c:v>58</c:v>
                </c:pt>
                <c:pt idx="104">
                  <c:v>59</c:v>
                </c:pt>
                <c:pt idx="105">
                  <c:v>60</c:v>
                </c:pt>
                <c:pt idx="106">
                  <c:v>61</c:v>
                </c:pt>
                <c:pt idx="107">
                  <c:v>62</c:v>
                </c:pt>
                <c:pt idx="108">
                  <c:v>63</c:v>
                </c:pt>
                <c:pt idx="109">
                  <c:v>64</c:v>
                </c:pt>
                <c:pt idx="110">
                  <c:v>65</c:v>
                </c:pt>
                <c:pt idx="111">
                  <c:v>66</c:v>
                </c:pt>
                <c:pt idx="112">
                  <c:v>67</c:v>
                </c:pt>
                <c:pt idx="113">
                  <c:v>68</c:v>
                </c:pt>
                <c:pt idx="114">
                  <c:v>69</c:v>
                </c:pt>
                <c:pt idx="115">
                  <c:v>70</c:v>
                </c:pt>
                <c:pt idx="116">
                  <c:v>71</c:v>
                </c:pt>
                <c:pt idx="117">
                  <c:v>72</c:v>
                </c:pt>
                <c:pt idx="118">
                  <c:v>73</c:v>
                </c:pt>
                <c:pt idx="119">
                  <c:v>74</c:v>
                </c:pt>
                <c:pt idx="120">
                  <c:v>75</c:v>
                </c:pt>
                <c:pt idx="121">
                  <c:v>76</c:v>
                </c:pt>
                <c:pt idx="122">
                  <c:v>77</c:v>
                </c:pt>
                <c:pt idx="123">
                  <c:v>78</c:v>
                </c:pt>
                <c:pt idx="124">
                  <c:v>79</c:v>
                </c:pt>
                <c:pt idx="125">
                  <c:v>80</c:v>
                </c:pt>
                <c:pt idx="126">
                  <c:v>81</c:v>
                </c:pt>
                <c:pt idx="127">
                  <c:v>82</c:v>
                </c:pt>
                <c:pt idx="128">
                  <c:v>83</c:v>
                </c:pt>
                <c:pt idx="129">
                  <c:v>84</c:v>
                </c:pt>
                <c:pt idx="130">
                  <c:v>85</c:v>
                </c:pt>
                <c:pt idx="131">
                  <c:v>86</c:v>
                </c:pt>
                <c:pt idx="132">
                  <c:v>87</c:v>
                </c:pt>
                <c:pt idx="133">
                  <c:v>88</c:v>
                </c:pt>
                <c:pt idx="134">
                  <c:v>89</c:v>
                </c:pt>
                <c:pt idx="135">
                  <c:v>90</c:v>
                </c:pt>
                <c:pt idx="136">
                  <c:v>91</c:v>
                </c:pt>
                <c:pt idx="137">
                  <c:v>92</c:v>
                </c:pt>
                <c:pt idx="138">
                  <c:v>93</c:v>
                </c:pt>
                <c:pt idx="139">
                  <c:v>94</c:v>
                </c:pt>
                <c:pt idx="140">
                  <c:v>95</c:v>
                </c:pt>
                <c:pt idx="141">
                  <c:v>96</c:v>
                </c:pt>
                <c:pt idx="142">
                  <c:v>97</c:v>
                </c:pt>
                <c:pt idx="143">
                  <c:v>98</c:v>
                </c:pt>
                <c:pt idx="144">
                  <c:v>99</c:v>
                </c:pt>
                <c:pt idx="145">
                  <c:v>100</c:v>
                </c:pt>
                <c:pt idx="146">
                  <c:v>101</c:v>
                </c:pt>
                <c:pt idx="147">
                  <c:v>102</c:v>
                </c:pt>
                <c:pt idx="148">
                  <c:v>103</c:v>
                </c:pt>
                <c:pt idx="149">
                  <c:v>104</c:v>
                </c:pt>
                <c:pt idx="150">
                  <c:v>105</c:v>
                </c:pt>
                <c:pt idx="151">
                  <c:v>106</c:v>
                </c:pt>
                <c:pt idx="152">
                  <c:v>107</c:v>
                </c:pt>
                <c:pt idx="153">
                  <c:v>108</c:v>
                </c:pt>
                <c:pt idx="154">
                  <c:v>109</c:v>
                </c:pt>
                <c:pt idx="155">
                  <c:v>110</c:v>
                </c:pt>
                <c:pt idx="156">
                  <c:v>111</c:v>
                </c:pt>
                <c:pt idx="157">
                  <c:v>112</c:v>
                </c:pt>
                <c:pt idx="158">
                  <c:v>113</c:v>
                </c:pt>
                <c:pt idx="159">
                  <c:v>114</c:v>
                </c:pt>
                <c:pt idx="160">
                  <c:v>115</c:v>
                </c:pt>
                <c:pt idx="161">
                  <c:v>116</c:v>
                </c:pt>
                <c:pt idx="162">
                  <c:v>117</c:v>
                </c:pt>
                <c:pt idx="163">
                  <c:v>118</c:v>
                </c:pt>
                <c:pt idx="164">
                  <c:v>119</c:v>
                </c:pt>
                <c:pt idx="165">
                  <c:v>120</c:v>
                </c:pt>
                <c:pt idx="166">
                  <c:v>121</c:v>
                </c:pt>
                <c:pt idx="167">
                  <c:v>122</c:v>
                </c:pt>
                <c:pt idx="168">
                  <c:v>123</c:v>
                </c:pt>
                <c:pt idx="169">
                  <c:v>124</c:v>
                </c:pt>
                <c:pt idx="170">
                  <c:v>125</c:v>
                </c:pt>
                <c:pt idx="171">
                  <c:v>126</c:v>
                </c:pt>
                <c:pt idx="172">
                  <c:v>127</c:v>
                </c:pt>
                <c:pt idx="173">
                  <c:v>128</c:v>
                </c:pt>
                <c:pt idx="174">
                  <c:v>129</c:v>
                </c:pt>
                <c:pt idx="175">
                  <c:v>130</c:v>
                </c:pt>
              </c:numCache>
            </c:numRef>
          </c:xVal>
          <c:yVal>
            <c:numRef>
              <c:f>'TANH MODEL'!$F$5:$F$180</c:f>
              <c:numCache>
                <c:formatCode>0.000</c:formatCode>
                <c:ptCount val="176"/>
                <c:pt idx="0">
                  <c:v>1.9615384583371583E-2</c:v>
                </c:pt>
                <c:pt idx="1">
                  <c:v>1.9615064497869868E-2</c:v>
                </c:pt>
                <c:pt idx="2">
                  <c:v>1.9614104298773777E-2</c:v>
                </c:pt>
                <c:pt idx="3">
                  <c:v>1.9612504478254703E-2</c:v>
                </c:pt>
                <c:pt idx="4">
                  <c:v>1.9610265802623573E-2</c:v>
                </c:pt>
                <c:pt idx="5">
                  <c:v>1.960738934341574E-2</c:v>
                </c:pt>
                <c:pt idx="6">
                  <c:v>1.9603876476094628E-2</c:v>
                </c:pt>
                <c:pt idx="7">
                  <c:v>1.9599728878389951E-2</c:v>
                </c:pt>
                <c:pt idx="8">
                  <c:v>1.9594948528274359E-2</c:v>
                </c:pt>
                <c:pt idx="9">
                  <c:v>1.9589537701582962E-2</c:v>
                </c:pt>
                <c:pt idx="10">
                  <c:v>1.9583498969281191E-2</c:v>
                </c:pt>
                <c:pt idx="11">
                  <c:v>1.9576835194386962E-2</c:v>
                </c:pt>
                <c:pt idx="12">
                  <c:v>1.956954952855415E-2</c:v>
                </c:pt>
                <c:pt idx="13">
                  <c:v>1.9561645408324842E-2</c:v>
                </c:pt>
                <c:pt idx="14">
                  <c:v>1.9553126551058682E-2</c:v>
                </c:pt>
                <c:pt idx="15">
                  <c:v>1.9543996950548231E-2</c:v>
                </c:pt>
                <c:pt idx="16">
                  <c:v>1.9534260872330025E-2</c:v>
                </c:pt>
                <c:pt idx="17">
                  <c:v>1.9523922848701313E-2</c:v>
                </c:pt>
                <c:pt idx="18">
                  <c:v>1.9512987673453407E-2</c:v>
                </c:pt>
                <c:pt idx="19">
                  <c:v>1.9501460396332843E-2</c:v>
                </c:pt>
                <c:pt idx="20">
                  <c:v>1.9489346317242091E-2</c:v>
                </c:pt>
                <c:pt idx="21">
                  <c:v>1.9476650980192134E-2</c:v>
                </c:pt>
                <c:pt idx="22">
                  <c:v>1.9463380167019425E-2</c:v>
                </c:pt>
                <c:pt idx="23">
                  <c:v>1.944953989088035E-2</c:v>
                </c:pt>
                <c:pt idx="24">
                  <c:v>1.9435136389536437E-2</c:v>
                </c:pt>
                <c:pt idx="25">
                  <c:v>1.9420176118443981E-2</c:v>
                </c:pt>
                <c:pt idx="26">
                  <c:v>1.9404665743661918E-2</c:v>
                </c:pt>
                <c:pt idx="27">
                  <c:v>1.9388612134592038E-2</c:v>
                </c:pt>
                <c:pt idx="28">
                  <c:v>1.9372022356565703E-2</c:v>
                </c:pt>
                <c:pt idx="29">
                  <c:v>1.9354903663291487E-2</c:v>
                </c:pt>
                <c:pt idx="30">
                  <c:v>1.9337263489178032E-2</c:v>
                </c:pt>
                <c:pt idx="31">
                  <c:v>1.9319109441546661E-2</c:v>
                </c:pt>
                <c:pt idx="32">
                  <c:v>1.9300449292748038E-2</c:v>
                </c:pt>
                <c:pt idx="33">
                  <c:v>1.9281290972197426E-2</c:v>
                </c:pt>
                <c:pt idx="34">
                  <c:v>1.9261642558342614E-2</c:v>
                </c:pt>
                <c:pt idx="35">
                  <c:v>1.9241512270578846E-2</c:v>
                </c:pt>
                <c:pt idx="36">
                  <c:v>1.9220908461124595E-2</c:v>
                </c:pt>
                <c:pt idx="37">
                  <c:v>1.9199839606872077E-2</c:v>
                </c:pt>
                <c:pt idx="38">
                  <c:v>1.9178314301226011E-2</c:v>
                </c:pt>
                <c:pt idx="39">
                  <c:v>1.9156341245943877E-2</c:v>
                </c:pt>
                <c:pt idx="40">
                  <c:v>1.9133929242990774E-2</c:v>
                </c:pt>
                <c:pt idx="41">
                  <c:v>1.9111087186421426E-2</c:v>
                </c:pt>
                <c:pt idx="42">
                  <c:v>1.9087824054301757E-2</c:v>
                </c:pt>
                <c:pt idx="43">
                  <c:v>1.9064148900681949E-2</c:v>
                </c:pt>
                <c:pt idx="44">
                  <c:v>1.9040070847632491E-2</c:v>
                </c:pt>
                <c:pt idx="45">
                  <c:v>1.9015599077354495E-2</c:v>
                </c:pt>
                <c:pt idx="46">
                  <c:v>1.8990742824374802E-2</c:v>
                </c:pt>
                <c:pt idx="47">
                  <c:v>1.89655113678363E-2</c:v>
                </c:pt>
                <c:pt idx="48">
                  <c:v>1.8939914023893119E-2</c:v>
                </c:pt>
                <c:pt idx="49">
                  <c:v>1.8913960138220116E-2</c:v>
                </c:pt>
                <c:pt idx="50">
                  <c:v>1.8887659078645411E-2</c:v>
                </c:pt>
                <c:pt idx="51">
                  <c:v>1.860761663518188E-2</c:v>
                </c:pt>
                <c:pt idx="52">
                  <c:v>1.8303067330091637E-2</c:v>
                </c:pt>
                <c:pt idx="53">
                  <c:v>1.7982766432277E-2</c:v>
                </c:pt>
                <c:pt idx="54">
                  <c:v>1.7654528322058279E-2</c:v>
                </c:pt>
                <c:pt idx="55">
                  <c:v>1.7324981517431261E-2</c:v>
                </c:pt>
                <c:pt idx="56">
                  <c:v>1.6999484384355341E-2</c:v>
                </c:pt>
                <c:pt idx="57">
                  <c:v>1.6682161647187773E-2</c:v>
                </c:pt>
                <c:pt idx="58">
                  <c:v>1.6376019360614148E-2</c:v>
                </c:pt>
                <c:pt idx="59">
                  <c:v>1.6083101378729932E-2</c:v>
                </c:pt>
                <c:pt idx="60">
                  <c:v>1.5804659218337451E-2</c:v>
                </c:pt>
                <c:pt idx="61">
                  <c:v>1.554131645140366E-2</c:v>
                </c:pt>
                <c:pt idx="62">
                  <c:v>1.529321665624645E-2</c:v>
                </c:pt>
                <c:pt idx="63">
                  <c:v>1.5060149875596264E-2</c:v>
                </c:pt>
                <c:pt idx="64">
                  <c:v>1.4841656506011431E-2</c:v>
                </c:pt>
                <c:pt idx="65">
                  <c:v>1.4637109924548078E-2</c:v>
                </c:pt>
                <c:pt idx="66">
                  <c:v>1.4445780375290438E-2</c:v>
                </c:pt>
                <c:pt idx="67">
                  <c:v>1.4266883082182233E-2</c:v>
                </c:pt>
                <c:pt idx="68">
                  <c:v>1.4099613532577977E-2</c:v>
                </c:pt>
                <c:pt idx="69">
                  <c:v>1.3943172605521218E-2</c:v>
                </c:pt>
                <c:pt idx="70">
                  <c:v>1.3796783841782068E-2</c:v>
                </c:pt>
                <c:pt idx="71">
                  <c:v>1.3659704754388838E-2</c:v>
                </c:pt>
                <c:pt idx="72">
                  <c:v>1.3531233705108846E-2</c:v>
                </c:pt>
                <c:pt idx="73">
                  <c:v>1.3410713545503078E-2</c:v>
                </c:pt>
                <c:pt idx="74">
                  <c:v>1.3297532947352848E-2</c:v>
                </c:pt>
                <c:pt idx="75">
                  <c:v>1.3191126124829738E-2</c:v>
                </c:pt>
                <c:pt idx="76">
                  <c:v>1.3090971474213887E-2</c:v>
                </c:pt>
                <c:pt idx="77">
                  <c:v>1.2996589519294312E-2</c:v>
                </c:pt>
                <c:pt idx="78">
                  <c:v>1.2907540444794035E-2</c:v>
                </c:pt>
                <c:pt idx="79">
                  <c:v>1.282342141987272E-2</c:v>
                </c:pt>
                <c:pt idx="80">
                  <c:v>1.2743863853496754E-2</c:v>
                </c:pt>
                <c:pt idx="81">
                  <c:v>1.266853067870923E-2</c:v>
                </c:pt>
                <c:pt idx="82">
                  <c:v>1.2597113729940292E-2</c:v>
                </c:pt>
                <c:pt idx="83">
                  <c:v>1.252933125359834E-2</c:v>
                </c:pt>
                <c:pt idx="84">
                  <c:v>1.2464925575038175E-2</c:v>
                </c:pt>
                <c:pt idx="85">
                  <c:v>1.2403660932892259E-2</c:v>
                </c:pt>
                <c:pt idx="86">
                  <c:v>1.2345321483364684E-2</c:v>
                </c:pt>
                <c:pt idx="87">
                  <c:v>1.2289709471430812E-2</c:v>
                </c:pt>
                <c:pt idx="88">
                  <c:v>1.2236643562214031E-2</c:v>
                </c:pt>
                <c:pt idx="89">
                  <c:v>1.2185957323566938E-2</c:v>
                </c:pt>
                <c:pt idx="90">
                  <c:v>1.2137497849654762E-2</c:v>
                </c:pt>
                <c:pt idx="91">
                  <c:v>1.2091124514818063E-2</c:v>
                </c:pt>
                <c:pt idx="92">
                  <c:v>1.2046707846956958E-2</c:v>
                </c:pt>
                <c:pt idx="93">
                  <c:v>1.200412850996658E-2</c:v>
                </c:pt>
                <c:pt idx="94">
                  <c:v>1.1963276385246451E-2</c:v>
                </c:pt>
                <c:pt idx="95">
                  <c:v>1.1924049742920467E-2</c:v>
                </c:pt>
                <c:pt idx="96">
                  <c:v>1.1886354494080546E-2</c:v>
                </c:pt>
                <c:pt idx="97">
                  <c:v>1.1850103516064346E-2</c:v>
                </c:pt>
                <c:pt idx="98">
                  <c:v>1.1815216043468376E-2</c:v>
                </c:pt>
                <c:pt idx="99">
                  <c:v>1.1781617118263995E-2</c:v>
                </c:pt>
                <c:pt idx="100">
                  <c:v>1.1749237093014099E-2</c:v>
                </c:pt>
                <c:pt idx="101">
                  <c:v>1.1718011181776232E-2</c:v>
                </c:pt>
                <c:pt idx="102">
                  <c:v>1.1687879053820745E-2</c:v>
                </c:pt>
                <c:pt idx="103">
                  <c:v>1.1658784465789523E-2</c:v>
                </c:pt>
                <c:pt idx="104">
                  <c:v>1.1630674928373167E-2</c:v>
                </c:pt>
                <c:pt idx="105">
                  <c:v>1.160350140399371E-2</c:v>
                </c:pt>
                <c:pt idx="106">
                  <c:v>1.1577218032349283E-2</c:v>
                </c:pt>
                <c:pt idx="107">
                  <c:v>1.1551781881008952E-2</c:v>
                </c:pt>
                <c:pt idx="108">
                  <c:v>1.1527152718543428E-2</c:v>
                </c:pt>
                <c:pt idx="109">
                  <c:v>1.1503292807943807E-2</c:v>
                </c:pt>
                <c:pt idx="110">
                  <c:v>1.1480166718318417E-2</c:v>
                </c:pt>
                <c:pt idx="111">
                  <c:v>1.1457741153070239E-2</c:v>
                </c:pt>
                <c:pt idx="112">
                  <c:v>1.1435984792946913E-2</c:v>
                </c:pt>
                <c:pt idx="113">
                  <c:v>1.1414868152524137E-2</c:v>
                </c:pt>
                <c:pt idx="114">
                  <c:v>1.139436344883377E-2</c:v>
                </c:pt>
                <c:pt idx="115">
                  <c:v>1.1374444480981983E-2</c:v>
                </c:pt>
                <c:pt idx="116">
                  <c:v>1.1355086519722226E-2</c:v>
                </c:pt>
                <c:pt idx="117">
                  <c:v>1.1336266206054196E-2</c:v>
                </c:pt>
                <c:pt idx="118">
                  <c:v>1.1317961458014761E-2</c:v>
                </c:pt>
                <c:pt idx="119">
                  <c:v>1.130015138491141E-2</c:v>
                </c:pt>
                <c:pt idx="120">
                  <c:v>1.1282816208324081E-2</c:v>
                </c:pt>
                <c:pt idx="121">
                  <c:v>1.1265937189268679E-2</c:v>
                </c:pt>
                <c:pt idx="122">
                  <c:v>1.1249496560975429E-2</c:v>
                </c:pt>
                <c:pt idx="123">
                  <c:v>1.1233477466789122E-2</c:v>
                </c:pt>
                <c:pt idx="124">
                  <c:v>1.1217863902746124E-2</c:v>
                </c:pt>
                <c:pt idx="125">
                  <c:v>1.1202640664426068E-2</c:v>
                </c:pt>
                <c:pt idx="126">
                  <c:v>1.1187793297714506E-2</c:v>
                </c:pt>
                <c:pt idx="127">
                  <c:v>1.1173308053147344E-2</c:v>
                </c:pt>
                <c:pt idx="128">
                  <c:v>1.115917184353871E-2</c:v>
                </c:pt>
                <c:pt idx="129">
                  <c:v>1.1145372204621655E-2</c:v>
                </c:pt>
                <c:pt idx="130">
                  <c:v>1.1131897258456081E-2</c:v>
                </c:pt>
                <c:pt idx="131">
                  <c:v>1.1118735679380582E-2</c:v>
                </c:pt>
                <c:pt idx="132">
                  <c:v>1.1105876662305196E-2</c:v>
                </c:pt>
                <c:pt idx="133">
                  <c:v>1.1093309893160083E-2</c:v>
                </c:pt>
                <c:pt idx="134">
                  <c:v>1.1081025521331698E-2</c:v>
                </c:pt>
                <c:pt idx="135">
                  <c:v>1.1069014133932655E-2</c:v>
                </c:pt>
                <c:pt idx="136">
                  <c:v>1.105726673176499E-2</c:v>
                </c:pt>
                <c:pt idx="137">
                  <c:v>1.1045774706848465E-2</c:v>
                </c:pt>
                <c:pt idx="138">
                  <c:v>1.1034529821396653E-2</c:v>
                </c:pt>
                <c:pt idx="139">
                  <c:v>1.1023524188133273E-2</c:v>
                </c:pt>
                <c:pt idx="140">
                  <c:v>1.1012750251850383E-2</c:v>
                </c:pt>
                <c:pt idx="141">
                  <c:v>1.1002200772118083E-2</c:v>
                </c:pt>
                <c:pt idx="142">
                  <c:v>1.0991868807062839E-2</c:v>
                </c:pt>
                <c:pt idx="143">
                  <c:v>1.0981747698138249E-2</c:v>
                </c:pt>
                <c:pt idx="144">
                  <c:v>1.097183105581823E-2</c:v>
                </c:pt>
                <c:pt idx="145">
                  <c:v>1.0962112746148119E-2</c:v>
                </c:pt>
                <c:pt idx="146">
                  <c:v>1.0952586878094353E-2</c:v>
                </c:pt>
                <c:pt idx="147">
                  <c:v>1.094324779163797E-2</c:v>
                </c:pt>
                <c:pt idx="148">
                  <c:v>1.0934090046561446E-2</c:v>
                </c:pt>
                <c:pt idx="149">
                  <c:v>1.0925108411882227E-2</c:v>
                </c:pt>
                <c:pt idx="150">
                  <c:v>1.0916297855889918E-2</c:v>
                </c:pt>
                <c:pt idx="151">
                  <c:v>1.0907653536747252E-2</c:v>
                </c:pt>
                <c:pt idx="152">
                  <c:v>1.0899170793618006E-2</c:v>
                </c:pt>
                <c:pt idx="153">
                  <c:v>1.0890845138287718E-2</c:v>
                </c:pt>
                <c:pt idx="154">
                  <c:v>1.088267224724559E-2</c:v>
                </c:pt>
                <c:pt idx="155">
                  <c:v>1.0874647954198203E-2</c:v>
                </c:pt>
                <c:pt idx="156">
                  <c:v>1.0866768242987886E-2</c:v>
                </c:pt>
                <c:pt idx="157">
                  <c:v>1.0859029240890387E-2</c:v>
                </c:pt>
                <c:pt idx="158">
                  <c:v>1.0851427212268403E-2</c:v>
                </c:pt>
                <c:pt idx="159">
                  <c:v>1.0843958552559114E-2</c:v>
                </c:pt>
                <c:pt idx="160">
                  <c:v>1.0836619782575378E-2</c:v>
                </c:pt>
                <c:pt idx="161">
                  <c:v>1.0829407543101683E-2</c:v>
                </c:pt>
                <c:pt idx="162">
                  <c:v>1.0822318589767222E-2</c:v>
                </c:pt>
                <c:pt idx="163">
                  <c:v>1.0815349788179635E-2</c:v>
                </c:pt>
                <c:pt idx="164">
                  <c:v>1.08084981093041E-2</c:v>
                </c:pt>
                <c:pt idx="165">
                  <c:v>1.0801760625073487E-2</c:v>
                </c:pt>
                <c:pt idx="166">
                  <c:v>1.0795134504216144E-2</c:v>
                </c:pt>
                <c:pt idx="167">
                  <c:v>1.0788617008288908E-2</c:v>
                </c:pt>
                <c:pt idx="168">
                  <c:v>1.0782205487903594E-2</c:v>
                </c:pt>
                <c:pt idx="169">
                  <c:v>1.0775897379136087E-2</c:v>
                </c:pt>
                <c:pt idx="170">
                  <c:v>1.0769690200107799E-2</c:v>
                </c:pt>
                <c:pt idx="171">
                  <c:v>1.0763581547729892E-2</c:v>
                </c:pt>
                <c:pt idx="172">
                  <c:v>1.0757569094601328E-2</c:v>
                </c:pt>
                <c:pt idx="173">
                  <c:v>1.075165058605233E-2</c:v>
                </c:pt>
                <c:pt idx="174">
                  <c:v>1.0745823837325334E-2</c:v>
                </c:pt>
                <c:pt idx="175">
                  <c:v>1.074008673088607E-2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E9F-4A28-8C5F-044D8701606C}"/>
            </c:ext>
          </c:extLst>
        </c:ser>
        <c:ser>
          <c:idx val="2"/>
          <c:order val="2"/>
          <c:tx>
            <c:strRef>
              <c:f>'TANH MODEL'!$G$4</c:f>
              <c:strCache>
                <c:ptCount val="1"/>
                <c:pt idx="0">
                  <c:v>linear_offset = 0.01 linearization_velocity = 2.08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'TANH MODEL'!$A$5:$A$180</c:f>
              <c:numCache>
                <c:formatCode>General</c:formatCode>
                <c:ptCount val="176"/>
                <c:pt idx="0">
                  <c:v>1E-3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6</c:v>
                </c:pt>
                <c:pt idx="52">
                  <c:v>7</c:v>
                </c:pt>
                <c:pt idx="53">
                  <c:v>8</c:v>
                </c:pt>
                <c:pt idx="54">
                  <c:v>9</c:v>
                </c:pt>
                <c:pt idx="55">
                  <c:v>10</c:v>
                </c:pt>
                <c:pt idx="56">
                  <c:v>11</c:v>
                </c:pt>
                <c:pt idx="57">
                  <c:v>12</c:v>
                </c:pt>
                <c:pt idx="58">
                  <c:v>13</c:v>
                </c:pt>
                <c:pt idx="59">
                  <c:v>14</c:v>
                </c:pt>
                <c:pt idx="60">
                  <c:v>15</c:v>
                </c:pt>
                <c:pt idx="61">
                  <c:v>16</c:v>
                </c:pt>
                <c:pt idx="62">
                  <c:v>17</c:v>
                </c:pt>
                <c:pt idx="63">
                  <c:v>18</c:v>
                </c:pt>
                <c:pt idx="64">
                  <c:v>19</c:v>
                </c:pt>
                <c:pt idx="65">
                  <c:v>20</c:v>
                </c:pt>
                <c:pt idx="66">
                  <c:v>21</c:v>
                </c:pt>
                <c:pt idx="67">
                  <c:v>22</c:v>
                </c:pt>
                <c:pt idx="68">
                  <c:v>23</c:v>
                </c:pt>
                <c:pt idx="69">
                  <c:v>24</c:v>
                </c:pt>
                <c:pt idx="70">
                  <c:v>25</c:v>
                </c:pt>
                <c:pt idx="71">
                  <c:v>26</c:v>
                </c:pt>
                <c:pt idx="72">
                  <c:v>27</c:v>
                </c:pt>
                <c:pt idx="73">
                  <c:v>28</c:v>
                </c:pt>
                <c:pt idx="74">
                  <c:v>29</c:v>
                </c:pt>
                <c:pt idx="75">
                  <c:v>30</c:v>
                </c:pt>
                <c:pt idx="76">
                  <c:v>31</c:v>
                </c:pt>
                <c:pt idx="77">
                  <c:v>32</c:v>
                </c:pt>
                <c:pt idx="78">
                  <c:v>33</c:v>
                </c:pt>
                <c:pt idx="79">
                  <c:v>34</c:v>
                </c:pt>
                <c:pt idx="80">
                  <c:v>35</c:v>
                </c:pt>
                <c:pt idx="81">
                  <c:v>36</c:v>
                </c:pt>
                <c:pt idx="82">
                  <c:v>37</c:v>
                </c:pt>
                <c:pt idx="83">
                  <c:v>38</c:v>
                </c:pt>
                <c:pt idx="84">
                  <c:v>39</c:v>
                </c:pt>
                <c:pt idx="85">
                  <c:v>40</c:v>
                </c:pt>
                <c:pt idx="86">
                  <c:v>41</c:v>
                </c:pt>
                <c:pt idx="87">
                  <c:v>42</c:v>
                </c:pt>
                <c:pt idx="88">
                  <c:v>43</c:v>
                </c:pt>
                <c:pt idx="89">
                  <c:v>44</c:v>
                </c:pt>
                <c:pt idx="90">
                  <c:v>45</c:v>
                </c:pt>
                <c:pt idx="91">
                  <c:v>46</c:v>
                </c:pt>
                <c:pt idx="92">
                  <c:v>47</c:v>
                </c:pt>
                <c:pt idx="93">
                  <c:v>48</c:v>
                </c:pt>
                <c:pt idx="94">
                  <c:v>49</c:v>
                </c:pt>
                <c:pt idx="95">
                  <c:v>50</c:v>
                </c:pt>
                <c:pt idx="96">
                  <c:v>51</c:v>
                </c:pt>
                <c:pt idx="97">
                  <c:v>52</c:v>
                </c:pt>
                <c:pt idx="98">
                  <c:v>53</c:v>
                </c:pt>
                <c:pt idx="99">
                  <c:v>54</c:v>
                </c:pt>
                <c:pt idx="100">
                  <c:v>55</c:v>
                </c:pt>
                <c:pt idx="101">
                  <c:v>56</c:v>
                </c:pt>
                <c:pt idx="102">
                  <c:v>57</c:v>
                </c:pt>
                <c:pt idx="103">
                  <c:v>58</c:v>
                </c:pt>
                <c:pt idx="104">
                  <c:v>59</c:v>
                </c:pt>
                <c:pt idx="105">
                  <c:v>60</c:v>
                </c:pt>
                <c:pt idx="106">
                  <c:v>61</c:v>
                </c:pt>
                <c:pt idx="107">
                  <c:v>62</c:v>
                </c:pt>
                <c:pt idx="108">
                  <c:v>63</c:v>
                </c:pt>
                <c:pt idx="109">
                  <c:v>64</c:v>
                </c:pt>
                <c:pt idx="110">
                  <c:v>65</c:v>
                </c:pt>
                <c:pt idx="111">
                  <c:v>66</c:v>
                </c:pt>
                <c:pt idx="112">
                  <c:v>67</c:v>
                </c:pt>
                <c:pt idx="113">
                  <c:v>68</c:v>
                </c:pt>
                <c:pt idx="114">
                  <c:v>69</c:v>
                </c:pt>
                <c:pt idx="115">
                  <c:v>70</c:v>
                </c:pt>
                <c:pt idx="116">
                  <c:v>71</c:v>
                </c:pt>
                <c:pt idx="117">
                  <c:v>72</c:v>
                </c:pt>
                <c:pt idx="118">
                  <c:v>73</c:v>
                </c:pt>
                <c:pt idx="119">
                  <c:v>74</c:v>
                </c:pt>
                <c:pt idx="120">
                  <c:v>75</c:v>
                </c:pt>
                <c:pt idx="121">
                  <c:v>76</c:v>
                </c:pt>
                <c:pt idx="122">
                  <c:v>77</c:v>
                </c:pt>
                <c:pt idx="123">
                  <c:v>78</c:v>
                </c:pt>
                <c:pt idx="124">
                  <c:v>79</c:v>
                </c:pt>
                <c:pt idx="125">
                  <c:v>80</c:v>
                </c:pt>
                <c:pt idx="126">
                  <c:v>81</c:v>
                </c:pt>
                <c:pt idx="127">
                  <c:v>82</c:v>
                </c:pt>
                <c:pt idx="128">
                  <c:v>83</c:v>
                </c:pt>
                <c:pt idx="129">
                  <c:v>84</c:v>
                </c:pt>
                <c:pt idx="130">
                  <c:v>85</c:v>
                </c:pt>
                <c:pt idx="131">
                  <c:v>86</c:v>
                </c:pt>
                <c:pt idx="132">
                  <c:v>87</c:v>
                </c:pt>
                <c:pt idx="133">
                  <c:v>88</c:v>
                </c:pt>
                <c:pt idx="134">
                  <c:v>89</c:v>
                </c:pt>
                <c:pt idx="135">
                  <c:v>90</c:v>
                </c:pt>
                <c:pt idx="136">
                  <c:v>91</c:v>
                </c:pt>
                <c:pt idx="137">
                  <c:v>92</c:v>
                </c:pt>
                <c:pt idx="138">
                  <c:v>93</c:v>
                </c:pt>
                <c:pt idx="139">
                  <c:v>94</c:v>
                </c:pt>
                <c:pt idx="140">
                  <c:v>95</c:v>
                </c:pt>
                <c:pt idx="141">
                  <c:v>96</c:v>
                </c:pt>
                <c:pt idx="142">
                  <c:v>97</c:v>
                </c:pt>
                <c:pt idx="143">
                  <c:v>98</c:v>
                </c:pt>
                <c:pt idx="144">
                  <c:v>99</c:v>
                </c:pt>
                <c:pt idx="145">
                  <c:v>100</c:v>
                </c:pt>
                <c:pt idx="146">
                  <c:v>101</c:v>
                </c:pt>
                <c:pt idx="147">
                  <c:v>102</c:v>
                </c:pt>
                <c:pt idx="148">
                  <c:v>103</c:v>
                </c:pt>
                <c:pt idx="149">
                  <c:v>104</c:v>
                </c:pt>
                <c:pt idx="150">
                  <c:v>105</c:v>
                </c:pt>
                <c:pt idx="151">
                  <c:v>106</c:v>
                </c:pt>
                <c:pt idx="152">
                  <c:v>107</c:v>
                </c:pt>
                <c:pt idx="153">
                  <c:v>108</c:v>
                </c:pt>
                <c:pt idx="154">
                  <c:v>109</c:v>
                </c:pt>
                <c:pt idx="155">
                  <c:v>110</c:v>
                </c:pt>
                <c:pt idx="156">
                  <c:v>111</c:v>
                </c:pt>
                <c:pt idx="157">
                  <c:v>112</c:v>
                </c:pt>
                <c:pt idx="158">
                  <c:v>113</c:v>
                </c:pt>
                <c:pt idx="159">
                  <c:v>114</c:v>
                </c:pt>
                <c:pt idx="160">
                  <c:v>115</c:v>
                </c:pt>
                <c:pt idx="161">
                  <c:v>116</c:v>
                </c:pt>
                <c:pt idx="162">
                  <c:v>117</c:v>
                </c:pt>
                <c:pt idx="163">
                  <c:v>118</c:v>
                </c:pt>
                <c:pt idx="164">
                  <c:v>119</c:v>
                </c:pt>
                <c:pt idx="165">
                  <c:v>120</c:v>
                </c:pt>
                <c:pt idx="166">
                  <c:v>121</c:v>
                </c:pt>
                <c:pt idx="167">
                  <c:v>122</c:v>
                </c:pt>
                <c:pt idx="168">
                  <c:v>123</c:v>
                </c:pt>
                <c:pt idx="169">
                  <c:v>124</c:v>
                </c:pt>
                <c:pt idx="170">
                  <c:v>125</c:v>
                </c:pt>
                <c:pt idx="171">
                  <c:v>126</c:v>
                </c:pt>
                <c:pt idx="172">
                  <c:v>127</c:v>
                </c:pt>
                <c:pt idx="173">
                  <c:v>128</c:v>
                </c:pt>
                <c:pt idx="174">
                  <c:v>129</c:v>
                </c:pt>
                <c:pt idx="175">
                  <c:v>130</c:v>
                </c:pt>
              </c:numCache>
            </c:numRef>
          </c:xVal>
          <c:yVal>
            <c:numRef>
              <c:f>'TANH MODEL'!$H$5:$H$180</c:f>
              <c:numCache>
                <c:formatCode>0.000</c:formatCode>
                <c:ptCount val="176"/>
                <c:pt idx="0">
                  <c:v>1.4807692303690679E-2</c:v>
                </c:pt>
                <c:pt idx="1">
                  <c:v>1.4807652291803971E-2</c:v>
                </c:pt>
                <c:pt idx="2">
                  <c:v>1.4807532248934933E-2</c:v>
                </c:pt>
                <c:pt idx="3">
                  <c:v>1.4807332193471695E-2</c:v>
                </c:pt>
                <c:pt idx="4">
                  <c:v>1.4807052149386888E-2</c:v>
                </c:pt>
                <c:pt idx="5">
                  <c:v>1.480669215023203E-2</c:v>
                </c:pt>
                <c:pt idx="6">
                  <c:v>1.4806252239127352E-2</c:v>
                </c:pt>
                <c:pt idx="7">
                  <c:v>1.4805732468748743E-2</c:v>
                </c:pt>
                <c:pt idx="8">
                  <c:v>1.4805132901311786E-2</c:v>
                </c:pt>
                <c:pt idx="9">
                  <c:v>1.480445360855295E-2</c:v>
                </c:pt>
                <c:pt idx="10">
                  <c:v>1.4803694671707869E-2</c:v>
                </c:pt>
                <c:pt idx="11">
                  <c:v>1.4802856181486825E-2</c:v>
                </c:pt>
                <c:pt idx="12">
                  <c:v>1.4801938238047313E-2</c:v>
                </c:pt>
                <c:pt idx="13">
                  <c:v>1.4800940950963863E-2</c:v>
                </c:pt>
                <c:pt idx="14">
                  <c:v>1.4799864439194977E-2</c:v>
                </c:pt>
                <c:pt idx="15">
                  <c:v>1.4798708831047331E-2</c:v>
                </c:pt>
                <c:pt idx="16">
                  <c:v>1.4797474264137179E-2</c:v>
                </c:pt>
                <c:pt idx="17">
                  <c:v>1.4796160885349009E-2</c:v>
                </c:pt>
                <c:pt idx="18">
                  <c:v>1.479476885079148E-2</c:v>
                </c:pt>
                <c:pt idx="19">
                  <c:v>1.4793298325750666E-2</c:v>
                </c:pt>
                <c:pt idx="20">
                  <c:v>1.4791749484640595E-2</c:v>
                </c:pt>
                <c:pt idx="21">
                  <c:v>1.4790122510951176E-2</c:v>
                </c:pt>
                <c:pt idx="22">
                  <c:v>1.478841759719348E-2</c:v>
                </c:pt>
                <c:pt idx="23">
                  <c:v>1.4786634944842459E-2</c:v>
                </c:pt>
                <c:pt idx="24">
                  <c:v>1.4784774764277074E-2</c:v>
                </c:pt>
                <c:pt idx="25">
                  <c:v>1.4782837274717936E-2</c:v>
                </c:pt>
                <c:pt idx="26">
                  <c:v>1.478082270416242E-2</c:v>
                </c:pt>
                <c:pt idx="27">
                  <c:v>1.4778731289317372E-2</c:v>
                </c:pt>
                <c:pt idx="28">
                  <c:v>1.4776563275529342E-2</c:v>
                </c:pt>
                <c:pt idx="29">
                  <c:v>1.4774318916712484E-2</c:v>
                </c:pt>
                <c:pt idx="30">
                  <c:v>1.4771998475274115E-2</c:v>
                </c:pt>
                <c:pt idx="31">
                  <c:v>1.4769602222037931E-2</c:v>
                </c:pt>
                <c:pt idx="32">
                  <c:v>1.4767130436165014E-2</c:v>
                </c:pt>
                <c:pt idx="33">
                  <c:v>1.4764583405072591E-2</c:v>
                </c:pt>
                <c:pt idx="34">
                  <c:v>1.4761961424350654E-2</c:v>
                </c:pt>
                <c:pt idx="35">
                  <c:v>1.4759264797676416E-2</c:v>
                </c:pt>
                <c:pt idx="36">
                  <c:v>1.4756493836726703E-2</c:v>
                </c:pt>
                <c:pt idx="37">
                  <c:v>1.4753648861088323E-2</c:v>
                </c:pt>
                <c:pt idx="38">
                  <c:v>1.4750730198166423E-2</c:v>
                </c:pt>
                <c:pt idx="39">
                  <c:v>1.4747738183090919E-2</c:v>
                </c:pt>
                <c:pt idx="40">
                  <c:v>1.4744673158621047E-2</c:v>
                </c:pt>
                <c:pt idx="41">
                  <c:v>1.4741535475048046E-2</c:v>
                </c:pt>
                <c:pt idx="42">
                  <c:v>1.4738325490096068E-2</c:v>
                </c:pt>
                <c:pt idx="43">
                  <c:v>1.4735043568821354E-2</c:v>
                </c:pt>
                <c:pt idx="44">
                  <c:v>1.4731690083509712E-2</c:v>
                </c:pt>
                <c:pt idx="45">
                  <c:v>1.4728265413572354E-2</c:v>
                </c:pt>
                <c:pt idx="46">
                  <c:v>1.4724769945440174E-2</c:v>
                </c:pt>
                <c:pt idx="47">
                  <c:v>1.4721204072456473E-2</c:v>
                </c:pt>
                <c:pt idx="48">
                  <c:v>1.4717568194768219E-2</c:v>
                </c:pt>
                <c:pt idx="49">
                  <c:v>1.4713862719215902E-2</c:v>
                </c:pt>
                <c:pt idx="50">
                  <c:v>1.4710088059221992E-2</c:v>
                </c:pt>
                <c:pt idx="51">
                  <c:v>1.4668631744589015E-2</c:v>
                </c:pt>
                <c:pt idx="52">
                  <c:v>1.4620756135289422E-2</c:v>
                </c:pt>
                <c:pt idx="53">
                  <c:v>1.4566964621495388E-2</c:v>
                </c:pt>
                <c:pt idx="54">
                  <c:v>1.4507799538677247E-2</c:v>
                </c:pt>
                <c:pt idx="55">
                  <c:v>1.4443829539322705E-2</c:v>
                </c:pt>
                <c:pt idx="56">
                  <c:v>1.4375637348584332E-2</c:v>
                </c:pt>
                <c:pt idx="57">
                  <c:v>1.4303808317590943E-2</c:v>
                </c:pt>
                <c:pt idx="58">
                  <c:v>1.4228920098055615E-2</c:v>
                </c:pt>
                <c:pt idx="59">
                  <c:v>1.415153366504582E-2</c:v>
                </c:pt>
                <c:pt idx="60">
                  <c:v>1.4072185819625858E-2</c:v>
                </c:pt>
                <c:pt idx="61">
                  <c:v>1.3991383216138501E-2</c:v>
                </c:pt>
                <c:pt idx="62">
                  <c:v>1.3909597884743694E-2</c:v>
                </c:pt>
                <c:pt idx="63">
                  <c:v>1.3827264161029139E-2</c:v>
                </c:pt>
                <c:pt idx="64">
                  <c:v>1.374477689178789E-2</c:v>
                </c:pt>
                <c:pt idx="65">
                  <c:v>1.366249075871563E-2</c:v>
                </c:pt>
                <c:pt idx="66">
                  <c:v>1.3580720548093879E-2</c:v>
                </c:pt>
                <c:pt idx="67">
                  <c:v>1.349974219217767E-2</c:v>
                </c:pt>
                <c:pt idx="68">
                  <c:v>1.341979441444585E-2</c:v>
                </c:pt>
                <c:pt idx="69">
                  <c:v>1.3341080823593886E-2</c:v>
                </c:pt>
                <c:pt idx="70">
                  <c:v>1.3263772317884927E-2</c:v>
                </c:pt>
                <c:pt idx="71">
                  <c:v>1.3188009680307073E-2</c:v>
                </c:pt>
                <c:pt idx="72">
                  <c:v>1.3113906264388636E-2</c:v>
                </c:pt>
                <c:pt idx="73">
                  <c:v>1.3041550689364963E-2</c:v>
                </c:pt>
                <c:pt idx="74">
                  <c:v>1.2971009480890465E-2</c:v>
                </c:pt>
                <c:pt idx="75">
                  <c:v>1.2902329609168725E-2</c:v>
                </c:pt>
                <c:pt idx="76">
                  <c:v>1.2835540889993995E-2</c:v>
                </c:pt>
                <c:pt idx="77">
                  <c:v>1.2770658225701831E-2</c:v>
                </c:pt>
                <c:pt idx="78">
                  <c:v>1.2707683672487501E-2</c:v>
                </c:pt>
                <c:pt idx="79">
                  <c:v>1.2646608328123223E-2</c:v>
                </c:pt>
                <c:pt idx="80">
                  <c:v>1.2587414039993656E-2</c:v>
                </c:pt>
                <c:pt idx="81">
                  <c:v>1.2530074937798133E-2</c:v>
                </c:pt>
                <c:pt idx="82">
                  <c:v>1.2474558798465199E-2</c:v>
                </c:pt>
                <c:pt idx="83">
                  <c:v>1.2420828253005715E-2</c:v>
                </c:pt>
                <c:pt idx="84">
                  <c:v>1.2368841846392841E-2</c:v>
                </c:pt>
                <c:pt idx="85">
                  <c:v>1.2318554962274039E-2</c:v>
                </c:pt>
                <c:pt idx="86">
                  <c:v>1.2269920624542153E-2</c:v>
                </c:pt>
                <c:pt idx="87">
                  <c:v>1.2222890187645219E-2</c:v>
                </c:pt>
                <c:pt idx="88">
                  <c:v>1.2177413927101519E-2</c:v>
                </c:pt>
                <c:pt idx="89">
                  <c:v>1.2133441541091115E-2</c:v>
                </c:pt>
                <c:pt idx="90">
                  <c:v>1.2090922573284016E-2</c:v>
                </c:pt>
                <c:pt idx="91">
                  <c:v>1.2049806766288989E-2</c:v>
                </c:pt>
                <c:pt idx="92">
                  <c:v>1.201004435430531E-2</c:v>
                </c:pt>
                <c:pt idx="93">
                  <c:v>1.1971586302760608E-2</c:v>
                </c:pt>
                <c:pt idx="94">
                  <c:v>1.1934384501942227E-2</c:v>
                </c:pt>
                <c:pt idx="95">
                  <c:v>1.1898391920891035E-2</c:v>
                </c:pt>
                <c:pt idx="96">
                  <c:v>1.1863562727134432E-2</c:v>
                </c:pt>
                <c:pt idx="97">
                  <c:v>1.1829852377194418E-2</c:v>
                </c:pt>
                <c:pt idx="98">
                  <c:v>1.1797217682219354E-2</c:v>
                </c:pt>
                <c:pt idx="99">
                  <c:v>1.1765616852554424E-2</c:v>
                </c:pt>
                <c:pt idx="100">
                  <c:v>1.1735009524584486E-2</c:v>
                </c:pt>
                <c:pt idx="101">
                  <c:v>1.170535677275154E-2</c:v>
                </c:pt>
                <c:pt idx="102">
                  <c:v>1.1676621109264347E-2</c:v>
                </c:pt>
                <c:pt idx="103">
                  <c:v>1.1648766473676424E-2</c:v>
                </c:pt>
                <c:pt idx="104">
                  <c:v>1.1621758214207092E-2</c:v>
                </c:pt>
                <c:pt idx="105">
                  <c:v>1.1595563062414868E-2</c:v>
                </c:pt>
                <c:pt idx="106">
                  <c:v>1.1570149102599674E-2</c:v>
                </c:pt>
                <c:pt idx="107">
                  <c:v>1.1545485737106943E-2</c:v>
                </c:pt>
                <c:pt idx="108">
                  <c:v>1.1521543648529274E-2</c:v>
                </c:pt>
                <c:pt idx="109">
                  <c:v>1.1498294759647157E-2</c:v>
                </c:pt>
                <c:pt idx="110">
                  <c:v>1.1475712191816737E-2</c:v>
                </c:pt>
                <c:pt idx="111">
                  <c:v>1.1453770222397018E-2</c:v>
                </c:pt>
                <c:pt idx="112">
                  <c:v>1.1432444241709345E-2</c:v>
                </c:pt>
                <c:pt idx="113">
                  <c:v>1.141171070993636E-2</c:v>
                </c:pt>
                <c:pt idx="114">
                  <c:v>1.1391547114294142E-2</c:v>
                </c:pt>
                <c:pt idx="115">
                  <c:v>1.1371931926748376E-2</c:v>
                </c:pt>
                <c:pt idx="116">
                  <c:v>1.1352844562491807E-2</c:v>
                </c:pt>
                <c:pt idx="117">
                  <c:v>1.1334265339354615E-2</c:v>
                </c:pt>
                <c:pt idx="118">
                  <c:v>1.1316175438280689E-2</c:v>
                </c:pt>
                <c:pt idx="119">
                  <c:v>1.1298556864970147E-2</c:v>
                </c:pt>
                <c:pt idx="120">
                  <c:v>1.12813924127609E-2</c:v>
                </c:pt>
                <c:pt idx="121">
                  <c:v>1.126466562679917E-2</c:v>
                </c:pt>
                <c:pt idx="122">
                  <c:v>1.1248360769529505E-2</c:v>
                </c:pt>
                <c:pt idx="123">
                  <c:v>1.1232462787519087E-2</c:v>
                </c:pt>
                <c:pt idx="124">
                  <c:v>1.121695727961796E-2</c:v>
                </c:pt>
                <c:pt idx="125">
                  <c:v>1.1201830466446131E-2</c:v>
                </c:pt>
                <c:pt idx="126">
                  <c:v>1.1187069161189819E-2</c:v>
                </c:pt>
                <c:pt idx="127">
                  <c:v>1.1172660741682341E-2</c:v>
                </c:pt>
                <c:pt idx="128">
                  <c:v>1.1158593123739511E-2</c:v>
                </c:pt>
                <c:pt idx="129">
                  <c:v>1.1144854735715406E-2</c:v>
                </c:pt>
                <c:pt idx="130">
                  <c:v>1.1131434494241137E-2</c:v>
                </c:pt>
                <c:pt idx="131">
                  <c:v>1.1118321781107015E-2</c:v>
                </c:pt>
                <c:pt idx="132">
                  <c:v>1.1105506421247016E-2</c:v>
                </c:pt>
                <c:pt idx="133">
                  <c:v>1.109297866178347E-2</c:v>
                </c:pt>
                <c:pt idx="134">
                  <c:v>1.1080729152089592E-2</c:v>
                </c:pt>
                <c:pt idx="135">
                  <c:v>1.1068748924827381E-2</c:v>
                </c:pt>
                <c:pt idx="136">
                  <c:v>1.105702937791884E-2</c:v>
                </c:pt>
                <c:pt idx="137">
                  <c:v>1.1045562257409032E-2</c:v>
                </c:pt>
                <c:pt idx="138">
                  <c:v>1.103433964118037E-2</c:v>
                </c:pt>
                <c:pt idx="139">
                  <c:v>1.1023353923478479E-2</c:v>
                </c:pt>
                <c:pt idx="140">
                  <c:v>1.1012597800211181E-2</c:v>
                </c:pt>
                <c:pt idx="141">
                  <c:v>1.100206425498329E-2</c:v>
                </c:pt>
                <c:pt idx="142">
                  <c:v>1.0991746545831288E-2</c:v>
                </c:pt>
                <c:pt idx="143">
                  <c:v>1.0981638192623227E-2</c:v>
                </c:pt>
                <c:pt idx="144">
                  <c:v>1.0971732965090584E-2</c:v>
                </c:pt>
                <c:pt idx="145">
                  <c:v>1.0962024871460235E-2</c:v>
                </c:pt>
                <c:pt idx="146">
                  <c:v>1.0952508147655939E-2</c:v>
                </c:pt>
                <c:pt idx="147">
                  <c:v>1.0943177247040272E-2</c:v>
                </c:pt>
                <c:pt idx="148">
                  <c:v>1.0934026830669109E-2</c:v>
                </c:pt>
                <c:pt idx="149">
                  <c:v>1.0925051758032175E-2</c:v>
                </c:pt>
                <c:pt idx="150">
                  <c:v>1.0916247078254417E-2</c:v>
                </c:pt>
                <c:pt idx="151">
                  <c:v>1.0907608021734188E-2</c:v>
                </c:pt>
                <c:pt idx="152">
                  <c:v>1.0899129992195397E-2</c:v>
                </c:pt>
                <c:pt idx="153">
                  <c:v>1.0890808559131998E-2</c:v>
                </c:pt>
                <c:pt idx="154">
                  <c:v>1.0882639450624218E-2</c:v>
                </c:pt>
                <c:pt idx="155">
                  <c:v>1.0874618546507049E-2</c:v>
                </c:pt>
                <c:pt idx="156">
                  <c:v>1.0866741871872506E-2</c:v>
                </c:pt>
                <c:pt idx="157">
                  <c:v>1.0859005590888116E-2</c:v>
                </c:pt>
                <c:pt idx="158">
                  <c:v>1.085140600091508E-2</c:v>
                </c:pt>
                <c:pt idx="159">
                  <c:v>1.0843939526910372E-2</c:v>
                </c:pt>
                <c:pt idx="160">
                  <c:v>1.0836602716097914E-2</c:v>
                </c:pt>
                <c:pt idx="161">
                  <c:v>1.0829392232894763E-2</c:v>
                </c:pt>
                <c:pt idx="162">
                  <c:v>1.0822304854078974E-2</c:v>
                </c:pt>
                <c:pt idx="163">
                  <c:v>1.0815337464186583E-2</c:v>
                </c:pt>
                <c:pt idx="164">
                  <c:v>1.0808487051125753E-2</c:v>
                </c:pt>
                <c:pt idx="165">
                  <c:v>1.0801750701996855E-2</c:v>
                </c:pt>
                <c:pt idx="166">
                  <c:v>1.0795125599107808E-2</c:v>
                </c:pt>
                <c:pt idx="167">
                  <c:v>1.0788609016174643E-2</c:v>
                </c:pt>
                <c:pt idx="168">
                  <c:v>1.0782198314697688E-2</c:v>
                </c:pt>
                <c:pt idx="169">
                  <c:v>1.0775890940504476E-2</c:v>
                </c:pt>
                <c:pt idx="170">
                  <c:v>1.0769684420450775E-2</c:v>
                </c:pt>
                <c:pt idx="171">
                  <c:v>1.0763576359271713E-2</c:v>
                </c:pt>
                <c:pt idx="172">
                  <c:v>1.0757564436575415E-2</c:v>
                </c:pt>
                <c:pt idx="173">
                  <c:v>1.0751646403971903E-2</c:v>
                </c:pt>
                <c:pt idx="174">
                  <c:v>1.0745820082330493E-2</c:v>
                </c:pt>
                <c:pt idx="175">
                  <c:v>1.0740083359159209E-2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E9F-4A28-8C5F-044D8701606C}"/>
            </c:ext>
          </c:extLst>
        </c:ser>
        <c:ser>
          <c:idx val="3"/>
          <c:order val="3"/>
          <c:tx>
            <c:strRef>
              <c:f>'TANH MODEL'!$I$4</c:f>
              <c:strCache>
                <c:ptCount val="1"/>
                <c:pt idx="0">
                  <c:v>linear_offset = 0.02 linearization_velocity = 2.08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'TANH MODEL'!$A$5:$A$180</c:f>
              <c:numCache>
                <c:formatCode>General</c:formatCode>
                <c:ptCount val="176"/>
                <c:pt idx="0">
                  <c:v>1E-3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6</c:v>
                </c:pt>
                <c:pt idx="52">
                  <c:v>7</c:v>
                </c:pt>
                <c:pt idx="53">
                  <c:v>8</c:v>
                </c:pt>
                <c:pt idx="54">
                  <c:v>9</c:v>
                </c:pt>
                <c:pt idx="55">
                  <c:v>10</c:v>
                </c:pt>
                <c:pt idx="56">
                  <c:v>11</c:v>
                </c:pt>
                <c:pt idx="57">
                  <c:v>12</c:v>
                </c:pt>
                <c:pt idx="58">
                  <c:v>13</c:v>
                </c:pt>
                <c:pt idx="59">
                  <c:v>14</c:v>
                </c:pt>
                <c:pt idx="60">
                  <c:v>15</c:v>
                </c:pt>
                <c:pt idx="61">
                  <c:v>16</c:v>
                </c:pt>
                <c:pt idx="62">
                  <c:v>17</c:v>
                </c:pt>
                <c:pt idx="63">
                  <c:v>18</c:v>
                </c:pt>
                <c:pt idx="64">
                  <c:v>19</c:v>
                </c:pt>
                <c:pt idx="65">
                  <c:v>20</c:v>
                </c:pt>
                <c:pt idx="66">
                  <c:v>21</c:v>
                </c:pt>
                <c:pt idx="67">
                  <c:v>22</c:v>
                </c:pt>
                <c:pt idx="68">
                  <c:v>23</c:v>
                </c:pt>
                <c:pt idx="69">
                  <c:v>24</c:v>
                </c:pt>
                <c:pt idx="70">
                  <c:v>25</c:v>
                </c:pt>
                <c:pt idx="71">
                  <c:v>26</c:v>
                </c:pt>
                <c:pt idx="72">
                  <c:v>27</c:v>
                </c:pt>
                <c:pt idx="73">
                  <c:v>28</c:v>
                </c:pt>
                <c:pt idx="74">
                  <c:v>29</c:v>
                </c:pt>
                <c:pt idx="75">
                  <c:v>30</c:v>
                </c:pt>
                <c:pt idx="76">
                  <c:v>31</c:v>
                </c:pt>
                <c:pt idx="77">
                  <c:v>32</c:v>
                </c:pt>
                <c:pt idx="78">
                  <c:v>33</c:v>
                </c:pt>
                <c:pt idx="79">
                  <c:v>34</c:v>
                </c:pt>
                <c:pt idx="80">
                  <c:v>35</c:v>
                </c:pt>
                <c:pt idx="81">
                  <c:v>36</c:v>
                </c:pt>
                <c:pt idx="82">
                  <c:v>37</c:v>
                </c:pt>
                <c:pt idx="83">
                  <c:v>38</c:v>
                </c:pt>
                <c:pt idx="84">
                  <c:v>39</c:v>
                </c:pt>
                <c:pt idx="85">
                  <c:v>40</c:v>
                </c:pt>
                <c:pt idx="86">
                  <c:v>41</c:v>
                </c:pt>
                <c:pt idx="87">
                  <c:v>42</c:v>
                </c:pt>
                <c:pt idx="88">
                  <c:v>43</c:v>
                </c:pt>
                <c:pt idx="89">
                  <c:v>44</c:v>
                </c:pt>
                <c:pt idx="90">
                  <c:v>45</c:v>
                </c:pt>
                <c:pt idx="91">
                  <c:v>46</c:v>
                </c:pt>
                <c:pt idx="92">
                  <c:v>47</c:v>
                </c:pt>
                <c:pt idx="93">
                  <c:v>48</c:v>
                </c:pt>
                <c:pt idx="94">
                  <c:v>49</c:v>
                </c:pt>
                <c:pt idx="95">
                  <c:v>50</c:v>
                </c:pt>
                <c:pt idx="96">
                  <c:v>51</c:v>
                </c:pt>
                <c:pt idx="97">
                  <c:v>52</c:v>
                </c:pt>
                <c:pt idx="98">
                  <c:v>53</c:v>
                </c:pt>
                <c:pt idx="99">
                  <c:v>54</c:v>
                </c:pt>
                <c:pt idx="100">
                  <c:v>55</c:v>
                </c:pt>
                <c:pt idx="101">
                  <c:v>56</c:v>
                </c:pt>
                <c:pt idx="102">
                  <c:v>57</c:v>
                </c:pt>
                <c:pt idx="103">
                  <c:v>58</c:v>
                </c:pt>
                <c:pt idx="104">
                  <c:v>59</c:v>
                </c:pt>
                <c:pt idx="105">
                  <c:v>60</c:v>
                </c:pt>
                <c:pt idx="106">
                  <c:v>61</c:v>
                </c:pt>
                <c:pt idx="107">
                  <c:v>62</c:v>
                </c:pt>
                <c:pt idx="108">
                  <c:v>63</c:v>
                </c:pt>
                <c:pt idx="109">
                  <c:v>64</c:v>
                </c:pt>
                <c:pt idx="110">
                  <c:v>65</c:v>
                </c:pt>
                <c:pt idx="111">
                  <c:v>66</c:v>
                </c:pt>
                <c:pt idx="112">
                  <c:v>67</c:v>
                </c:pt>
                <c:pt idx="113">
                  <c:v>68</c:v>
                </c:pt>
                <c:pt idx="114">
                  <c:v>69</c:v>
                </c:pt>
                <c:pt idx="115">
                  <c:v>70</c:v>
                </c:pt>
                <c:pt idx="116">
                  <c:v>71</c:v>
                </c:pt>
                <c:pt idx="117">
                  <c:v>72</c:v>
                </c:pt>
                <c:pt idx="118">
                  <c:v>73</c:v>
                </c:pt>
                <c:pt idx="119">
                  <c:v>74</c:v>
                </c:pt>
                <c:pt idx="120">
                  <c:v>75</c:v>
                </c:pt>
                <c:pt idx="121">
                  <c:v>76</c:v>
                </c:pt>
                <c:pt idx="122">
                  <c:v>77</c:v>
                </c:pt>
                <c:pt idx="123">
                  <c:v>78</c:v>
                </c:pt>
                <c:pt idx="124">
                  <c:v>79</c:v>
                </c:pt>
                <c:pt idx="125">
                  <c:v>80</c:v>
                </c:pt>
                <c:pt idx="126">
                  <c:v>81</c:v>
                </c:pt>
                <c:pt idx="127">
                  <c:v>82</c:v>
                </c:pt>
                <c:pt idx="128">
                  <c:v>83</c:v>
                </c:pt>
                <c:pt idx="129">
                  <c:v>84</c:v>
                </c:pt>
                <c:pt idx="130">
                  <c:v>85</c:v>
                </c:pt>
                <c:pt idx="131">
                  <c:v>86</c:v>
                </c:pt>
                <c:pt idx="132">
                  <c:v>87</c:v>
                </c:pt>
                <c:pt idx="133">
                  <c:v>88</c:v>
                </c:pt>
                <c:pt idx="134">
                  <c:v>89</c:v>
                </c:pt>
                <c:pt idx="135">
                  <c:v>90</c:v>
                </c:pt>
                <c:pt idx="136">
                  <c:v>91</c:v>
                </c:pt>
                <c:pt idx="137">
                  <c:v>92</c:v>
                </c:pt>
                <c:pt idx="138">
                  <c:v>93</c:v>
                </c:pt>
                <c:pt idx="139">
                  <c:v>94</c:v>
                </c:pt>
                <c:pt idx="140">
                  <c:v>95</c:v>
                </c:pt>
                <c:pt idx="141">
                  <c:v>96</c:v>
                </c:pt>
                <c:pt idx="142">
                  <c:v>97</c:v>
                </c:pt>
                <c:pt idx="143">
                  <c:v>98</c:v>
                </c:pt>
                <c:pt idx="144">
                  <c:v>99</c:v>
                </c:pt>
                <c:pt idx="145">
                  <c:v>100</c:v>
                </c:pt>
                <c:pt idx="146">
                  <c:v>101</c:v>
                </c:pt>
                <c:pt idx="147">
                  <c:v>102</c:v>
                </c:pt>
                <c:pt idx="148">
                  <c:v>103</c:v>
                </c:pt>
                <c:pt idx="149">
                  <c:v>104</c:v>
                </c:pt>
                <c:pt idx="150">
                  <c:v>105</c:v>
                </c:pt>
                <c:pt idx="151">
                  <c:v>106</c:v>
                </c:pt>
                <c:pt idx="152">
                  <c:v>107</c:v>
                </c:pt>
                <c:pt idx="153">
                  <c:v>108</c:v>
                </c:pt>
                <c:pt idx="154">
                  <c:v>109</c:v>
                </c:pt>
                <c:pt idx="155">
                  <c:v>110</c:v>
                </c:pt>
                <c:pt idx="156">
                  <c:v>111</c:v>
                </c:pt>
                <c:pt idx="157">
                  <c:v>112</c:v>
                </c:pt>
                <c:pt idx="158">
                  <c:v>113</c:v>
                </c:pt>
                <c:pt idx="159">
                  <c:v>114</c:v>
                </c:pt>
                <c:pt idx="160">
                  <c:v>115</c:v>
                </c:pt>
                <c:pt idx="161">
                  <c:v>116</c:v>
                </c:pt>
                <c:pt idx="162">
                  <c:v>117</c:v>
                </c:pt>
                <c:pt idx="163">
                  <c:v>118</c:v>
                </c:pt>
                <c:pt idx="164">
                  <c:v>119</c:v>
                </c:pt>
                <c:pt idx="165">
                  <c:v>120</c:v>
                </c:pt>
                <c:pt idx="166">
                  <c:v>121</c:v>
                </c:pt>
                <c:pt idx="167">
                  <c:v>122</c:v>
                </c:pt>
                <c:pt idx="168">
                  <c:v>123</c:v>
                </c:pt>
                <c:pt idx="169">
                  <c:v>124</c:v>
                </c:pt>
                <c:pt idx="170">
                  <c:v>125</c:v>
                </c:pt>
                <c:pt idx="171">
                  <c:v>126</c:v>
                </c:pt>
                <c:pt idx="172">
                  <c:v>127</c:v>
                </c:pt>
                <c:pt idx="173">
                  <c:v>128</c:v>
                </c:pt>
                <c:pt idx="174">
                  <c:v>129</c:v>
                </c:pt>
                <c:pt idx="175">
                  <c:v>130</c:v>
                </c:pt>
              </c:numCache>
            </c:numRef>
          </c:xVal>
          <c:yVal>
            <c:numRef>
              <c:f>'TANH MODEL'!$J$5:$J$180</c:f>
              <c:numCache>
                <c:formatCode>0.000</c:formatCode>
                <c:ptCount val="176"/>
                <c:pt idx="0">
                  <c:v>1.9615384607381357E-2</c:v>
                </c:pt>
                <c:pt idx="1">
                  <c:v>1.9615304583607936E-2</c:v>
                </c:pt>
                <c:pt idx="2">
                  <c:v>1.9615064497869868E-2</c:v>
                </c:pt>
                <c:pt idx="3">
                  <c:v>1.9614664386943391E-2</c:v>
                </c:pt>
                <c:pt idx="4">
                  <c:v>1.9614104298773777E-2</c:v>
                </c:pt>
                <c:pt idx="5">
                  <c:v>1.9613384300464057E-2</c:v>
                </c:pt>
                <c:pt idx="6">
                  <c:v>1.9612504478254703E-2</c:v>
                </c:pt>
                <c:pt idx="7">
                  <c:v>1.9611464937497484E-2</c:v>
                </c:pt>
                <c:pt idx="8">
                  <c:v>1.9610265802623573E-2</c:v>
                </c:pt>
                <c:pt idx="9">
                  <c:v>1.9608907217105898E-2</c:v>
                </c:pt>
                <c:pt idx="10">
                  <c:v>1.960738934341574E-2</c:v>
                </c:pt>
                <c:pt idx="11">
                  <c:v>1.9605712362973652E-2</c:v>
                </c:pt>
                <c:pt idx="12">
                  <c:v>1.9603876476094628E-2</c:v>
                </c:pt>
                <c:pt idx="13">
                  <c:v>1.9601881901927729E-2</c:v>
                </c:pt>
                <c:pt idx="14">
                  <c:v>1.9599728878389951E-2</c:v>
                </c:pt>
                <c:pt idx="15">
                  <c:v>1.9597417662094663E-2</c:v>
                </c:pt>
                <c:pt idx="16">
                  <c:v>1.9594948528274359E-2</c:v>
                </c:pt>
                <c:pt idx="17">
                  <c:v>1.9592321770698019E-2</c:v>
                </c:pt>
                <c:pt idx="18">
                  <c:v>1.9589537701582962E-2</c:v>
                </c:pt>
                <c:pt idx="19">
                  <c:v>1.958659665150133E-2</c:v>
                </c:pt>
                <c:pt idx="20">
                  <c:v>1.9583498969281191E-2</c:v>
                </c:pt>
                <c:pt idx="21">
                  <c:v>1.9580245021902351E-2</c:v>
                </c:pt>
                <c:pt idx="22">
                  <c:v>1.9576835194386962E-2</c:v>
                </c:pt>
                <c:pt idx="23">
                  <c:v>1.957326988968492E-2</c:v>
                </c:pt>
                <c:pt idx="24">
                  <c:v>1.956954952855415E-2</c:v>
                </c:pt>
                <c:pt idx="25">
                  <c:v>1.9565674549435873E-2</c:v>
                </c:pt>
                <c:pt idx="26">
                  <c:v>1.9561645408324842E-2</c:v>
                </c:pt>
                <c:pt idx="27">
                  <c:v>1.9557462578634745E-2</c:v>
                </c:pt>
                <c:pt idx="28">
                  <c:v>1.9553126551058682E-2</c:v>
                </c:pt>
                <c:pt idx="29">
                  <c:v>1.9548637833424965E-2</c:v>
                </c:pt>
                <c:pt idx="30">
                  <c:v>1.9543996950548231E-2</c:v>
                </c:pt>
                <c:pt idx="31">
                  <c:v>1.9539204444075864E-2</c:v>
                </c:pt>
                <c:pt idx="32">
                  <c:v>1.9534260872330025E-2</c:v>
                </c:pt>
                <c:pt idx="33">
                  <c:v>1.9529166810145184E-2</c:v>
                </c:pt>
                <c:pt idx="34">
                  <c:v>1.9523922848701313E-2</c:v>
                </c:pt>
                <c:pt idx="35">
                  <c:v>1.9518529595352829E-2</c:v>
                </c:pt>
                <c:pt idx="36">
                  <c:v>1.9512987673453407E-2</c:v>
                </c:pt>
                <c:pt idx="37">
                  <c:v>1.9507297722176645E-2</c:v>
                </c:pt>
                <c:pt idx="38">
                  <c:v>1.9501460396332843E-2</c:v>
                </c:pt>
                <c:pt idx="39">
                  <c:v>1.9495476366181836E-2</c:v>
                </c:pt>
                <c:pt idx="40">
                  <c:v>1.9489346317242091E-2</c:v>
                </c:pt>
                <c:pt idx="41">
                  <c:v>1.948307095009609E-2</c:v>
                </c:pt>
                <c:pt idx="42">
                  <c:v>1.9476650980192134E-2</c:v>
                </c:pt>
                <c:pt idx="43">
                  <c:v>1.947008713764271E-2</c:v>
                </c:pt>
                <c:pt idx="44">
                  <c:v>1.9463380167019425E-2</c:v>
                </c:pt>
                <c:pt idx="45">
                  <c:v>1.9456530827144707E-2</c:v>
                </c:pt>
                <c:pt idx="46">
                  <c:v>1.944953989088035E-2</c:v>
                </c:pt>
                <c:pt idx="47">
                  <c:v>1.9442408144912944E-2</c:v>
                </c:pt>
                <c:pt idx="48">
                  <c:v>1.9435136389536437E-2</c:v>
                </c:pt>
                <c:pt idx="49">
                  <c:v>1.9427725438431805E-2</c:v>
                </c:pt>
                <c:pt idx="50">
                  <c:v>1.9420176118443981E-2</c:v>
                </c:pt>
                <c:pt idx="51">
                  <c:v>1.9337263489178032E-2</c:v>
                </c:pt>
                <c:pt idx="52">
                  <c:v>1.9241512270578846E-2</c:v>
                </c:pt>
                <c:pt idx="53">
                  <c:v>1.9133929242990774E-2</c:v>
                </c:pt>
                <c:pt idx="54">
                  <c:v>1.9015599077354495E-2</c:v>
                </c:pt>
                <c:pt idx="55">
                  <c:v>1.8887659078645411E-2</c:v>
                </c:pt>
                <c:pt idx="56">
                  <c:v>1.8751274697168665E-2</c:v>
                </c:pt>
                <c:pt idx="57">
                  <c:v>1.860761663518188E-2</c:v>
                </c:pt>
                <c:pt idx="58">
                  <c:v>1.8457840196111235E-2</c:v>
                </c:pt>
                <c:pt idx="59">
                  <c:v>1.8303067330091637E-2</c:v>
                </c:pt>
                <c:pt idx="60">
                  <c:v>1.8144371639251713E-2</c:v>
                </c:pt>
                <c:pt idx="61">
                  <c:v>1.7982766432277E-2</c:v>
                </c:pt>
                <c:pt idx="62">
                  <c:v>1.7819195769487386E-2</c:v>
                </c:pt>
                <c:pt idx="63">
                  <c:v>1.7654528322058279E-2</c:v>
                </c:pt>
                <c:pt idx="64">
                  <c:v>1.7489553783575779E-2</c:v>
                </c:pt>
                <c:pt idx="65">
                  <c:v>1.7324981517431261E-2</c:v>
                </c:pt>
                <c:pt idx="66">
                  <c:v>1.7161441096187755E-2</c:v>
                </c:pt>
                <c:pt idx="67">
                  <c:v>1.6999484384355341E-2</c:v>
                </c:pt>
                <c:pt idx="68">
                  <c:v>1.6839588828891701E-2</c:v>
                </c:pt>
                <c:pt idx="69">
                  <c:v>1.6682161647187773E-2</c:v>
                </c:pt>
                <c:pt idx="70">
                  <c:v>1.6527544635769852E-2</c:v>
                </c:pt>
                <c:pt idx="71">
                  <c:v>1.6376019360614148E-2</c:v>
                </c:pt>
                <c:pt idx="72">
                  <c:v>1.6227812528777277E-2</c:v>
                </c:pt>
                <c:pt idx="73">
                  <c:v>1.6083101378729932E-2</c:v>
                </c:pt>
                <c:pt idx="74">
                  <c:v>1.5942018961780928E-2</c:v>
                </c:pt>
                <c:pt idx="75">
                  <c:v>1.5804659218337451E-2</c:v>
                </c:pt>
                <c:pt idx="76">
                  <c:v>1.5671081779987987E-2</c:v>
                </c:pt>
                <c:pt idx="77">
                  <c:v>1.554131645140366E-2</c:v>
                </c:pt>
                <c:pt idx="78">
                  <c:v>1.5415367344975001E-2</c:v>
                </c:pt>
                <c:pt idx="79">
                  <c:v>1.529321665624645E-2</c:v>
                </c:pt>
                <c:pt idx="80">
                  <c:v>1.5174828079987311E-2</c:v>
                </c:pt>
                <c:pt idx="81">
                  <c:v>1.5060149875596264E-2</c:v>
                </c:pt>
                <c:pt idx="82">
                  <c:v>1.4949117596930399E-2</c:v>
                </c:pt>
                <c:pt idx="83">
                  <c:v>1.4841656506011431E-2</c:v>
                </c:pt>
                <c:pt idx="84">
                  <c:v>1.4737683692785684E-2</c:v>
                </c:pt>
                <c:pt idx="85">
                  <c:v>1.4637109924548078E-2</c:v>
                </c:pt>
                <c:pt idx="86">
                  <c:v>1.4539841249084301E-2</c:v>
                </c:pt>
                <c:pt idx="87">
                  <c:v>1.4445780375290438E-2</c:v>
                </c:pt>
                <c:pt idx="88">
                  <c:v>1.4354827854203037E-2</c:v>
                </c:pt>
                <c:pt idx="89">
                  <c:v>1.4266883082182233E-2</c:v>
                </c:pt>
                <c:pt idx="90">
                  <c:v>1.4181845146568032E-2</c:v>
                </c:pt>
                <c:pt idx="91">
                  <c:v>1.4099613532577977E-2</c:v>
                </c:pt>
                <c:pt idx="92">
                  <c:v>1.402008870861062E-2</c:v>
                </c:pt>
                <c:pt idx="93">
                  <c:v>1.3943172605521218E-2</c:v>
                </c:pt>
                <c:pt idx="94">
                  <c:v>1.3868769003884451E-2</c:v>
                </c:pt>
                <c:pt idx="95">
                  <c:v>1.3796783841782068E-2</c:v>
                </c:pt>
                <c:pt idx="96">
                  <c:v>1.3727125454268864E-2</c:v>
                </c:pt>
                <c:pt idx="97">
                  <c:v>1.3659704754388838E-2</c:v>
                </c:pt>
                <c:pt idx="98">
                  <c:v>1.3594435364438709E-2</c:v>
                </c:pt>
                <c:pt idx="99">
                  <c:v>1.3531233705108846E-2</c:v>
                </c:pt>
                <c:pt idx="100">
                  <c:v>1.3470019049168972E-2</c:v>
                </c:pt>
                <c:pt idx="101">
                  <c:v>1.3410713545503078E-2</c:v>
                </c:pt>
                <c:pt idx="102">
                  <c:v>1.3353242218528693E-2</c:v>
                </c:pt>
                <c:pt idx="103">
                  <c:v>1.3297532947352848E-2</c:v>
                </c:pt>
                <c:pt idx="104">
                  <c:v>1.3243516428414186E-2</c:v>
                </c:pt>
                <c:pt idx="105">
                  <c:v>1.3191126124829738E-2</c:v>
                </c:pt>
                <c:pt idx="106">
                  <c:v>1.3140298205199345E-2</c:v>
                </c:pt>
                <c:pt idx="107">
                  <c:v>1.3090971474213887E-2</c:v>
                </c:pt>
                <c:pt idx="108">
                  <c:v>1.3043087297058546E-2</c:v>
                </c:pt>
                <c:pt idx="109">
                  <c:v>1.2996589519294312E-2</c:v>
                </c:pt>
                <c:pt idx="110">
                  <c:v>1.2951424383633474E-2</c:v>
                </c:pt>
                <c:pt idx="111">
                  <c:v>1.2907540444794035E-2</c:v>
                </c:pt>
                <c:pt idx="112">
                  <c:v>1.2864888483418687E-2</c:v>
                </c:pt>
                <c:pt idx="113">
                  <c:v>1.282342141987272E-2</c:v>
                </c:pt>
                <c:pt idx="114">
                  <c:v>1.2783094228588282E-2</c:v>
                </c:pt>
                <c:pt idx="115">
                  <c:v>1.2743863853496754E-2</c:v>
                </c:pt>
                <c:pt idx="116">
                  <c:v>1.2705689124983615E-2</c:v>
                </c:pt>
                <c:pt idx="117">
                  <c:v>1.266853067870923E-2</c:v>
                </c:pt>
                <c:pt idx="118">
                  <c:v>1.263235087656138E-2</c:v>
                </c:pt>
                <c:pt idx="119">
                  <c:v>1.2597113729940292E-2</c:v>
                </c:pt>
                <c:pt idx="120">
                  <c:v>1.2562784825521799E-2</c:v>
                </c:pt>
                <c:pt idx="121">
                  <c:v>1.252933125359834E-2</c:v>
                </c:pt>
                <c:pt idx="122">
                  <c:v>1.249672153905901E-2</c:v>
                </c:pt>
                <c:pt idx="123">
                  <c:v>1.2464925575038175E-2</c:v>
                </c:pt>
                <c:pt idx="124">
                  <c:v>1.2433914559235922E-2</c:v>
                </c:pt>
                <c:pt idx="125">
                  <c:v>1.2403660932892259E-2</c:v>
                </c:pt>
                <c:pt idx="126">
                  <c:v>1.2374138322379637E-2</c:v>
                </c:pt>
                <c:pt idx="127">
                  <c:v>1.2345321483364684E-2</c:v>
                </c:pt>
                <c:pt idx="128">
                  <c:v>1.2317186247479024E-2</c:v>
                </c:pt>
                <c:pt idx="129">
                  <c:v>1.2289709471430812E-2</c:v>
                </c:pt>
                <c:pt idx="130">
                  <c:v>1.2262868988482273E-2</c:v>
                </c:pt>
                <c:pt idx="131">
                  <c:v>1.2236643562214031E-2</c:v>
                </c:pt>
                <c:pt idx="132">
                  <c:v>1.221101284249403E-2</c:v>
                </c:pt>
                <c:pt idx="133">
                  <c:v>1.2185957323566938E-2</c:v>
                </c:pt>
                <c:pt idx="134">
                  <c:v>1.2161458304179184E-2</c:v>
                </c:pt>
                <c:pt idx="135">
                  <c:v>1.2137497849654762E-2</c:v>
                </c:pt>
                <c:pt idx="136">
                  <c:v>1.2114058755837678E-2</c:v>
                </c:pt>
                <c:pt idx="137">
                  <c:v>1.2091124514818063E-2</c:v>
                </c:pt>
                <c:pt idx="138">
                  <c:v>1.2068679282360738E-2</c:v>
                </c:pt>
                <c:pt idx="139">
                  <c:v>1.2046707846956958E-2</c:v>
                </c:pt>
                <c:pt idx="140">
                  <c:v>1.202519560042236E-2</c:v>
                </c:pt>
                <c:pt idx="141">
                  <c:v>1.200412850996658E-2</c:v>
                </c:pt>
                <c:pt idx="142">
                  <c:v>1.1983493091662576E-2</c:v>
                </c:pt>
                <c:pt idx="143">
                  <c:v>1.1963276385246451E-2</c:v>
                </c:pt>
                <c:pt idx="144">
                  <c:v>1.1943465930181167E-2</c:v>
                </c:pt>
                <c:pt idx="145">
                  <c:v>1.1924049742920467E-2</c:v>
                </c:pt>
                <c:pt idx="146">
                  <c:v>1.1905016295311878E-2</c:v>
                </c:pt>
                <c:pt idx="147">
                  <c:v>1.1886354494080546E-2</c:v>
                </c:pt>
                <c:pt idx="148">
                  <c:v>1.1868053661338218E-2</c:v>
                </c:pt>
                <c:pt idx="149">
                  <c:v>1.1850103516064346E-2</c:v>
                </c:pt>
                <c:pt idx="150">
                  <c:v>1.1832494156508836E-2</c:v>
                </c:pt>
                <c:pt idx="151">
                  <c:v>1.1815216043468376E-2</c:v>
                </c:pt>
                <c:pt idx="152">
                  <c:v>1.1798259984390796E-2</c:v>
                </c:pt>
                <c:pt idx="153">
                  <c:v>1.1781617118263995E-2</c:v>
                </c:pt>
                <c:pt idx="154">
                  <c:v>1.1765278901248434E-2</c:v>
                </c:pt>
                <c:pt idx="155">
                  <c:v>1.1749237093014099E-2</c:v>
                </c:pt>
                <c:pt idx="156">
                  <c:v>1.1733483743745011E-2</c:v>
                </c:pt>
                <c:pt idx="157">
                  <c:v>1.1718011181776232E-2</c:v>
                </c:pt>
                <c:pt idx="158">
                  <c:v>1.1702812001830161E-2</c:v>
                </c:pt>
                <c:pt idx="159">
                  <c:v>1.1687879053820745E-2</c:v>
                </c:pt>
                <c:pt idx="160">
                  <c:v>1.167320543219583E-2</c:v>
                </c:pt>
                <c:pt idx="161">
                  <c:v>1.1658784465789523E-2</c:v>
                </c:pt>
                <c:pt idx="162">
                  <c:v>1.1644609708157949E-2</c:v>
                </c:pt>
                <c:pt idx="163">
                  <c:v>1.1630674928373167E-2</c:v>
                </c:pt>
                <c:pt idx="164">
                  <c:v>1.1616974102251508E-2</c:v>
                </c:pt>
                <c:pt idx="165">
                  <c:v>1.160350140399371E-2</c:v>
                </c:pt>
                <c:pt idx="166">
                  <c:v>1.1590251198215617E-2</c:v>
                </c:pt>
                <c:pt idx="167">
                  <c:v>1.1577218032349283E-2</c:v>
                </c:pt>
                <c:pt idx="168">
                  <c:v>1.1564396629395374E-2</c:v>
                </c:pt>
                <c:pt idx="169">
                  <c:v>1.1551781881008952E-2</c:v>
                </c:pt>
                <c:pt idx="170">
                  <c:v>1.1539368840901549E-2</c:v>
                </c:pt>
                <c:pt idx="171">
                  <c:v>1.1527152718543428E-2</c:v>
                </c:pt>
                <c:pt idx="172">
                  <c:v>1.1515128873150829E-2</c:v>
                </c:pt>
                <c:pt idx="173">
                  <c:v>1.1503292807943807E-2</c:v>
                </c:pt>
                <c:pt idx="174">
                  <c:v>1.1491640164660985E-2</c:v>
                </c:pt>
                <c:pt idx="175">
                  <c:v>1.1480166718318417E-2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E9F-4A28-8C5F-044D870160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0334496"/>
        <c:axId val="1450346560"/>
      </c:scatterChart>
      <c:valAx>
        <c:axId val="1450334496"/>
        <c:scaling>
          <c:orientation val="minMax"/>
          <c:max val="40"/>
          <c:min val="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Flow Rate (mm³/s)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0346560"/>
        <c:crosses val="autoZero"/>
        <c:crossBetween val="midCat"/>
      </c:valAx>
      <c:valAx>
        <c:axId val="1450346560"/>
        <c:scaling>
          <c:orientation val="minMax"/>
          <c:max val="2.0000000000000004E-2"/>
          <c:min val="8.0000000000000019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Effective PA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0334496"/>
        <c:crosses val="autoZero"/>
        <c:crossBetween val="midCat"/>
        <c:majorUnit val="1.0000000000000002E-3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0817242438674713"/>
          <c:y val="0.8612497379281181"/>
          <c:w val="0.5668124180148667"/>
          <c:h val="0.124067785676270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Effective PA of RECIP Non-linear PA Model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2464503586621"/>
          <c:y val="7.9218063242916262E-2"/>
          <c:w val="0.83460890145204103"/>
          <c:h val="0.6985517504609778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'RECIP MODEL'!$C$4</c:f>
              <c:strCache>
                <c:ptCount val="1"/>
                <c:pt idx="0">
                  <c:v>linear_offset = 0 linearization_velocity = 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'RECIP MODEL'!$A$5:$A$180</c:f>
              <c:numCache>
                <c:formatCode>General</c:formatCode>
                <c:ptCount val="176"/>
                <c:pt idx="0">
                  <c:v>1E-3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6</c:v>
                </c:pt>
                <c:pt idx="52">
                  <c:v>7</c:v>
                </c:pt>
                <c:pt idx="53">
                  <c:v>8</c:v>
                </c:pt>
                <c:pt idx="54">
                  <c:v>9</c:v>
                </c:pt>
                <c:pt idx="55">
                  <c:v>10</c:v>
                </c:pt>
                <c:pt idx="56">
                  <c:v>11</c:v>
                </c:pt>
                <c:pt idx="57">
                  <c:v>12</c:v>
                </c:pt>
                <c:pt idx="58">
                  <c:v>13</c:v>
                </c:pt>
                <c:pt idx="59">
                  <c:v>14</c:v>
                </c:pt>
                <c:pt idx="60">
                  <c:v>15</c:v>
                </c:pt>
                <c:pt idx="61">
                  <c:v>16</c:v>
                </c:pt>
                <c:pt idx="62">
                  <c:v>17</c:v>
                </c:pt>
                <c:pt idx="63">
                  <c:v>18</c:v>
                </c:pt>
                <c:pt idx="64">
                  <c:v>19</c:v>
                </c:pt>
                <c:pt idx="65">
                  <c:v>20</c:v>
                </c:pt>
                <c:pt idx="66">
                  <c:v>21</c:v>
                </c:pt>
                <c:pt idx="67">
                  <c:v>22</c:v>
                </c:pt>
                <c:pt idx="68">
                  <c:v>23</c:v>
                </c:pt>
                <c:pt idx="69">
                  <c:v>24</c:v>
                </c:pt>
                <c:pt idx="70">
                  <c:v>25</c:v>
                </c:pt>
                <c:pt idx="71">
                  <c:v>26</c:v>
                </c:pt>
                <c:pt idx="72">
                  <c:v>27</c:v>
                </c:pt>
                <c:pt idx="73">
                  <c:v>28</c:v>
                </c:pt>
                <c:pt idx="74">
                  <c:v>29</c:v>
                </c:pt>
                <c:pt idx="75">
                  <c:v>30</c:v>
                </c:pt>
                <c:pt idx="76">
                  <c:v>31</c:v>
                </c:pt>
                <c:pt idx="77">
                  <c:v>32</c:v>
                </c:pt>
                <c:pt idx="78">
                  <c:v>33</c:v>
                </c:pt>
                <c:pt idx="79">
                  <c:v>34</c:v>
                </c:pt>
                <c:pt idx="80">
                  <c:v>35</c:v>
                </c:pt>
                <c:pt idx="81">
                  <c:v>36</c:v>
                </c:pt>
                <c:pt idx="82">
                  <c:v>37</c:v>
                </c:pt>
                <c:pt idx="83">
                  <c:v>38</c:v>
                </c:pt>
                <c:pt idx="84">
                  <c:v>39</c:v>
                </c:pt>
                <c:pt idx="85">
                  <c:v>40</c:v>
                </c:pt>
                <c:pt idx="86">
                  <c:v>41</c:v>
                </c:pt>
                <c:pt idx="87">
                  <c:v>42</c:v>
                </c:pt>
                <c:pt idx="88">
                  <c:v>43</c:v>
                </c:pt>
                <c:pt idx="89">
                  <c:v>44</c:v>
                </c:pt>
                <c:pt idx="90">
                  <c:v>45</c:v>
                </c:pt>
                <c:pt idx="91">
                  <c:v>46</c:v>
                </c:pt>
                <c:pt idx="92">
                  <c:v>47</c:v>
                </c:pt>
                <c:pt idx="93">
                  <c:v>48</c:v>
                </c:pt>
                <c:pt idx="94">
                  <c:v>49</c:v>
                </c:pt>
                <c:pt idx="95">
                  <c:v>50</c:v>
                </c:pt>
                <c:pt idx="96">
                  <c:v>51</c:v>
                </c:pt>
                <c:pt idx="97">
                  <c:v>52</c:v>
                </c:pt>
                <c:pt idx="98">
                  <c:v>53</c:v>
                </c:pt>
                <c:pt idx="99">
                  <c:v>54</c:v>
                </c:pt>
                <c:pt idx="100">
                  <c:v>55</c:v>
                </c:pt>
                <c:pt idx="101">
                  <c:v>56</c:v>
                </c:pt>
                <c:pt idx="102">
                  <c:v>57</c:v>
                </c:pt>
                <c:pt idx="103">
                  <c:v>58</c:v>
                </c:pt>
                <c:pt idx="104">
                  <c:v>59</c:v>
                </c:pt>
                <c:pt idx="105">
                  <c:v>60</c:v>
                </c:pt>
                <c:pt idx="106">
                  <c:v>61</c:v>
                </c:pt>
                <c:pt idx="107">
                  <c:v>62</c:v>
                </c:pt>
                <c:pt idx="108">
                  <c:v>63</c:v>
                </c:pt>
                <c:pt idx="109">
                  <c:v>64</c:v>
                </c:pt>
                <c:pt idx="110">
                  <c:v>65</c:v>
                </c:pt>
                <c:pt idx="111">
                  <c:v>66</c:v>
                </c:pt>
                <c:pt idx="112">
                  <c:v>67</c:v>
                </c:pt>
                <c:pt idx="113">
                  <c:v>68</c:v>
                </c:pt>
                <c:pt idx="114">
                  <c:v>69</c:v>
                </c:pt>
                <c:pt idx="115">
                  <c:v>70</c:v>
                </c:pt>
                <c:pt idx="116">
                  <c:v>71</c:v>
                </c:pt>
                <c:pt idx="117">
                  <c:v>72</c:v>
                </c:pt>
                <c:pt idx="118">
                  <c:v>73</c:v>
                </c:pt>
                <c:pt idx="119">
                  <c:v>74</c:v>
                </c:pt>
                <c:pt idx="120">
                  <c:v>75</c:v>
                </c:pt>
                <c:pt idx="121">
                  <c:v>76</c:v>
                </c:pt>
                <c:pt idx="122">
                  <c:v>77</c:v>
                </c:pt>
                <c:pt idx="123">
                  <c:v>78</c:v>
                </c:pt>
                <c:pt idx="124">
                  <c:v>79</c:v>
                </c:pt>
                <c:pt idx="125">
                  <c:v>80</c:v>
                </c:pt>
                <c:pt idx="126">
                  <c:v>81</c:v>
                </c:pt>
                <c:pt idx="127">
                  <c:v>82</c:v>
                </c:pt>
                <c:pt idx="128">
                  <c:v>83</c:v>
                </c:pt>
                <c:pt idx="129">
                  <c:v>84</c:v>
                </c:pt>
                <c:pt idx="130">
                  <c:v>85</c:v>
                </c:pt>
                <c:pt idx="131">
                  <c:v>86</c:v>
                </c:pt>
                <c:pt idx="132">
                  <c:v>87</c:v>
                </c:pt>
                <c:pt idx="133">
                  <c:v>88</c:v>
                </c:pt>
                <c:pt idx="134">
                  <c:v>89</c:v>
                </c:pt>
                <c:pt idx="135">
                  <c:v>90</c:v>
                </c:pt>
                <c:pt idx="136">
                  <c:v>91</c:v>
                </c:pt>
                <c:pt idx="137">
                  <c:v>92</c:v>
                </c:pt>
                <c:pt idx="138">
                  <c:v>93</c:v>
                </c:pt>
                <c:pt idx="139">
                  <c:v>94</c:v>
                </c:pt>
                <c:pt idx="140">
                  <c:v>95</c:v>
                </c:pt>
                <c:pt idx="141">
                  <c:v>96</c:v>
                </c:pt>
                <c:pt idx="142">
                  <c:v>97</c:v>
                </c:pt>
                <c:pt idx="143">
                  <c:v>98</c:v>
                </c:pt>
                <c:pt idx="144">
                  <c:v>99</c:v>
                </c:pt>
                <c:pt idx="145">
                  <c:v>100</c:v>
                </c:pt>
                <c:pt idx="146">
                  <c:v>101</c:v>
                </c:pt>
                <c:pt idx="147">
                  <c:v>102</c:v>
                </c:pt>
                <c:pt idx="148">
                  <c:v>103</c:v>
                </c:pt>
                <c:pt idx="149">
                  <c:v>104</c:v>
                </c:pt>
                <c:pt idx="150">
                  <c:v>105</c:v>
                </c:pt>
                <c:pt idx="151">
                  <c:v>106</c:v>
                </c:pt>
                <c:pt idx="152">
                  <c:v>107</c:v>
                </c:pt>
                <c:pt idx="153">
                  <c:v>108</c:v>
                </c:pt>
                <c:pt idx="154">
                  <c:v>109</c:v>
                </c:pt>
                <c:pt idx="155">
                  <c:v>110</c:v>
                </c:pt>
                <c:pt idx="156">
                  <c:v>111</c:v>
                </c:pt>
                <c:pt idx="157">
                  <c:v>112</c:v>
                </c:pt>
                <c:pt idx="158">
                  <c:v>113</c:v>
                </c:pt>
                <c:pt idx="159">
                  <c:v>114</c:v>
                </c:pt>
                <c:pt idx="160">
                  <c:v>115</c:v>
                </c:pt>
                <c:pt idx="161">
                  <c:v>116</c:v>
                </c:pt>
                <c:pt idx="162">
                  <c:v>117</c:v>
                </c:pt>
                <c:pt idx="163">
                  <c:v>118</c:v>
                </c:pt>
                <c:pt idx="164">
                  <c:v>119</c:v>
                </c:pt>
                <c:pt idx="165">
                  <c:v>120</c:v>
                </c:pt>
                <c:pt idx="166">
                  <c:v>121</c:v>
                </c:pt>
                <c:pt idx="167">
                  <c:v>122</c:v>
                </c:pt>
                <c:pt idx="168">
                  <c:v>123</c:v>
                </c:pt>
                <c:pt idx="169">
                  <c:v>124</c:v>
                </c:pt>
                <c:pt idx="170">
                  <c:v>125</c:v>
                </c:pt>
                <c:pt idx="171">
                  <c:v>126</c:v>
                </c:pt>
                <c:pt idx="172">
                  <c:v>127</c:v>
                </c:pt>
                <c:pt idx="173">
                  <c:v>128</c:v>
                </c:pt>
                <c:pt idx="174">
                  <c:v>129</c:v>
                </c:pt>
                <c:pt idx="175">
                  <c:v>130</c:v>
                </c:pt>
              </c:numCache>
            </c:numRef>
          </c:xVal>
          <c:yVal>
            <c:numRef>
              <c:f>'RECIP MODEL'!$D$5:$D$180</c:f>
              <c:numCache>
                <c:formatCode>0.000</c:formatCode>
                <c:ptCount val="176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0.01</c:v>
                </c:pt>
                <c:pt idx="14">
                  <c:v>0.01</c:v>
                </c:pt>
                <c:pt idx="15">
                  <c:v>0.01</c:v>
                </c:pt>
                <c:pt idx="16">
                  <c:v>0.01</c:v>
                </c:pt>
                <c:pt idx="17">
                  <c:v>0.01</c:v>
                </c:pt>
                <c:pt idx="18">
                  <c:v>0.01</c:v>
                </c:pt>
                <c:pt idx="19">
                  <c:v>0.01</c:v>
                </c:pt>
                <c:pt idx="20">
                  <c:v>0.01</c:v>
                </c:pt>
                <c:pt idx="21">
                  <c:v>0.01</c:v>
                </c:pt>
                <c:pt idx="22">
                  <c:v>0.01</c:v>
                </c:pt>
                <c:pt idx="23">
                  <c:v>0.01</c:v>
                </c:pt>
                <c:pt idx="24">
                  <c:v>0.01</c:v>
                </c:pt>
                <c:pt idx="25">
                  <c:v>0.01</c:v>
                </c:pt>
                <c:pt idx="26">
                  <c:v>0.01</c:v>
                </c:pt>
                <c:pt idx="27">
                  <c:v>0.01</c:v>
                </c:pt>
                <c:pt idx="28">
                  <c:v>0.01</c:v>
                </c:pt>
                <c:pt idx="29">
                  <c:v>0.01</c:v>
                </c:pt>
                <c:pt idx="30">
                  <c:v>0.01</c:v>
                </c:pt>
                <c:pt idx="31">
                  <c:v>0.01</c:v>
                </c:pt>
                <c:pt idx="32">
                  <c:v>0.01</c:v>
                </c:pt>
                <c:pt idx="33">
                  <c:v>0.01</c:v>
                </c:pt>
                <c:pt idx="34">
                  <c:v>0.01</c:v>
                </c:pt>
                <c:pt idx="35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0.01</c:v>
                </c:pt>
                <c:pt idx="39">
                  <c:v>0.01</c:v>
                </c:pt>
                <c:pt idx="40">
                  <c:v>0.01</c:v>
                </c:pt>
                <c:pt idx="41">
                  <c:v>0.01</c:v>
                </c:pt>
                <c:pt idx="42">
                  <c:v>0.01</c:v>
                </c:pt>
                <c:pt idx="43">
                  <c:v>0.01</c:v>
                </c:pt>
                <c:pt idx="44">
                  <c:v>0.01</c:v>
                </c:pt>
                <c:pt idx="45">
                  <c:v>0.01</c:v>
                </c:pt>
                <c:pt idx="46">
                  <c:v>0.01</c:v>
                </c:pt>
                <c:pt idx="47">
                  <c:v>0.01</c:v>
                </c:pt>
                <c:pt idx="48">
                  <c:v>0.01</c:v>
                </c:pt>
                <c:pt idx="49">
                  <c:v>0.01</c:v>
                </c:pt>
                <c:pt idx="50">
                  <c:v>0.01</c:v>
                </c:pt>
                <c:pt idx="51">
                  <c:v>0.01</c:v>
                </c:pt>
                <c:pt idx="52">
                  <c:v>0.01</c:v>
                </c:pt>
                <c:pt idx="53">
                  <c:v>0.01</c:v>
                </c:pt>
                <c:pt idx="54">
                  <c:v>0.01</c:v>
                </c:pt>
                <c:pt idx="55">
                  <c:v>0.01</c:v>
                </c:pt>
                <c:pt idx="56">
                  <c:v>0.01</c:v>
                </c:pt>
                <c:pt idx="57">
                  <c:v>0.01</c:v>
                </c:pt>
                <c:pt idx="58">
                  <c:v>0.01</c:v>
                </c:pt>
                <c:pt idx="59">
                  <c:v>0.01</c:v>
                </c:pt>
                <c:pt idx="60">
                  <c:v>0.01</c:v>
                </c:pt>
                <c:pt idx="61">
                  <c:v>0.01</c:v>
                </c:pt>
                <c:pt idx="62">
                  <c:v>0.01</c:v>
                </c:pt>
                <c:pt idx="63">
                  <c:v>0.01</c:v>
                </c:pt>
                <c:pt idx="64">
                  <c:v>0.01</c:v>
                </c:pt>
                <c:pt idx="65">
                  <c:v>0.01</c:v>
                </c:pt>
                <c:pt idx="66">
                  <c:v>0.01</c:v>
                </c:pt>
                <c:pt idx="67">
                  <c:v>0.01</c:v>
                </c:pt>
                <c:pt idx="68">
                  <c:v>0.01</c:v>
                </c:pt>
                <c:pt idx="69">
                  <c:v>0.01</c:v>
                </c:pt>
                <c:pt idx="70">
                  <c:v>0.01</c:v>
                </c:pt>
                <c:pt idx="71">
                  <c:v>0.01</c:v>
                </c:pt>
                <c:pt idx="72">
                  <c:v>0.01</c:v>
                </c:pt>
                <c:pt idx="73">
                  <c:v>0.01</c:v>
                </c:pt>
                <c:pt idx="74">
                  <c:v>0.01</c:v>
                </c:pt>
                <c:pt idx="75">
                  <c:v>0.01</c:v>
                </c:pt>
                <c:pt idx="76">
                  <c:v>1.0000000000000002E-2</c:v>
                </c:pt>
                <c:pt idx="77">
                  <c:v>0.01</c:v>
                </c:pt>
                <c:pt idx="78">
                  <c:v>0.01</c:v>
                </c:pt>
                <c:pt idx="79">
                  <c:v>0.01</c:v>
                </c:pt>
                <c:pt idx="80">
                  <c:v>1.0000000000000002E-2</c:v>
                </c:pt>
                <c:pt idx="81">
                  <c:v>0.01</c:v>
                </c:pt>
                <c:pt idx="82">
                  <c:v>0.01</c:v>
                </c:pt>
                <c:pt idx="83">
                  <c:v>0.01</c:v>
                </c:pt>
                <c:pt idx="84">
                  <c:v>0.01</c:v>
                </c:pt>
                <c:pt idx="85">
                  <c:v>0.01</c:v>
                </c:pt>
                <c:pt idx="86">
                  <c:v>0.01</c:v>
                </c:pt>
                <c:pt idx="87">
                  <c:v>0.01</c:v>
                </c:pt>
                <c:pt idx="88">
                  <c:v>0.01</c:v>
                </c:pt>
                <c:pt idx="89">
                  <c:v>0.01</c:v>
                </c:pt>
                <c:pt idx="90">
                  <c:v>0.01</c:v>
                </c:pt>
                <c:pt idx="91">
                  <c:v>0.01</c:v>
                </c:pt>
                <c:pt idx="92">
                  <c:v>0.01</c:v>
                </c:pt>
                <c:pt idx="93">
                  <c:v>0.01</c:v>
                </c:pt>
                <c:pt idx="94">
                  <c:v>0.01</c:v>
                </c:pt>
                <c:pt idx="95">
                  <c:v>0.01</c:v>
                </c:pt>
                <c:pt idx="96">
                  <c:v>0.01</c:v>
                </c:pt>
                <c:pt idx="97">
                  <c:v>0.01</c:v>
                </c:pt>
                <c:pt idx="98">
                  <c:v>0.01</c:v>
                </c:pt>
                <c:pt idx="99">
                  <c:v>0.01</c:v>
                </c:pt>
                <c:pt idx="100">
                  <c:v>0.01</c:v>
                </c:pt>
                <c:pt idx="101">
                  <c:v>0.01</c:v>
                </c:pt>
                <c:pt idx="102">
                  <c:v>0.01</c:v>
                </c:pt>
                <c:pt idx="103">
                  <c:v>0.01</c:v>
                </c:pt>
                <c:pt idx="104">
                  <c:v>0.01</c:v>
                </c:pt>
                <c:pt idx="105">
                  <c:v>0.01</c:v>
                </c:pt>
                <c:pt idx="106">
                  <c:v>0.01</c:v>
                </c:pt>
                <c:pt idx="107">
                  <c:v>1.0000000000000002E-2</c:v>
                </c:pt>
                <c:pt idx="108">
                  <c:v>0.01</c:v>
                </c:pt>
                <c:pt idx="109">
                  <c:v>0.01</c:v>
                </c:pt>
                <c:pt idx="110">
                  <c:v>0.01</c:v>
                </c:pt>
                <c:pt idx="111">
                  <c:v>0.01</c:v>
                </c:pt>
                <c:pt idx="112">
                  <c:v>0.01</c:v>
                </c:pt>
                <c:pt idx="113">
                  <c:v>0.01</c:v>
                </c:pt>
                <c:pt idx="114">
                  <c:v>0.01</c:v>
                </c:pt>
                <c:pt idx="115">
                  <c:v>1.0000000000000002E-2</c:v>
                </c:pt>
                <c:pt idx="116">
                  <c:v>0.01</c:v>
                </c:pt>
                <c:pt idx="117">
                  <c:v>0.01</c:v>
                </c:pt>
                <c:pt idx="118">
                  <c:v>0.01</c:v>
                </c:pt>
                <c:pt idx="119">
                  <c:v>0.01</c:v>
                </c:pt>
                <c:pt idx="120">
                  <c:v>0.01</c:v>
                </c:pt>
                <c:pt idx="121">
                  <c:v>0.01</c:v>
                </c:pt>
                <c:pt idx="122">
                  <c:v>0.01</c:v>
                </c:pt>
                <c:pt idx="123">
                  <c:v>0.01</c:v>
                </c:pt>
                <c:pt idx="124">
                  <c:v>0.01</c:v>
                </c:pt>
                <c:pt idx="125">
                  <c:v>0.01</c:v>
                </c:pt>
                <c:pt idx="126">
                  <c:v>0.01</c:v>
                </c:pt>
                <c:pt idx="127">
                  <c:v>0.01</c:v>
                </c:pt>
                <c:pt idx="128">
                  <c:v>0.01</c:v>
                </c:pt>
                <c:pt idx="129">
                  <c:v>0.01</c:v>
                </c:pt>
                <c:pt idx="130">
                  <c:v>0.01</c:v>
                </c:pt>
                <c:pt idx="131">
                  <c:v>0.01</c:v>
                </c:pt>
                <c:pt idx="132">
                  <c:v>0.01</c:v>
                </c:pt>
                <c:pt idx="133">
                  <c:v>0.01</c:v>
                </c:pt>
                <c:pt idx="134">
                  <c:v>0.01</c:v>
                </c:pt>
                <c:pt idx="135">
                  <c:v>0.01</c:v>
                </c:pt>
                <c:pt idx="136">
                  <c:v>0.01</c:v>
                </c:pt>
                <c:pt idx="137">
                  <c:v>0.01</c:v>
                </c:pt>
                <c:pt idx="138">
                  <c:v>0.01</c:v>
                </c:pt>
                <c:pt idx="139">
                  <c:v>0.01</c:v>
                </c:pt>
                <c:pt idx="140">
                  <c:v>0.01</c:v>
                </c:pt>
                <c:pt idx="141">
                  <c:v>0.01</c:v>
                </c:pt>
                <c:pt idx="142">
                  <c:v>0.01</c:v>
                </c:pt>
                <c:pt idx="143">
                  <c:v>0.01</c:v>
                </c:pt>
                <c:pt idx="144">
                  <c:v>0.01</c:v>
                </c:pt>
                <c:pt idx="145">
                  <c:v>0.01</c:v>
                </c:pt>
                <c:pt idx="146">
                  <c:v>0.01</c:v>
                </c:pt>
                <c:pt idx="147">
                  <c:v>0.01</c:v>
                </c:pt>
                <c:pt idx="148">
                  <c:v>0.01</c:v>
                </c:pt>
                <c:pt idx="149">
                  <c:v>0.01</c:v>
                </c:pt>
                <c:pt idx="150">
                  <c:v>0.01</c:v>
                </c:pt>
                <c:pt idx="151">
                  <c:v>0.01</c:v>
                </c:pt>
                <c:pt idx="152">
                  <c:v>0.01</c:v>
                </c:pt>
                <c:pt idx="153">
                  <c:v>0.01</c:v>
                </c:pt>
                <c:pt idx="154">
                  <c:v>0.01</c:v>
                </c:pt>
                <c:pt idx="155">
                  <c:v>0.01</c:v>
                </c:pt>
                <c:pt idx="156">
                  <c:v>0.01</c:v>
                </c:pt>
                <c:pt idx="157">
                  <c:v>0.01</c:v>
                </c:pt>
                <c:pt idx="158">
                  <c:v>0.01</c:v>
                </c:pt>
                <c:pt idx="159">
                  <c:v>0.01</c:v>
                </c:pt>
                <c:pt idx="160">
                  <c:v>0.01</c:v>
                </c:pt>
                <c:pt idx="161">
                  <c:v>0.01</c:v>
                </c:pt>
                <c:pt idx="162">
                  <c:v>0.01</c:v>
                </c:pt>
                <c:pt idx="163">
                  <c:v>0.01</c:v>
                </c:pt>
                <c:pt idx="164">
                  <c:v>0.01</c:v>
                </c:pt>
                <c:pt idx="165">
                  <c:v>0.01</c:v>
                </c:pt>
                <c:pt idx="166">
                  <c:v>0.01</c:v>
                </c:pt>
                <c:pt idx="167">
                  <c:v>0.01</c:v>
                </c:pt>
                <c:pt idx="168">
                  <c:v>1.0000000000000002E-2</c:v>
                </c:pt>
                <c:pt idx="169">
                  <c:v>1.0000000000000002E-2</c:v>
                </c:pt>
                <c:pt idx="170">
                  <c:v>0.01</c:v>
                </c:pt>
                <c:pt idx="171">
                  <c:v>0.01</c:v>
                </c:pt>
                <c:pt idx="172">
                  <c:v>0.01</c:v>
                </c:pt>
                <c:pt idx="173">
                  <c:v>0.01</c:v>
                </c:pt>
                <c:pt idx="174">
                  <c:v>1.0000000000000002E-2</c:v>
                </c:pt>
                <c:pt idx="175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4CB-4F4B-9A76-CB5A9659ABC3}"/>
            </c:ext>
          </c:extLst>
        </c:ser>
        <c:ser>
          <c:idx val="1"/>
          <c:order val="1"/>
          <c:tx>
            <c:strRef>
              <c:f>'RECIP MODEL'!$E$4</c:f>
              <c:strCache>
                <c:ptCount val="1"/>
                <c:pt idx="0">
                  <c:v>linear_offset = 0.01 linearization_velocity = 1.04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'RECIP MODEL'!$A$5:$A$180</c:f>
              <c:numCache>
                <c:formatCode>General</c:formatCode>
                <c:ptCount val="176"/>
                <c:pt idx="0">
                  <c:v>1E-3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6</c:v>
                </c:pt>
                <c:pt idx="52">
                  <c:v>7</c:v>
                </c:pt>
                <c:pt idx="53">
                  <c:v>8</c:v>
                </c:pt>
                <c:pt idx="54">
                  <c:v>9</c:v>
                </c:pt>
                <c:pt idx="55">
                  <c:v>10</c:v>
                </c:pt>
                <c:pt idx="56">
                  <c:v>11</c:v>
                </c:pt>
                <c:pt idx="57">
                  <c:v>12</c:v>
                </c:pt>
                <c:pt idx="58">
                  <c:v>13</c:v>
                </c:pt>
                <c:pt idx="59">
                  <c:v>14</c:v>
                </c:pt>
                <c:pt idx="60">
                  <c:v>15</c:v>
                </c:pt>
                <c:pt idx="61">
                  <c:v>16</c:v>
                </c:pt>
                <c:pt idx="62">
                  <c:v>17</c:v>
                </c:pt>
                <c:pt idx="63">
                  <c:v>18</c:v>
                </c:pt>
                <c:pt idx="64">
                  <c:v>19</c:v>
                </c:pt>
                <c:pt idx="65">
                  <c:v>20</c:v>
                </c:pt>
                <c:pt idx="66">
                  <c:v>21</c:v>
                </c:pt>
                <c:pt idx="67">
                  <c:v>22</c:v>
                </c:pt>
                <c:pt idx="68">
                  <c:v>23</c:v>
                </c:pt>
                <c:pt idx="69">
                  <c:v>24</c:v>
                </c:pt>
                <c:pt idx="70">
                  <c:v>25</c:v>
                </c:pt>
                <c:pt idx="71">
                  <c:v>26</c:v>
                </c:pt>
                <c:pt idx="72">
                  <c:v>27</c:v>
                </c:pt>
                <c:pt idx="73">
                  <c:v>28</c:v>
                </c:pt>
                <c:pt idx="74">
                  <c:v>29</c:v>
                </c:pt>
                <c:pt idx="75">
                  <c:v>30</c:v>
                </c:pt>
                <c:pt idx="76">
                  <c:v>31</c:v>
                </c:pt>
                <c:pt idx="77">
                  <c:v>32</c:v>
                </c:pt>
                <c:pt idx="78">
                  <c:v>33</c:v>
                </c:pt>
                <c:pt idx="79">
                  <c:v>34</c:v>
                </c:pt>
                <c:pt idx="80">
                  <c:v>35</c:v>
                </c:pt>
                <c:pt idx="81">
                  <c:v>36</c:v>
                </c:pt>
                <c:pt idx="82">
                  <c:v>37</c:v>
                </c:pt>
                <c:pt idx="83">
                  <c:v>38</c:v>
                </c:pt>
                <c:pt idx="84">
                  <c:v>39</c:v>
                </c:pt>
                <c:pt idx="85">
                  <c:v>40</c:v>
                </c:pt>
                <c:pt idx="86">
                  <c:v>41</c:v>
                </c:pt>
                <c:pt idx="87">
                  <c:v>42</c:v>
                </c:pt>
                <c:pt idx="88">
                  <c:v>43</c:v>
                </c:pt>
                <c:pt idx="89">
                  <c:v>44</c:v>
                </c:pt>
                <c:pt idx="90">
                  <c:v>45</c:v>
                </c:pt>
                <c:pt idx="91">
                  <c:v>46</c:v>
                </c:pt>
                <c:pt idx="92">
                  <c:v>47</c:v>
                </c:pt>
                <c:pt idx="93">
                  <c:v>48</c:v>
                </c:pt>
                <c:pt idx="94">
                  <c:v>49</c:v>
                </c:pt>
                <c:pt idx="95">
                  <c:v>50</c:v>
                </c:pt>
                <c:pt idx="96">
                  <c:v>51</c:v>
                </c:pt>
                <c:pt idx="97">
                  <c:v>52</c:v>
                </c:pt>
                <c:pt idx="98">
                  <c:v>53</c:v>
                </c:pt>
                <c:pt idx="99">
                  <c:v>54</c:v>
                </c:pt>
                <c:pt idx="100">
                  <c:v>55</c:v>
                </c:pt>
                <c:pt idx="101">
                  <c:v>56</c:v>
                </c:pt>
                <c:pt idx="102">
                  <c:v>57</c:v>
                </c:pt>
                <c:pt idx="103">
                  <c:v>58</c:v>
                </c:pt>
                <c:pt idx="104">
                  <c:v>59</c:v>
                </c:pt>
                <c:pt idx="105">
                  <c:v>60</c:v>
                </c:pt>
                <c:pt idx="106">
                  <c:v>61</c:v>
                </c:pt>
                <c:pt idx="107">
                  <c:v>62</c:v>
                </c:pt>
                <c:pt idx="108">
                  <c:v>63</c:v>
                </c:pt>
                <c:pt idx="109">
                  <c:v>64</c:v>
                </c:pt>
                <c:pt idx="110">
                  <c:v>65</c:v>
                </c:pt>
                <c:pt idx="111">
                  <c:v>66</c:v>
                </c:pt>
                <c:pt idx="112">
                  <c:v>67</c:v>
                </c:pt>
                <c:pt idx="113">
                  <c:v>68</c:v>
                </c:pt>
                <c:pt idx="114">
                  <c:v>69</c:v>
                </c:pt>
                <c:pt idx="115">
                  <c:v>70</c:v>
                </c:pt>
                <c:pt idx="116">
                  <c:v>71</c:v>
                </c:pt>
                <c:pt idx="117">
                  <c:v>72</c:v>
                </c:pt>
                <c:pt idx="118">
                  <c:v>73</c:v>
                </c:pt>
                <c:pt idx="119">
                  <c:v>74</c:v>
                </c:pt>
                <c:pt idx="120">
                  <c:v>75</c:v>
                </c:pt>
                <c:pt idx="121">
                  <c:v>76</c:v>
                </c:pt>
                <c:pt idx="122">
                  <c:v>77</c:v>
                </c:pt>
                <c:pt idx="123">
                  <c:v>78</c:v>
                </c:pt>
                <c:pt idx="124">
                  <c:v>79</c:v>
                </c:pt>
                <c:pt idx="125">
                  <c:v>80</c:v>
                </c:pt>
                <c:pt idx="126">
                  <c:v>81</c:v>
                </c:pt>
                <c:pt idx="127">
                  <c:v>82</c:v>
                </c:pt>
                <c:pt idx="128">
                  <c:v>83</c:v>
                </c:pt>
                <c:pt idx="129">
                  <c:v>84</c:v>
                </c:pt>
                <c:pt idx="130">
                  <c:v>85</c:v>
                </c:pt>
                <c:pt idx="131">
                  <c:v>86</c:v>
                </c:pt>
                <c:pt idx="132">
                  <c:v>87</c:v>
                </c:pt>
                <c:pt idx="133">
                  <c:v>88</c:v>
                </c:pt>
                <c:pt idx="134">
                  <c:v>89</c:v>
                </c:pt>
                <c:pt idx="135">
                  <c:v>90</c:v>
                </c:pt>
                <c:pt idx="136">
                  <c:v>91</c:v>
                </c:pt>
                <c:pt idx="137">
                  <c:v>92</c:v>
                </c:pt>
                <c:pt idx="138">
                  <c:v>93</c:v>
                </c:pt>
                <c:pt idx="139">
                  <c:v>94</c:v>
                </c:pt>
                <c:pt idx="140">
                  <c:v>95</c:v>
                </c:pt>
                <c:pt idx="141">
                  <c:v>96</c:v>
                </c:pt>
                <c:pt idx="142">
                  <c:v>97</c:v>
                </c:pt>
                <c:pt idx="143">
                  <c:v>98</c:v>
                </c:pt>
                <c:pt idx="144">
                  <c:v>99</c:v>
                </c:pt>
                <c:pt idx="145">
                  <c:v>100</c:v>
                </c:pt>
                <c:pt idx="146">
                  <c:v>101</c:v>
                </c:pt>
                <c:pt idx="147">
                  <c:v>102</c:v>
                </c:pt>
                <c:pt idx="148">
                  <c:v>103</c:v>
                </c:pt>
                <c:pt idx="149">
                  <c:v>104</c:v>
                </c:pt>
                <c:pt idx="150">
                  <c:v>105</c:v>
                </c:pt>
                <c:pt idx="151">
                  <c:v>106</c:v>
                </c:pt>
                <c:pt idx="152">
                  <c:v>107</c:v>
                </c:pt>
                <c:pt idx="153">
                  <c:v>108</c:v>
                </c:pt>
                <c:pt idx="154">
                  <c:v>109</c:v>
                </c:pt>
                <c:pt idx="155">
                  <c:v>110</c:v>
                </c:pt>
                <c:pt idx="156">
                  <c:v>111</c:v>
                </c:pt>
                <c:pt idx="157">
                  <c:v>112</c:v>
                </c:pt>
                <c:pt idx="158">
                  <c:v>113</c:v>
                </c:pt>
                <c:pt idx="159">
                  <c:v>114</c:v>
                </c:pt>
                <c:pt idx="160">
                  <c:v>115</c:v>
                </c:pt>
                <c:pt idx="161">
                  <c:v>116</c:v>
                </c:pt>
                <c:pt idx="162">
                  <c:v>117</c:v>
                </c:pt>
                <c:pt idx="163">
                  <c:v>118</c:v>
                </c:pt>
                <c:pt idx="164">
                  <c:v>119</c:v>
                </c:pt>
                <c:pt idx="165">
                  <c:v>120</c:v>
                </c:pt>
                <c:pt idx="166">
                  <c:v>121</c:v>
                </c:pt>
                <c:pt idx="167">
                  <c:v>122</c:v>
                </c:pt>
                <c:pt idx="168">
                  <c:v>123</c:v>
                </c:pt>
                <c:pt idx="169">
                  <c:v>124</c:v>
                </c:pt>
                <c:pt idx="170">
                  <c:v>125</c:v>
                </c:pt>
                <c:pt idx="171">
                  <c:v>126</c:v>
                </c:pt>
                <c:pt idx="172">
                  <c:v>127</c:v>
                </c:pt>
                <c:pt idx="173">
                  <c:v>128</c:v>
                </c:pt>
                <c:pt idx="174">
                  <c:v>129</c:v>
                </c:pt>
                <c:pt idx="175">
                  <c:v>130</c:v>
                </c:pt>
              </c:numCache>
            </c:numRef>
          </c:xVal>
          <c:yVal>
            <c:numRef>
              <c:f>'RECIP MODEL'!$F$5:$F$180</c:f>
              <c:numCache>
                <c:formatCode>0.000</c:formatCode>
                <c:ptCount val="176"/>
                <c:pt idx="0">
                  <c:v>1.961442374689111E-2</c:v>
                </c:pt>
                <c:pt idx="1">
                  <c:v>1.9520239051524925E-2</c:v>
                </c:pt>
                <c:pt idx="2">
                  <c:v>1.9426957995195612E-2</c:v>
                </c:pt>
                <c:pt idx="3">
                  <c:v>1.9335487171824182E-2</c:v>
                </c:pt>
                <c:pt idx="4">
                  <c:v>1.9245774393123229E-2</c:v>
                </c:pt>
                <c:pt idx="5">
                  <c:v>1.9157769457800625E-2</c:v>
                </c:pt>
                <c:pt idx="6">
                  <c:v>1.907142405788563E-2</c:v>
                </c:pt>
                <c:pt idx="7">
                  <c:v>1.8986691690305507E-2</c:v>
                </c:pt>
                <c:pt idx="8">
                  <c:v>1.8903527573371638E-2</c:v>
                </c:pt>
                <c:pt idx="9">
                  <c:v>1.8821888567860136E-2</c:v>
                </c:pt>
                <c:pt idx="10">
                  <c:v>1.874173310239485E-2</c:v>
                </c:pt>
                <c:pt idx="11">
                  <c:v>1.8663021102861641E-2</c:v>
                </c:pt>
                <c:pt idx="12">
                  <c:v>1.8585713925601904E-2</c:v>
                </c:pt>
                <c:pt idx="13">
                  <c:v>1.8509774294151508E-2</c:v>
                </c:pt>
                <c:pt idx="14">
                  <c:v>1.8435166239307549E-2</c:v>
                </c:pt>
                <c:pt idx="15">
                  <c:v>1.8361855042320383E-2</c:v>
                </c:pt>
                <c:pt idx="16">
                  <c:v>1.8289807181022605E-2</c:v>
                </c:pt>
                <c:pt idx="17">
                  <c:v>1.8218990278718983E-2</c:v>
                </c:pt>
                <c:pt idx="18">
                  <c:v>1.8149373055674212E-2</c:v>
                </c:pt>
                <c:pt idx="19">
                  <c:v>1.8080925283045189E-2</c:v>
                </c:pt>
                <c:pt idx="20">
                  <c:v>1.8013617739115664E-2</c:v>
                </c:pt>
                <c:pt idx="21">
                  <c:v>1.7947422167699935E-2</c:v>
                </c:pt>
                <c:pt idx="22">
                  <c:v>1.7882311238591308E-2</c:v>
                </c:pt>
                <c:pt idx="23">
                  <c:v>1.7818258509938938E-2</c:v>
                </c:pt>
                <c:pt idx="24">
                  <c:v>1.7755238392444257E-2</c:v>
                </c:pt>
                <c:pt idx="25">
                  <c:v>1.7693226115275188E-2</c:v>
                </c:pt>
                <c:pt idx="26">
                  <c:v>1.7632197693602688E-2</c:v>
                </c:pt>
                <c:pt idx="27">
                  <c:v>1.7572129897670315E-2</c:v>
                </c:pt>
                <c:pt idx="28">
                  <c:v>1.7513000223312938E-2</c:v>
                </c:pt>
                <c:pt idx="29">
                  <c:v>1.7454786863846074E-2</c:v>
                </c:pt>
                <c:pt idx="30">
                  <c:v>1.739746868325202E-2</c:v>
                </c:pt>
                <c:pt idx="31">
                  <c:v>1.7341025190593551E-2</c:v>
                </c:pt>
                <c:pt idx="32">
                  <c:v>1.728543651559011E-2</c:v>
                </c:pt>
                <c:pt idx="33">
                  <c:v>1.7230683385295313E-2</c:v>
                </c:pt>
                <c:pt idx="34">
                  <c:v>1.7176747101818293E-2</c:v>
                </c:pt>
                <c:pt idx="35">
                  <c:v>1.7123609521034783E-2</c:v>
                </c:pt>
                <c:pt idx="36">
                  <c:v>1.7071253032236958E-2</c:v>
                </c:pt>
                <c:pt idx="37">
                  <c:v>1.7019660538674205E-2</c:v>
                </c:pt>
                <c:pt idx="38">
                  <c:v>1.6968815438939484E-2</c:v>
                </c:pt>
                <c:pt idx="39">
                  <c:v>1.6918701609158919E-2</c:v>
                </c:pt>
                <c:pt idx="40">
                  <c:v>1.6869303385944293E-2</c:v>
                </c:pt>
                <c:pt idx="41">
                  <c:v>1.6820605550070686E-2</c:v>
                </c:pt>
                <c:pt idx="42">
                  <c:v>1.6772593310843482E-2</c:v>
                </c:pt>
                <c:pt idx="43">
                  <c:v>1.6725252291121089E-2</c:v>
                </c:pt>
                <c:pt idx="44">
                  <c:v>1.6678568512961362E-2</c:v>
                </c:pt>
                <c:pt idx="45">
                  <c:v>1.6632528383861808E-2</c:v>
                </c:pt>
                <c:pt idx="46">
                  <c:v>1.6587118683564973E-2</c:v>
                </c:pt>
                <c:pt idx="47">
                  <c:v>1.6542326551402215E-2</c:v>
                </c:pt>
                <c:pt idx="48">
                  <c:v>1.6498139474150304E-2</c:v>
                </c:pt>
                <c:pt idx="49">
                  <c:v>1.645454527437688E-2</c:v>
                </c:pt>
                <c:pt idx="50">
                  <c:v>1.6411532099251842E-2</c:v>
                </c:pt>
                <c:pt idx="51">
                  <c:v>1.6010960871322998E-2</c:v>
                </c:pt>
                <c:pt idx="52">
                  <c:v>1.5657499119260197E-2</c:v>
                </c:pt>
                <c:pt idx="53">
                  <c:v>1.534329786813027E-2</c:v>
                </c:pt>
                <c:pt idx="54">
                  <c:v>1.5062160039505966E-2</c:v>
                </c:pt>
                <c:pt idx="55">
                  <c:v>1.4809127600629191E-2</c:v>
                </c:pt>
                <c:pt idx="56">
                  <c:v>1.4580186637417433E-2</c:v>
                </c:pt>
                <c:pt idx="57">
                  <c:v>1.4372052840274241E-2</c:v>
                </c:pt>
                <c:pt idx="58">
                  <c:v>1.4182012935595125E-2</c:v>
                </c:pt>
                <c:pt idx="59">
                  <c:v>1.4007805749534193E-2</c:v>
                </c:pt>
                <c:pt idx="60">
                  <c:v>1.3847531809648954E-2</c:v>
                </c:pt>
                <c:pt idx="61">
                  <c:v>1.3699583802912996E-2</c:v>
                </c:pt>
                <c:pt idx="62">
                  <c:v>1.3562592484085902E-2</c:v>
                </c:pt>
                <c:pt idx="63">
                  <c:v>1.3435384172674793E-2</c:v>
                </c:pt>
                <c:pt idx="64">
                  <c:v>1.3316947041817288E-2</c:v>
                </c:pt>
                <c:pt idx="65">
                  <c:v>1.3206404148045829E-2</c:v>
                </c:pt>
                <c:pt idx="66">
                  <c:v>1.3102991680092097E-2</c:v>
                </c:pt>
                <c:pt idx="67">
                  <c:v>1.3006041285279572E-2</c:v>
                </c:pt>
                <c:pt idx="68">
                  <c:v>1.2914965608717742E-2</c:v>
                </c:pt>
                <c:pt idx="69">
                  <c:v>1.2829246383955047E-2</c:v>
                </c:pt>
                <c:pt idx="70">
                  <c:v>1.2748424564885834E-2</c:v>
                </c:pt>
                <c:pt idx="71">
                  <c:v>1.2672092102066672E-2</c:v>
                </c:pt>
                <c:pt idx="72">
                  <c:v>1.2599885052387749E-2</c:v>
                </c:pt>
                <c:pt idx="73">
                  <c:v>1.2531477776519938E-2</c:v>
                </c:pt>
                <c:pt idx="74">
                  <c:v>1.2466578028925625E-2</c:v>
                </c:pt>
                <c:pt idx="75">
                  <c:v>1.2404922784257939E-2</c:v>
                </c:pt>
                <c:pt idx="76">
                  <c:v>1.2346274674441876E-2</c:v>
                </c:pt>
                <c:pt idx="77">
                  <c:v>1.2290418934671483E-2</c:v>
                </c:pt>
                <c:pt idx="78">
                  <c:v>1.2237160775487754E-2</c:v>
                </c:pt>
                <c:pt idx="79">
                  <c:v>1.2186323113160934E-2</c:v>
                </c:pt>
                <c:pt idx="80">
                  <c:v>1.2137744602648329E-2</c:v>
                </c:pt>
                <c:pt idx="81">
                  <c:v>1.2091277927089552E-2</c:v>
                </c:pt>
                <c:pt idx="82">
                  <c:v>1.2046788305636328E-2</c:v>
                </c:pt>
                <c:pt idx="83">
                  <c:v>1.2004152187780347E-2</c:v>
                </c:pt>
                <c:pt idx="84">
                  <c:v>1.1963256107539885E-2</c:v>
                </c:pt>
                <c:pt idx="85">
                  <c:v>1.1923995675127584E-2</c:v>
                </c:pt>
                <c:pt idx="86">
                  <c:v>1.1886274687231666E-2</c:v>
                </c:pt>
                <c:pt idx="87">
                  <c:v>1.1850004339945232E-2</c:v>
                </c:pt>
                <c:pt idx="88">
                  <c:v>1.1815102530787856E-2</c:v>
                </c:pt>
                <c:pt idx="89">
                  <c:v>1.1781493238271729E-2</c:v>
                </c:pt>
                <c:pt idx="90">
                  <c:v>1.1749105969144209E-2</c:v>
                </c:pt>
                <c:pt idx="91">
                  <c:v>1.1717875264848011E-2</c:v>
                </c:pt>
                <c:pt idx="92">
                  <c:v>1.1687740259927538E-2</c:v>
                </c:pt>
                <c:pt idx="93">
                  <c:v>1.1658644286112619E-2</c:v>
                </c:pt>
                <c:pt idx="94">
                  <c:v>1.1630534516660818E-2</c:v>
                </c:pt>
                <c:pt idx="95">
                  <c:v>1.1603361646261995E-2</c:v>
                </c:pt>
                <c:pt idx="96">
                  <c:v>1.1577079602424573E-2</c:v>
                </c:pt>
                <c:pt idx="97">
                  <c:v>1.1551645284789473E-2</c:v>
                </c:pt>
                <c:pt idx="98">
                  <c:v>1.1527018329268942E-2</c:v>
                </c:pt>
                <c:pt idx="99">
                  <c:v>1.1503160894295306E-2</c:v>
                </c:pt>
                <c:pt idx="100">
                  <c:v>1.1480037466798794E-2</c:v>
                </c:pt>
                <c:pt idx="101">
                  <c:v>1.1457614685822137E-2</c:v>
                </c:pt>
                <c:pt idx="102">
                  <c:v>1.1435861181929477E-2</c:v>
                </c:pt>
                <c:pt idx="103">
                  <c:v>1.1414747430783833E-2</c:v>
                </c:pt>
                <c:pt idx="104">
                  <c:v>1.1394245619455848E-2</c:v>
                </c:pt>
                <c:pt idx="105">
                  <c:v>1.1374329524190822E-2</c:v>
                </c:pt>
                <c:pt idx="106">
                  <c:v>1.1354974398504421E-2</c:v>
                </c:pt>
                <c:pt idx="107">
                  <c:v>1.1336156870602956E-2</c:v>
                </c:pt>
                <c:pt idx="108">
                  <c:v>1.1317854849234197E-2</c:v>
                </c:pt>
                <c:pt idx="109">
                  <c:v>1.1300047437171291E-2</c:v>
                </c:pt>
                <c:pt idx="110">
                  <c:v>1.1282714851617403E-2</c:v>
                </c:pt>
                <c:pt idx="111">
                  <c:v>1.1265838350893708E-2</c:v>
                </c:pt>
                <c:pt idx="112">
                  <c:v>1.124940016683958E-2</c:v>
                </c:pt>
                <c:pt idx="113">
                  <c:v>1.1233383442412346E-2</c:v>
                </c:pt>
                <c:pt idx="114">
                  <c:v>1.1217772174025958E-2</c:v>
                </c:pt>
                <c:pt idx="115">
                  <c:v>1.1202551158213944E-2</c:v>
                </c:pt>
                <c:pt idx="116">
                  <c:v>1.118770594224293E-2</c:v>
                </c:pt>
                <c:pt idx="117">
                  <c:v>1.1173222778339591E-2</c:v>
                </c:pt>
                <c:pt idx="118">
                  <c:v>1.1159088581226214E-2</c:v>
                </c:pt>
                <c:pt idx="119">
                  <c:v>1.1145290888689258E-2</c:v>
                </c:pt>
                <c:pt idx="120">
                  <c:v>1.1131817824931068E-2</c:v>
                </c:pt>
                <c:pt idx="121">
                  <c:v>1.111865806647833E-2</c:v>
                </c:pt>
                <c:pt idx="122">
                  <c:v>1.110580081044144E-2</c:v>
                </c:pt>
                <c:pt idx="123">
                  <c:v>1.1093235744937919E-2</c:v>
                </c:pt>
                <c:pt idx="124">
                  <c:v>1.1080953021509566E-2</c:v>
                </c:pt>
                <c:pt idx="125">
                  <c:v>1.1068943229378401E-2</c:v>
                </c:pt>
                <c:pt idx="126">
                  <c:v>1.105719737139986E-2</c:v>
                </c:pt>
                <c:pt idx="127">
                  <c:v>1.1045706841584183E-2</c:v>
                </c:pt>
                <c:pt idx="128">
                  <c:v>1.1034463404067944E-2</c:v>
                </c:pt>
                <c:pt idx="129">
                  <c:v>1.1023459173427714E-2</c:v>
                </c:pt>
                <c:pt idx="130">
                  <c:v>1.1012686596237033E-2</c:v>
                </c:pt>
                <c:pt idx="131">
                  <c:v>1.1002138433775946E-2</c:v>
                </c:pt>
                <c:pt idx="132">
                  <c:v>1.0991807745810054E-2</c:v>
                </c:pt>
                <c:pt idx="133">
                  <c:v>1.0981687875362555E-2</c:v>
                </c:pt>
                <c:pt idx="134">
                  <c:v>1.0971772434409189E-2</c:v>
                </c:pt>
                <c:pt idx="135">
                  <c:v>1.0962055290431401E-2</c:v>
                </c:pt>
                <c:pt idx="136">
                  <c:v>1.0952530553768302E-2</c:v>
                </c:pt>
                <c:pt idx="137">
                  <c:v>1.0943192565712566E-2</c:v>
                </c:pt>
                <c:pt idx="138">
                  <c:v>1.0934035887299753E-2</c:v>
                </c:pt>
                <c:pt idx="139">
                  <c:v>1.0925055288744353E-2</c:v>
                </c:pt>
                <c:pt idx="140">
                  <c:v>1.0916245739479441E-2</c:v>
                </c:pt>
                <c:pt idx="141">
                  <c:v>1.0907602398760119E-2</c:v>
                </c:pt>
                <c:pt idx="142">
                  <c:v>1.0899120606793808E-2</c:v>
                </c:pt>
                <c:pt idx="143">
                  <c:v>1.0890795876363301E-2</c:v>
                </c:pt>
                <c:pt idx="144">
                  <c:v>1.0882623884910887E-2</c:v>
                </c:pt>
                <c:pt idx="145">
                  <c:v>1.0874600467054232E-2</c:v>
                </c:pt>
                <c:pt idx="146">
                  <c:v>1.0866721607506805E-2</c:v>
                </c:pt>
                <c:pt idx="147">
                  <c:v>1.0858983434377509E-2</c:v>
                </c:pt>
                <c:pt idx="148">
                  <c:v>1.0851382212826105E-2</c:v>
                </c:pt>
                <c:pt idx="149">
                  <c:v>1.0843914339052503E-2</c:v>
                </c:pt>
                <c:pt idx="150">
                  <c:v>1.0836576334599678E-2</c:v>
                </c:pt>
                <c:pt idx="151">
                  <c:v>1.0829364840951226E-2</c:v>
                </c:pt>
                <c:pt idx="152">
                  <c:v>1.0822276614405948E-2</c:v>
                </c:pt>
                <c:pt idx="153">
                  <c:v>1.081530852121306E-2</c:v>
                </c:pt>
                <c:pt idx="154">
                  <c:v>1.0808457532952648E-2</c:v>
                </c:pt>
                <c:pt idx="155">
                  <c:v>1.0801720722147105E-2</c:v>
                </c:pt>
                <c:pt idx="156">
                  <c:v>1.0795095258090168E-2</c:v>
                </c:pt>
                <c:pt idx="157">
                  <c:v>1.0788578402881072E-2</c:v>
                </c:pt>
                <c:pt idx="158">
                  <c:v>1.0782167507652148E-2</c:v>
                </c:pt>
                <c:pt idx="159">
                  <c:v>1.0775860008978967E-2</c:v>
                </c:pt>
                <c:pt idx="160">
                  <c:v>1.0769653425462742E-2</c:v>
                </c:pt>
                <c:pt idx="161">
                  <c:v>1.0763545354475539E-2</c:v>
                </c:pt>
                <c:pt idx="162">
                  <c:v>1.0757533469059171E-2</c:v>
                </c:pt>
                <c:pt idx="163">
                  <c:v>1.0751615514969511E-2</c:v>
                </c:pt>
                <c:pt idx="164">
                  <c:v>1.0745789307858231E-2</c:v>
                </c:pt>
                <c:pt idx="165">
                  <c:v>1.0740052730584638E-2</c:v>
                </c:pt>
                <c:pt idx="166">
                  <c:v>1.0734403730650606E-2</c:v>
                </c:pt>
                <c:pt idx="167">
                  <c:v>1.0728840317752111E-2</c:v>
                </c:pt>
                <c:pt idx="168">
                  <c:v>1.0723360561441207E-2</c:v>
                </c:pt>
                <c:pt idx="169">
                  <c:v>1.0717962588892689E-2</c:v>
                </c:pt>
                <c:pt idx="170">
                  <c:v>1.071264458277002E-2</c:v>
                </c:pt>
                <c:pt idx="171">
                  <c:v>1.0707404779185387E-2</c:v>
                </c:pt>
                <c:pt idx="172">
                  <c:v>1.0702241465749102E-2</c:v>
                </c:pt>
                <c:pt idx="173">
                  <c:v>1.069715297970382E-2</c:v>
                </c:pt>
                <c:pt idx="174">
                  <c:v>1.0692137706139271E-2</c:v>
                </c:pt>
                <c:pt idx="175">
                  <c:v>1.0687194076283504E-2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4CB-4F4B-9A76-CB5A9659ABC3}"/>
            </c:ext>
          </c:extLst>
        </c:ser>
        <c:ser>
          <c:idx val="2"/>
          <c:order val="2"/>
          <c:tx>
            <c:strRef>
              <c:f>'RECIP MODEL'!$G$4</c:f>
              <c:strCache>
                <c:ptCount val="1"/>
                <c:pt idx="0">
                  <c:v>linear_offset = 0.01 linearization_velocity = 2.08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'RECIP MODEL'!$A$5:$A$180</c:f>
              <c:numCache>
                <c:formatCode>General</c:formatCode>
                <c:ptCount val="176"/>
                <c:pt idx="0">
                  <c:v>1E-3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6</c:v>
                </c:pt>
                <c:pt idx="52">
                  <c:v>7</c:v>
                </c:pt>
                <c:pt idx="53">
                  <c:v>8</c:v>
                </c:pt>
                <c:pt idx="54">
                  <c:v>9</c:v>
                </c:pt>
                <c:pt idx="55">
                  <c:v>10</c:v>
                </c:pt>
                <c:pt idx="56">
                  <c:v>11</c:v>
                </c:pt>
                <c:pt idx="57">
                  <c:v>12</c:v>
                </c:pt>
                <c:pt idx="58">
                  <c:v>13</c:v>
                </c:pt>
                <c:pt idx="59">
                  <c:v>14</c:v>
                </c:pt>
                <c:pt idx="60">
                  <c:v>15</c:v>
                </c:pt>
                <c:pt idx="61">
                  <c:v>16</c:v>
                </c:pt>
                <c:pt idx="62">
                  <c:v>17</c:v>
                </c:pt>
                <c:pt idx="63">
                  <c:v>18</c:v>
                </c:pt>
                <c:pt idx="64">
                  <c:v>19</c:v>
                </c:pt>
                <c:pt idx="65">
                  <c:v>20</c:v>
                </c:pt>
                <c:pt idx="66">
                  <c:v>21</c:v>
                </c:pt>
                <c:pt idx="67">
                  <c:v>22</c:v>
                </c:pt>
                <c:pt idx="68">
                  <c:v>23</c:v>
                </c:pt>
                <c:pt idx="69">
                  <c:v>24</c:v>
                </c:pt>
                <c:pt idx="70">
                  <c:v>25</c:v>
                </c:pt>
                <c:pt idx="71">
                  <c:v>26</c:v>
                </c:pt>
                <c:pt idx="72">
                  <c:v>27</c:v>
                </c:pt>
                <c:pt idx="73">
                  <c:v>28</c:v>
                </c:pt>
                <c:pt idx="74">
                  <c:v>29</c:v>
                </c:pt>
                <c:pt idx="75">
                  <c:v>30</c:v>
                </c:pt>
                <c:pt idx="76">
                  <c:v>31</c:v>
                </c:pt>
                <c:pt idx="77">
                  <c:v>32</c:v>
                </c:pt>
                <c:pt idx="78">
                  <c:v>33</c:v>
                </c:pt>
                <c:pt idx="79">
                  <c:v>34</c:v>
                </c:pt>
                <c:pt idx="80">
                  <c:v>35</c:v>
                </c:pt>
                <c:pt idx="81">
                  <c:v>36</c:v>
                </c:pt>
                <c:pt idx="82">
                  <c:v>37</c:v>
                </c:pt>
                <c:pt idx="83">
                  <c:v>38</c:v>
                </c:pt>
                <c:pt idx="84">
                  <c:v>39</c:v>
                </c:pt>
                <c:pt idx="85">
                  <c:v>40</c:v>
                </c:pt>
                <c:pt idx="86">
                  <c:v>41</c:v>
                </c:pt>
                <c:pt idx="87">
                  <c:v>42</c:v>
                </c:pt>
                <c:pt idx="88">
                  <c:v>43</c:v>
                </c:pt>
                <c:pt idx="89">
                  <c:v>44</c:v>
                </c:pt>
                <c:pt idx="90">
                  <c:v>45</c:v>
                </c:pt>
                <c:pt idx="91">
                  <c:v>46</c:v>
                </c:pt>
                <c:pt idx="92">
                  <c:v>47</c:v>
                </c:pt>
                <c:pt idx="93">
                  <c:v>48</c:v>
                </c:pt>
                <c:pt idx="94">
                  <c:v>49</c:v>
                </c:pt>
                <c:pt idx="95">
                  <c:v>50</c:v>
                </c:pt>
                <c:pt idx="96">
                  <c:v>51</c:v>
                </c:pt>
                <c:pt idx="97">
                  <c:v>52</c:v>
                </c:pt>
                <c:pt idx="98">
                  <c:v>53</c:v>
                </c:pt>
                <c:pt idx="99">
                  <c:v>54</c:v>
                </c:pt>
                <c:pt idx="100">
                  <c:v>55</c:v>
                </c:pt>
                <c:pt idx="101">
                  <c:v>56</c:v>
                </c:pt>
                <c:pt idx="102">
                  <c:v>57</c:v>
                </c:pt>
                <c:pt idx="103">
                  <c:v>58</c:v>
                </c:pt>
                <c:pt idx="104">
                  <c:v>59</c:v>
                </c:pt>
                <c:pt idx="105">
                  <c:v>60</c:v>
                </c:pt>
                <c:pt idx="106">
                  <c:v>61</c:v>
                </c:pt>
                <c:pt idx="107">
                  <c:v>62</c:v>
                </c:pt>
                <c:pt idx="108">
                  <c:v>63</c:v>
                </c:pt>
                <c:pt idx="109">
                  <c:v>64</c:v>
                </c:pt>
                <c:pt idx="110">
                  <c:v>65</c:v>
                </c:pt>
                <c:pt idx="111">
                  <c:v>66</c:v>
                </c:pt>
                <c:pt idx="112">
                  <c:v>67</c:v>
                </c:pt>
                <c:pt idx="113">
                  <c:v>68</c:v>
                </c:pt>
                <c:pt idx="114">
                  <c:v>69</c:v>
                </c:pt>
                <c:pt idx="115">
                  <c:v>70</c:v>
                </c:pt>
                <c:pt idx="116">
                  <c:v>71</c:v>
                </c:pt>
                <c:pt idx="117">
                  <c:v>72</c:v>
                </c:pt>
                <c:pt idx="118">
                  <c:v>73</c:v>
                </c:pt>
                <c:pt idx="119">
                  <c:v>74</c:v>
                </c:pt>
                <c:pt idx="120">
                  <c:v>75</c:v>
                </c:pt>
                <c:pt idx="121">
                  <c:v>76</c:v>
                </c:pt>
                <c:pt idx="122">
                  <c:v>77</c:v>
                </c:pt>
                <c:pt idx="123">
                  <c:v>78</c:v>
                </c:pt>
                <c:pt idx="124">
                  <c:v>79</c:v>
                </c:pt>
                <c:pt idx="125">
                  <c:v>80</c:v>
                </c:pt>
                <c:pt idx="126">
                  <c:v>81</c:v>
                </c:pt>
                <c:pt idx="127">
                  <c:v>82</c:v>
                </c:pt>
                <c:pt idx="128">
                  <c:v>83</c:v>
                </c:pt>
                <c:pt idx="129">
                  <c:v>84</c:v>
                </c:pt>
                <c:pt idx="130">
                  <c:v>85</c:v>
                </c:pt>
                <c:pt idx="131">
                  <c:v>86</c:v>
                </c:pt>
                <c:pt idx="132">
                  <c:v>87</c:v>
                </c:pt>
                <c:pt idx="133">
                  <c:v>88</c:v>
                </c:pt>
                <c:pt idx="134">
                  <c:v>89</c:v>
                </c:pt>
                <c:pt idx="135">
                  <c:v>90</c:v>
                </c:pt>
                <c:pt idx="136">
                  <c:v>91</c:v>
                </c:pt>
                <c:pt idx="137">
                  <c:v>92</c:v>
                </c:pt>
                <c:pt idx="138">
                  <c:v>93</c:v>
                </c:pt>
                <c:pt idx="139">
                  <c:v>94</c:v>
                </c:pt>
                <c:pt idx="140">
                  <c:v>95</c:v>
                </c:pt>
                <c:pt idx="141">
                  <c:v>96</c:v>
                </c:pt>
                <c:pt idx="142">
                  <c:v>97</c:v>
                </c:pt>
                <c:pt idx="143">
                  <c:v>98</c:v>
                </c:pt>
                <c:pt idx="144">
                  <c:v>99</c:v>
                </c:pt>
                <c:pt idx="145">
                  <c:v>100</c:v>
                </c:pt>
                <c:pt idx="146">
                  <c:v>101</c:v>
                </c:pt>
                <c:pt idx="147">
                  <c:v>102</c:v>
                </c:pt>
                <c:pt idx="148">
                  <c:v>103</c:v>
                </c:pt>
                <c:pt idx="149">
                  <c:v>104</c:v>
                </c:pt>
                <c:pt idx="150">
                  <c:v>105</c:v>
                </c:pt>
                <c:pt idx="151">
                  <c:v>106</c:v>
                </c:pt>
                <c:pt idx="152">
                  <c:v>107</c:v>
                </c:pt>
                <c:pt idx="153">
                  <c:v>108</c:v>
                </c:pt>
                <c:pt idx="154">
                  <c:v>109</c:v>
                </c:pt>
                <c:pt idx="155">
                  <c:v>110</c:v>
                </c:pt>
                <c:pt idx="156">
                  <c:v>111</c:v>
                </c:pt>
                <c:pt idx="157">
                  <c:v>112</c:v>
                </c:pt>
                <c:pt idx="158">
                  <c:v>113</c:v>
                </c:pt>
                <c:pt idx="159">
                  <c:v>114</c:v>
                </c:pt>
                <c:pt idx="160">
                  <c:v>115</c:v>
                </c:pt>
                <c:pt idx="161">
                  <c:v>116</c:v>
                </c:pt>
                <c:pt idx="162">
                  <c:v>117</c:v>
                </c:pt>
                <c:pt idx="163">
                  <c:v>118</c:v>
                </c:pt>
                <c:pt idx="164">
                  <c:v>119</c:v>
                </c:pt>
                <c:pt idx="165">
                  <c:v>120</c:v>
                </c:pt>
                <c:pt idx="166">
                  <c:v>121</c:v>
                </c:pt>
                <c:pt idx="167">
                  <c:v>122</c:v>
                </c:pt>
                <c:pt idx="168">
                  <c:v>123</c:v>
                </c:pt>
                <c:pt idx="169">
                  <c:v>124</c:v>
                </c:pt>
                <c:pt idx="170">
                  <c:v>125</c:v>
                </c:pt>
                <c:pt idx="171">
                  <c:v>126</c:v>
                </c:pt>
                <c:pt idx="172">
                  <c:v>127</c:v>
                </c:pt>
                <c:pt idx="173">
                  <c:v>128</c:v>
                </c:pt>
                <c:pt idx="174">
                  <c:v>129</c:v>
                </c:pt>
                <c:pt idx="175">
                  <c:v>130</c:v>
                </c:pt>
              </c:numCache>
            </c:numRef>
          </c:xVal>
          <c:yVal>
            <c:numRef>
              <c:f>'RECIP MODEL'!$H$5:$H$180</c:f>
              <c:numCache>
                <c:formatCode>0.000</c:formatCode>
                <c:ptCount val="176"/>
                <c:pt idx="0">
                  <c:v>1.4807452078566723E-2</c:v>
                </c:pt>
                <c:pt idx="1">
                  <c:v>1.4783787646760201E-2</c:v>
                </c:pt>
                <c:pt idx="2">
                  <c:v>1.4760119525762463E-2</c:v>
                </c:pt>
                <c:pt idx="3">
                  <c:v>1.4736684451090332E-2</c:v>
                </c:pt>
                <c:pt idx="4">
                  <c:v>1.4713478997597807E-2</c:v>
                </c:pt>
                <c:pt idx="5">
                  <c:v>1.4690499806931743E-2</c:v>
                </c:pt>
                <c:pt idx="6">
                  <c:v>1.466774358591209E-2</c:v>
                </c:pt>
                <c:pt idx="7">
                  <c:v>1.4645207104958312E-2</c:v>
                </c:pt>
                <c:pt idx="8">
                  <c:v>1.4622887196561614E-2</c:v>
                </c:pt>
                <c:pt idx="9">
                  <c:v>1.4600780753800788E-2</c:v>
                </c:pt>
                <c:pt idx="10">
                  <c:v>1.4578884728900312E-2</c:v>
                </c:pt>
                <c:pt idx="11">
                  <c:v>1.4557196131829842E-2</c:v>
                </c:pt>
                <c:pt idx="12">
                  <c:v>1.4535712028942814E-2</c:v>
                </c:pt>
                <c:pt idx="13">
                  <c:v>1.4514429541653816E-2</c:v>
                </c:pt>
                <c:pt idx="14">
                  <c:v>1.4493345845152755E-2</c:v>
                </c:pt>
                <c:pt idx="15">
                  <c:v>1.44724581671549E-2</c:v>
                </c:pt>
                <c:pt idx="16">
                  <c:v>1.4451763786685822E-2</c:v>
                </c:pt>
                <c:pt idx="17">
                  <c:v>1.4431260032899653E-2</c:v>
                </c:pt>
                <c:pt idx="18">
                  <c:v>1.4410944283930069E-2</c:v>
                </c:pt>
                <c:pt idx="19">
                  <c:v>1.4390813965772589E-2</c:v>
                </c:pt>
                <c:pt idx="20">
                  <c:v>1.4370866551197426E-2</c:v>
                </c:pt>
                <c:pt idx="21">
                  <c:v>1.4351099558691805E-2</c:v>
                </c:pt>
                <c:pt idx="22">
                  <c:v>1.4331510551430823E-2</c:v>
                </c:pt>
                <c:pt idx="23">
                  <c:v>1.4312097136276078E-2</c:v>
                </c:pt>
                <c:pt idx="24">
                  <c:v>1.4292856962800951E-2</c:v>
                </c:pt>
                <c:pt idx="25">
                  <c:v>1.4273787722342073E-2</c:v>
                </c:pt>
                <c:pt idx="26">
                  <c:v>1.4254887147075753E-2</c:v>
                </c:pt>
                <c:pt idx="27">
                  <c:v>1.4236153009118933E-2</c:v>
                </c:pt>
                <c:pt idx="28">
                  <c:v>1.4217583119653774E-2</c:v>
                </c:pt>
                <c:pt idx="29">
                  <c:v>1.4199175328075108E-2</c:v>
                </c:pt>
                <c:pt idx="30">
                  <c:v>1.4180927521160194E-2</c:v>
                </c:pt>
                <c:pt idx="31">
                  <c:v>1.4162837622259989E-2</c:v>
                </c:pt>
                <c:pt idx="32">
                  <c:v>1.4144903590511302E-2</c:v>
                </c:pt>
                <c:pt idx="33">
                  <c:v>1.4127123420069276E-2</c:v>
                </c:pt>
                <c:pt idx="34">
                  <c:v>1.4109495139359492E-2</c:v>
                </c:pt>
                <c:pt idx="35">
                  <c:v>1.4092016810349224E-2</c:v>
                </c:pt>
                <c:pt idx="36">
                  <c:v>1.4074686527837107E-2</c:v>
                </c:pt>
                <c:pt idx="37">
                  <c:v>1.4057502418760897E-2</c:v>
                </c:pt>
                <c:pt idx="38">
                  <c:v>1.4040462641522596E-2</c:v>
                </c:pt>
                <c:pt idx="39">
                  <c:v>1.4023565385330512E-2</c:v>
                </c:pt>
                <c:pt idx="40">
                  <c:v>1.4006808869557831E-2</c:v>
                </c:pt>
                <c:pt idx="41">
                  <c:v>1.3990191343117041E-2</c:v>
                </c:pt>
                <c:pt idx="42">
                  <c:v>1.3973711083849968E-2</c:v>
                </c:pt>
                <c:pt idx="43">
                  <c:v>1.3957366397932774E-2</c:v>
                </c:pt>
                <c:pt idx="44">
                  <c:v>1.3941155619295657E-2</c:v>
                </c:pt>
                <c:pt idx="45">
                  <c:v>1.392507710905668E-2</c:v>
                </c:pt>
                <c:pt idx="46">
                  <c:v>1.390912925496947E-2</c:v>
                </c:pt>
                <c:pt idx="47">
                  <c:v>1.3893310470884291E-2</c:v>
                </c:pt>
                <c:pt idx="48">
                  <c:v>1.387761919622213E-2</c:v>
                </c:pt>
                <c:pt idx="49">
                  <c:v>1.3862053895461522E-2</c:v>
                </c:pt>
                <c:pt idx="50">
                  <c:v>1.3846613057637595E-2</c:v>
                </c:pt>
                <c:pt idx="51">
                  <c:v>1.3698734341626009E-2</c:v>
                </c:pt>
                <c:pt idx="52">
                  <c:v>1.3561804760517389E-2</c:v>
                </c:pt>
                <c:pt idx="53">
                  <c:v>1.3434651692972147E-2</c:v>
                </c:pt>
                <c:pt idx="54">
                  <c:v>1.3316264191930903E-2</c:v>
                </c:pt>
                <c:pt idx="55">
                  <c:v>1.3205766049625924E-2</c:v>
                </c:pt>
                <c:pt idx="56">
                  <c:v>1.3102394073808105E-2</c:v>
                </c:pt>
                <c:pt idx="57">
                  <c:v>1.30054804356615E-2</c:v>
                </c:pt>
                <c:pt idx="58">
                  <c:v>1.2914438226026576E-2</c:v>
                </c:pt>
                <c:pt idx="59">
                  <c:v>1.2828749559630098E-2</c:v>
                </c:pt>
                <c:pt idx="60">
                  <c:v>1.2747955717894107E-2</c:v>
                </c:pt>
                <c:pt idx="61">
                  <c:v>1.2671648934065135E-2</c:v>
                </c:pt>
                <c:pt idx="62">
                  <c:v>1.2599465510054713E-2</c:v>
                </c:pt>
                <c:pt idx="63">
                  <c:v>1.2531080019752982E-2</c:v>
                </c:pt>
                <c:pt idx="64">
                  <c:v>1.2466200403867166E-2</c:v>
                </c:pt>
                <c:pt idx="65">
                  <c:v>1.2404563800314596E-2</c:v>
                </c:pt>
                <c:pt idx="66">
                  <c:v>1.2345932984624408E-2</c:v>
                </c:pt>
                <c:pt idx="67">
                  <c:v>1.2290093318708718E-2</c:v>
                </c:pt>
                <c:pt idx="68">
                  <c:v>1.2236850125268364E-2</c:v>
                </c:pt>
                <c:pt idx="69">
                  <c:v>1.2186026420137119E-2</c:v>
                </c:pt>
                <c:pt idx="70">
                  <c:v>1.2137460946899728E-2</c:v>
                </c:pt>
                <c:pt idx="71">
                  <c:v>1.2091006467797562E-2</c:v>
                </c:pt>
                <c:pt idx="72">
                  <c:v>1.2046528272761127E-2</c:v>
                </c:pt>
                <c:pt idx="73">
                  <c:v>1.2003902874767098E-2</c:v>
                </c:pt>
                <c:pt idx="74">
                  <c:v>1.1963016864908639E-2</c:v>
                </c:pt>
                <c:pt idx="75">
                  <c:v>1.1923765904824477E-2</c:v>
                </c:pt>
                <c:pt idx="76">
                  <c:v>1.1886053837637958E-2</c:v>
                </c:pt>
                <c:pt idx="77">
                  <c:v>1.1849791901456498E-2</c:v>
                </c:pt>
                <c:pt idx="78">
                  <c:v>1.1814898031888796E-2</c:v>
                </c:pt>
                <c:pt idx="79">
                  <c:v>1.1781296242042952E-2</c:v>
                </c:pt>
                <c:pt idx="80">
                  <c:v>1.1748916070146505E-2</c:v>
                </c:pt>
                <c:pt idx="81">
                  <c:v>1.1717692086337397E-2</c:v>
                </c:pt>
                <c:pt idx="82">
                  <c:v>1.1687563451360811E-2</c:v>
                </c:pt>
                <c:pt idx="83">
                  <c:v>1.1658473520908643E-2</c:v>
                </c:pt>
                <c:pt idx="84">
                  <c:v>1.1630369490187522E-2</c:v>
                </c:pt>
                <c:pt idx="85">
                  <c:v>1.1603202074022916E-2</c:v>
                </c:pt>
                <c:pt idx="86">
                  <c:v>1.1576925218422277E-2</c:v>
                </c:pt>
                <c:pt idx="87">
                  <c:v>1.1551495840046049E-2</c:v>
                </c:pt>
                <c:pt idx="88">
                  <c:v>1.1526873590486243E-2</c:v>
                </c:pt>
                <c:pt idx="89">
                  <c:v>1.1503020642639786E-2</c:v>
                </c:pt>
                <c:pt idx="90">
                  <c:v>1.1479901496797616E-2</c:v>
                </c:pt>
                <c:pt idx="91">
                  <c:v>1.1457482804358873E-2</c:v>
                </c:pt>
                <c:pt idx="92">
                  <c:v>1.1435733207329031E-2</c:v>
                </c:pt>
                <c:pt idx="93">
                  <c:v>1.1414623191977523E-2</c:v>
                </c:pt>
                <c:pt idx="94">
                  <c:v>1.1394124955218528E-2</c:v>
                </c:pt>
                <c:pt idx="95">
                  <c:v>1.1374212282442918E-2</c:v>
                </c:pt>
                <c:pt idx="96">
                  <c:v>1.1354860435672527E-2</c:v>
                </c:pt>
                <c:pt idx="97">
                  <c:v>1.1336046051033334E-2</c:v>
                </c:pt>
                <c:pt idx="98">
                  <c:v>1.1317747044654148E-2</c:v>
                </c:pt>
                <c:pt idx="99">
                  <c:v>1.1299942526193874E-2</c:v>
                </c:pt>
                <c:pt idx="100">
                  <c:v>1.1282612719285528E-2</c:v>
                </c:pt>
                <c:pt idx="101">
                  <c:v>1.1265738888259968E-2</c:v>
                </c:pt>
                <c:pt idx="102">
                  <c:v>1.1249303270578615E-2</c:v>
                </c:pt>
                <c:pt idx="103">
                  <c:v>1.1233289014462813E-2</c:v>
                </c:pt>
                <c:pt idx="104">
                  <c:v>1.1217680121259533E-2</c:v>
                </c:pt>
                <c:pt idx="105">
                  <c:v>1.120246139212897E-2</c:v>
                </c:pt>
                <c:pt idx="106">
                  <c:v>1.1187618378680639E-2</c:v>
                </c:pt>
                <c:pt idx="107">
                  <c:v>1.1173137337220938E-2</c:v>
                </c:pt>
                <c:pt idx="108">
                  <c:v>1.1159005186307636E-2</c:v>
                </c:pt>
                <c:pt idx="109">
                  <c:v>1.1145209467335743E-2</c:v>
                </c:pt>
                <c:pt idx="110">
                  <c:v>1.1131738307905193E-2</c:v>
                </c:pt>
                <c:pt idx="111">
                  <c:v>1.1118580387743878E-2</c:v>
                </c:pt>
                <c:pt idx="112">
                  <c:v>1.1105724906980525E-2</c:v>
                </c:pt>
                <c:pt idx="113">
                  <c:v>1.1093161556580466E-2</c:v>
                </c:pt>
                <c:pt idx="114">
                  <c:v>1.1080880490774266E-2</c:v>
                </c:pt>
                <c:pt idx="115">
                  <c:v>1.1068872301324164E-2</c:v>
                </c:pt>
                <c:pt idx="116">
                  <c:v>1.1057127993487037E-2</c:v>
                </c:pt>
                <c:pt idx="117">
                  <c:v>1.1045638963544777E-2</c:v>
                </c:pt>
                <c:pt idx="118">
                  <c:v>1.1034396977784145E-2</c:v>
                </c:pt>
                <c:pt idx="119">
                  <c:v>1.1023394152818165E-2</c:v>
                </c:pt>
                <c:pt idx="120">
                  <c:v>1.1012622937150203E-2</c:v>
                </c:pt>
                <c:pt idx="121">
                  <c:v>1.1002076093890173E-2</c:v>
                </c:pt>
                <c:pt idx="122">
                  <c:v>1.0991746684539712E-2</c:v>
                </c:pt>
                <c:pt idx="123">
                  <c:v>1.0981628053769942E-2</c:v>
                </c:pt>
                <c:pt idx="124">
                  <c:v>1.097171381512173E-2</c:v>
                </c:pt>
                <c:pt idx="125">
                  <c:v>1.0961997837563792E-2</c:v>
                </c:pt>
                <c:pt idx="126">
                  <c:v>1.0952474232849251E-2</c:v>
                </c:pt>
                <c:pt idx="127">
                  <c:v>1.0943137343615832E-2</c:v>
                </c:pt>
                <c:pt idx="128">
                  <c:v>1.0933981732179181E-2</c:v>
                </c:pt>
                <c:pt idx="129">
                  <c:v>1.0925002169972617E-2</c:v>
                </c:pt>
                <c:pt idx="130">
                  <c:v>1.0916193627590307E-2</c:v>
                </c:pt>
                <c:pt idx="131">
                  <c:v>1.0907551265393929E-2</c:v>
                </c:pt>
                <c:pt idx="132">
                  <c:v>1.0899070424646017E-2</c:v>
                </c:pt>
                <c:pt idx="133">
                  <c:v>1.0890746619135864E-2</c:v>
                </c:pt>
                <c:pt idx="134">
                  <c:v>1.0882575527266307E-2</c:v>
                </c:pt>
                <c:pt idx="135">
                  <c:v>1.0874552984572104E-2</c:v>
                </c:pt>
                <c:pt idx="136">
                  <c:v>1.086667497664269E-2</c:v>
                </c:pt>
                <c:pt idx="137">
                  <c:v>1.0858937632424006E-2</c:v>
                </c:pt>
                <c:pt idx="138">
                  <c:v>1.0851337217875982E-2</c:v>
                </c:pt>
                <c:pt idx="139">
                  <c:v>1.0843870129963769E-2</c:v>
                </c:pt>
                <c:pt idx="140">
                  <c:v>1.0836532890962449E-2</c:v>
                </c:pt>
                <c:pt idx="141">
                  <c:v>1.0829322143056309E-2</c:v>
                </c:pt>
                <c:pt idx="142">
                  <c:v>1.0822234643215032E-2</c:v>
                </c:pt>
                <c:pt idx="143">
                  <c:v>1.0815267258330409E-2</c:v>
                </c:pt>
                <c:pt idx="144">
                  <c:v>1.0808416960598217E-2</c:v>
                </c:pt>
                <c:pt idx="145">
                  <c:v>1.0801680823130998E-2</c:v>
                </c:pt>
                <c:pt idx="146">
                  <c:v>1.0795056015788352E-2</c:v>
                </c:pt>
                <c:pt idx="147">
                  <c:v>1.0788539801212286E-2</c:v>
                </c:pt>
                <c:pt idx="148">
                  <c:v>1.0782129531055932E-2</c:v>
                </c:pt>
                <c:pt idx="149">
                  <c:v>1.0775822642394736E-2</c:v>
                </c:pt>
                <c:pt idx="150">
                  <c:v>1.0769616654309897E-2</c:v>
                </c:pt>
                <c:pt idx="151">
                  <c:v>1.0763509164634472E-2</c:v>
                </c:pt>
                <c:pt idx="152">
                  <c:v>1.0757497846853202E-2</c:v>
                </c:pt>
                <c:pt idx="153">
                  <c:v>1.0751580447147652E-2</c:v>
                </c:pt>
                <c:pt idx="154">
                  <c:v>1.0745754781578756E-2</c:v>
                </c:pt>
                <c:pt idx="155">
                  <c:v>1.0740018733399397E-2</c:v>
                </c:pt>
                <c:pt idx="156">
                  <c:v>1.0734370250490066E-2</c:v>
                </c:pt>
                <c:pt idx="157">
                  <c:v>1.0728807342911068E-2</c:v>
                </c:pt>
                <c:pt idx="158">
                  <c:v>1.0723328080565142E-2</c:v>
                </c:pt>
                <c:pt idx="159">
                  <c:v>1.0717930590964739E-2</c:v>
                </c:pt>
                <c:pt idx="160">
                  <c:v>1.0712613057098509E-2</c:v>
                </c:pt>
                <c:pt idx="161">
                  <c:v>1.0707373715391917E-2</c:v>
                </c:pt>
                <c:pt idx="162">
                  <c:v>1.0702210853757175E-2</c:v>
                </c:pt>
                <c:pt idx="163">
                  <c:v>1.0697122809727925E-2</c:v>
                </c:pt>
                <c:pt idx="164">
                  <c:v>1.0692107968674458E-2</c:v>
                </c:pt>
                <c:pt idx="165">
                  <c:v>1.0687164762095414E-2</c:v>
                </c:pt>
                <c:pt idx="166">
                  <c:v>1.0682291665982139E-2</c:v>
                </c:pt>
                <c:pt idx="167">
                  <c:v>1.0677487199252211E-2</c:v>
                </c:pt>
                <c:pt idx="168">
                  <c:v>1.067274992224861E-2</c:v>
                </c:pt>
                <c:pt idx="169">
                  <c:v>1.0668078435301478E-2</c:v>
                </c:pt>
                <c:pt idx="170">
                  <c:v>1.0663471377349357E-2</c:v>
                </c:pt>
                <c:pt idx="171">
                  <c:v>1.0658927424617099E-2</c:v>
                </c:pt>
                <c:pt idx="172">
                  <c:v>1.0654445289347711E-2</c:v>
                </c:pt>
                <c:pt idx="173">
                  <c:v>1.0650023718585646E-2</c:v>
                </c:pt>
                <c:pt idx="174">
                  <c:v>1.0645661493009042E-2</c:v>
                </c:pt>
                <c:pt idx="175">
                  <c:v>1.06413574258087E-2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4CB-4F4B-9A76-CB5A9659ABC3}"/>
            </c:ext>
          </c:extLst>
        </c:ser>
        <c:ser>
          <c:idx val="3"/>
          <c:order val="3"/>
          <c:tx>
            <c:strRef>
              <c:f>'RECIP MODEL'!$I$4</c:f>
              <c:strCache>
                <c:ptCount val="1"/>
                <c:pt idx="0">
                  <c:v>linear_offset = 0.02 linearization_velocity = 2.08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'RECIP MODEL'!$A$5:$A$180</c:f>
              <c:numCache>
                <c:formatCode>General</c:formatCode>
                <c:ptCount val="176"/>
                <c:pt idx="0">
                  <c:v>1E-3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6</c:v>
                </c:pt>
                <c:pt idx="52">
                  <c:v>7</c:v>
                </c:pt>
                <c:pt idx="53">
                  <c:v>8</c:v>
                </c:pt>
                <c:pt idx="54">
                  <c:v>9</c:v>
                </c:pt>
                <c:pt idx="55">
                  <c:v>10</c:v>
                </c:pt>
                <c:pt idx="56">
                  <c:v>11</c:v>
                </c:pt>
                <c:pt idx="57">
                  <c:v>12</c:v>
                </c:pt>
                <c:pt idx="58">
                  <c:v>13</c:v>
                </c:pt>
                <c:pt idx="59">
                  <c:v>14</c:v>
                </c:pt>
                <c:pt idx="60">
                  <c:v>15</c:v>
                </c:pt>
                <c:pt idx="61">
                  <c:v>16</c:v>
                </c:pt>
                <c:pt idx="62">
                  <c:v>17</c:v>
                </c:pt>
                <c:pt idx="63">
                  <c:v>18</c:v>
                </c:pt>
                <c:pt idx="64">
                  <c:v>19</c:v>
                </c:pt>
                <c:pt idx="65">
                  <c:v>20</c:v>
                </c:pt>
                <c:pt idx="66">
                  <c:v>21</c:v>
                </c:pt>
                <c:pt idx="67">
                  <c:v>22</c:v>
                </c:pt>
                <c:pt idx="68">
                  <c:v>23</c:v>
                </c:pt>
                <c:pt idx="69">
                  <c:v>24</c:v>
                </c:pt>
                <c:pt idx="70">
                  <c:v>25</c:v>
                </c:pt>
                <c:pt idx="71">
                  <c:v>26</c:v>
                </c:pt>
                <c:pt idx="72">
                  <c:v>27</c:v>
                </c:pt>
                <c:pt idx="73">
                  <c:v>28</c:v>
                </c:pt>
                <c:pt idx="74">
                  <c:v>29</c:v>
                </c:pt>
                <c:pt idx="75">
                  <c:v>30</c:v>
                </c:pt>
                <c:pt idx="76">
                  <c:v>31</c:v>
                </c:pt>
                <c:pt idx="77">
                  <c:v>32</c:v>
                </c:pt>
                <c:pt idx="78">
                  <c:v>33</c:v>
                </c:pt>
                <c:pt idx="79">
                  <c:v>34</c:v>
                </c:pt>
                <c:pt idx="80">
                  <c:v>35</c:v>
                </c:pt>
                <c:pt idx="81">
                  <c:v>36</c:v>
                </c:pt>
                <c:pt idx="82">
                  <c:v>37</c:v>
                </c:pt>
                <c:pt idx="83">
                  <c:v>38</c:v>
                </c:pt>
                <c:pt idx="84">
                  <c:v>39</c:v>
                </c:pt>
                <c:pt idx="85">
                  <c:v>40</c:v>
                </c:pt>
                <c:pt idx="86">
                  <c:v>41</c:v>
                </c:pt>
                <c:pt idx="87">
                  <c:v>42</c:v>
                </c:pt>
                <c:pt idx="88">
                  <c:v>43</c:v>
                </c:pt>
                <c:pt idx="89">
                  <c:v>44</c:v>
                </c:pt>
                <c:pt idx="90">
                  <c:v>45</c:v>
                </c:pt>
                <c:pt idx="91">
                  <c:v>46</c:v>
                </c:pt>
                <c:pt idx="92">
                  <c:v>47</c:v>
                </c:pt>
                <c:pt idx="93">
                  <c:v>48</c:v>
                </c:pt>
                <c:pt idx="94">
                  <c:v>49</c:v>
                </c:pt>
                <c:pt idx="95">
                  <c:v>50</c:v>
                </c:pt>
                <c:pt idx="96">
                  <c:v>51</c:v>
                </c:pt>
                <c:pt idx="97">
                  <c:v>52</c:v>
                </c:pt>
                <c:pt idx="98">
                  <c:v>53</c:v>
                </c:pt>
                <c:pt idx="99">
                  <c:v>54</c:v>
                </c:pt>
                <c:pt idx="100">
                  <c:v>55</c:v>
                </c:pt>
                <c:pt idx="101">
                  <c:v>56</c:v>
                </c:pt>
                <c:pt idx="102">
                  <c:v>57</c:v>
                </c:pt>
                <c:pt idx="103">
                  <c:v>58</c:v>
                </c:pt>
                <c:pt idx="104">
                  <c:v>59</c:v>
                </c:pt>
                <c:pt idx="105">
                  <c:v>60</c:v>
                </c:pt>
                <c:pt idx="106">
                  <c:v>61</c:v>
                </c:pt>
                <c:pt idx="107">
                  <c:v>62</c:v>
                </c:pt>
                <c:pt idx="108">
                  <c:v>63</c:v>
                </c:pt>
                <c:pt idx="109">
                  <c:v>64</c:v>
                </c:pt>
                <c:pt idx="110">
                  <c:v>65</c:v>
                </c:pt>
                <c:pt idx="111">
                  <c:v>66</c:v>
                </c:pt>
                <c:pt idx="112">
                  <c:v>67</c:v>
                </c:pt>
                <c:pt idx="113">
                  <c:v>68</c:v>
                </c:pt>
                <c:pt idx="114">
                  <c:v>69</c:v>
                </c:pt>
                <c:pt idx="115">
                  <c:v>70</c:v>
                </c:pt>
                <c:pt idx="116">
                  <c:v>71</c:v>
                </c:pt>
                <c:pt idx="117">
                  <c:v>72</c:v>
                </c:pt>
                <c:pt idx="118">
                  <c:v>73</c:v>
                </c:pt>
                <c:pt idx="119">
                  <c:v>74</c:v>
                </c:pt>
                <c:pt idx="120">
                  <c:v>75</c:v>
                </c:pt>
                <c:pt idx="121">
                  <c:v>76</c:v>
                </c:pt>
                <c:pt idx="122">
                  <c:v>77</c:v>
                </c:pt>
                <c:pt idx="123">
                  <c:v>78</c:v>
                </c:pt>
                <c:pt idx="124">
                  <c:v>79</c:v>
                </c:pt>
                <c:pt idx="125">
                  <c:v>80</c:v>
                </c:pt>
                <c:pt idx="126">
                  <c:v>81</c:v>
                </c:pt>
                <c:pt idx="127">
                  <c:v>82</c:v>
                </c:pt>
                <c:pt idx="128">
                  <c:v>83</c:v>
                </c:pt>
                <c:pt idx="129">
                  <c:v>84</c:v>
                </c:pt>
                <c:pt idx="130">
                  <c:v>85</c:v>
                </c:pt>
                <c:pt idx="131">
                  <c:v>86</c:v>
                </c:pt>
                <c:pt idx="132">
                  <c:v>87</c:v>
                </c:pt>
                <c:pt idx="133">
                  <c:v>88</c:v>
                </c:pt>
                <c:pt idx="134">
                  <c:v>89</c:v>
                </c:pt>
                <c:pt idx="135">
                  <c:v>90</c:v>
                </c:pt>
                <c:pt idx="136">
                  <c:v>91</c:v>
                </c:pt>
                <c:pt idx="137">
                  <c:v>92</c:v>
                </c:pt>
                <c:pt idx="138">
                  <c:v>93</c:v>
                </c:pt>
                <c:pt idx="139">
                  <c:v>94</c:v>
                </c:pt>
                <c:pt idx="140">
                  <c:v>95</c:v>
                </c:pt>
                <c:pt idx="141">
                  <c:v>96</c:v>
                </c:pt>
                <c:pt idx="142">
                  <c:v>97</c:v>
                </c:pt>
                <c:pt idx="143">
                  <c:v>98</c:v>
                </c:pt>
                <c:pt idx="144">
                  <c:v>99</c:v>
                </c:pt>
                <c:pt idx="145">
                  <c:v>100</c:v>
                </c:pt>
                <c:pt idx="146">
                  <c:v>101</c:v>
                </c:pt>
                <c:pt idx="147">
                  <c:v>102</c:v>
                </c:pt>
                <c:pt idx="148">
                  <c:v>103</c:v>
                </c:pt>
                <c:pt idx="149">
                  <c:v>104</c:v>
                </c:pt>
                <c:pt idx="150">
                  <c:v>105</c:v>
                </c:pt>
                <c:pt idx="151">
                  <c:v>106</c:v>
                </c:pt>
                <c:pt idx="152">
                  <c:v>107</c:v>
                </c:pt>
                <c:pt idx="153">
                  <c:v>108</c:v>
                </c:pt>
                <c:pt idx="154">
                  <c:v>109</c:v>
                </c:pt>
                <c:pt idx="155">
                  <c:v>110</c:v>
                </c:pt>
                <c:pt idx="156">
                  <c:v>111</c:v>
                </c:pt>
                <c:pt idx="157">
                  <c:v>112</c:v>
                </c:pt>
                <c:pt idx="158">
                  <c:v>113</c:v>
                </c:pt>
                <c:pt idx="159">
                  <c:v>114</c:v>
                </c:pt>
                <c:pt idx="160">
                  <c:v>115</c:v>
                </c:pt>
                <c:pt idx="161">
                  <c:v>116</c:v>
                </c:pt>
                <c:pt idx="162">
                  <c:v>117</c:v>
                </c:pt>
                <c:pt idx="163">
                  <c:v>118</c:v>
                </c:pt>
                <c:pt idx="164">
                  <c:v>119</c:v>
                </c:pt>
                <c:pt idx="165">
                  <c:v>120</c:v>
                </c:pt>
                <c:pt idx="166">
                  <c:v>121</c:v>
                </c:pt>
                <c:pt idx="167">
                  <c:v>122</c:v>
                </c:pt>
                <c:pt idx="168">
                  <c:v>123</c:v>
                </c:pt>
                <c:pt idx="169">
                  <c:v>124</c:v>
                </c:pt>
                <c:pt idx="170">
                  <c:v>125</c:v>
                </c:pt>
                <c:pt idx="171">
                  <c:v>126</c:v>
                </c:pt>
                <c:pt idx="172">
                  <c:v>127</c:v>
                </c:pt>
                <c:pt idx="173">
                  <c:v>128</c:v>
                </c:pt>
                <c:pt idx="174">
                  <c:v>129</c:v>
                </c:pt>
                <c:pt idx="175">
                  <c:v>130</c:v>
                </c:pt>
              </c:numCache>
            </c:numRef>
          </c:xVal>
          <c:yVal>
            <c:numRef>
              <c:f>'RECIP MODEL'!$J$5:$J$180</c:f>
              <c:numCache>
                <c:formatCode>0.000</c:formatCode>
                <c:ptCount val="176"/>
                <c:pt idx="0">
                  <c:v>1.9614904157133444E-2</c:v>
                </c:pt>
                <c:pt idx="1">
                  <c:v>1.9567575293520399E-2</c:v>
                </c:pt>
                <c:pt idx="2">
                  <c:v>1.9520239051524925E-2</c:v>
                </c:pt>
                <c:pt idx="3">
                  <c:v>1.9473368902180661E-2</c:v>
                </c:pt>
                <c:pt idx="4">
                  <c:v>1.9426957995195612E-2</c:v>
                </c:pt>
                <c:pt idx="5">
                  <c:v>1.9380999613863484E-2</c:v>
                </c:pt>
                <c:pt idx="6">
                  <c:v>1.9335487171824182E-2</c:v>
                </c:pt>
                <c:pt idx="7">
                  <c:v>1.9290414209916625E-2</c:v>
                </c:pt>
                <c:pt idx="8">
                  <c:v>1.9245774393123229E-2</c:v>
                </c:pt>
                <c:pt idx="9">
                  <c:v>1.9201561507601574E-2</c:v>
                </c:pt>
                <c:pt idx="10">
                  <c:v>1.9157769457800625E-2</c:v>
                </c:pt>
                <c:pt idx="11">
                  <c:v>1.9114392263659678E-2</c:v>
                </c:pt>
                <c:pt idx="12">
                  <c:v>1.907142405788563E-2</c:v>
                </c:pt>
                <c:pt idx="13">
                  <c:v>1.9028859083307634E-2</c:v>
                </c:pt>
                <c:pt idx="14">
                  <c:v>1.8986691690305507E-2</c:v>
                </c:pt>
                <c:pt idx="15">
                  <c:v>1.8944916334309801E-2</c:v>
                </c:pt>
                <c:pt idx="16">
                  <c:v>1.8903527573371638E-2</c:v>
                </c:pt>
                <c:pt idx="17">
                  <c:v>1.8862520065799304E-2</c:v>
                </c:pt>
                <c:pt idx="18">
                  <c:v>1.8821888567860136E-2</c:v>
                </c:pt>
                <c:pt idx="19">
                  <c:v>1.878162793154518E-2</c:v>
                </c:pt>
                <c:pt idx="20">
                  <c:v>1.874173310239485E-2</c:v>
                </c:pt>
                <c:pt idx="21">
                  <c:v>1.8702199117383612E-2</c:v>
                </c:pt>
                <c:pt idx="22">
                  <c:v>1.8663021102861641E-2</c:v>
                </c:pt>
                <c:pt idx="23">
                  <c:v>1.8624194272552158E-2</c:v>
                </c:pt>
                <c:pt idx="24">
                  <c:v>1.8585713925601904E-2</c:v>
                </c:pt>
                <c:pt idx="25">
                  <c:v>1.8547575444684147E-2</c:v>
                </c:pt>
                <c:pt idx="26">
                  <c:v>1.8509774294151508E-2</c:v>
                </c:pt>
                <c:pt idx="27">
                  <c:v>1.8472306018237863E-2</c:v>
                </c:pt>
                <c:pt idx="28">
                  <c:v>1.8435166239307549E-2</c:v>
                </c:pt>
                <c:pt idx="29">
                  <c:v>1.8398350656150215E-2</c:v>
                </c:pt>
                <c:pt idx="30">
                  <c:v>1.8361855042320383E-2</c:v>
                </c:pt>
                <c:pt idx="31">
                  <c:v>1.832567524451998E-2</c:v>
                </c:pt>
                <c:pt idx="32">
                  <c:v>1.8289807181022605E-2</c:v>
                </c:pt>
                <c:pt idx="33">
                  <c:v>1.8254246840138551E-2</c:v>
                </c:pt>
                <c:pt idx="34">
                  <c:v>1.8218990278718983E-2</c:v>
                </c:pt>
                <c:pt idx="35">
                  <c:v>1.8184033620698446E-2</c:v>
                </c:pt>
                <c:pt idx="36">
                  <c:v>1.8149373055674212E-2</c:v>
                </c:pt>
                <c:pt idx="37">
                  <c:v>1.8115004837521789E-2</c:v>
                </c:pt>
                <c:pt idx="38">
                  <c:v>1.8080925283045189E-2</c:v>
                </c:pt>
                <c:pt idx="39">
                  <c:v>1.8047130770661026E-2</c:v>
                </c:pt>
                <c:pt idx="40">
                  <c:v>1.8013617739115664E-2</c:v>
                </c:pt>
                <c:pt idx="41">
                  <c:v>1.7980382686234083E-2</c:v>
                </c:pt>
                <c:pt idx="42">
                  <c:v>1.7947422167699935E-2</c:v>
                </c:pt>
                <c:pt idx="43">
                  <c:v>1.7914732795865553E-2</c:v>
                </c:pt>
                <c:pt idx="44">
                  <c:v>1.7882311238591308E-2</c:v>
                </c:pt>
                <c:pt idx="45">
                  <c:v>1.7850154218113357E-2</c:v>
                </c:pt>
                <c:pt idx="46">
                  <c:v>1.7818258509938938E-2</c:v>
                </c:pt>
                <c:pt idx="47">
                  <c:v>1.7786620941768579E-2</c:v>
                </c:pt>
                <c:pt idx="48">
                  <c:v>1.7755238392444257E-2</c:v>
                </c:pt>
                <c:pt idx="49">
                  <c:v>1.7724107790923042E-2</c:v>
                </c:pt>
                <c:pt idx="50">
                  <c:v>1.7693226115275188E-2</c:v>
                </c:pt>
                <c:pt idx="51">
                  <c:v>1.739746868325202E-2</c:v>
                </c:pt>
                <c:pt idx="52">
                  <c:v>1.7123609521034783E-2</c:v>
                </c:pt>
                <c:pt idx="53">
                  <c:v>1.6869303385944293E-2</c:v>
                </c:pt>
                <c:pt idx="54">
                  <c:v>1.6632528383861808E-2</c:v>
                </c:pt>
                <c:pt idx="55">
                  <c:v>1.6411532099251842E-2</c:v>
                </c:pt>
                <c:pt idx="56">
                  <c:v>1.6204788147616209E-2</c:v>
                </c:pt>
                <c:pt idx="57">
                  <c:v>1.6010960871322998E-2</c:v>
                </c:pt>
                <c:pt idx="58">
                  <c:v>1.5828876452053151E-2</c:v>
                </c:pt>
                <c:pt idx="59">
                  <c:v>1.5657499119260197E-2</c:v>
                </c:pt>
                <c:pt idx="60">
                  <c:v>1.5495911435788214E-2</c:v>
                </c:pt>
                <c:pt idx="61">
                  <c:v>1.534329786813027E-2</c:v>
                </c:pt>
                <c:pt idx="62">
                  <c:v>1.5198931020109425E-2</c:v>
                </c:pt>
                <c:pt idx="63">
                  <c:v>1.5062160039505966E-2</c:v>
                </c:pt>
                <c:pt idx="64">
                  <c:v>1.4932400807734333E-2</c:v>
                </c:pt>
                <c:pt idx="65">
                  <c:v>1.4809127600629191E-2</c:v>
                </c:pt>
                <c:pt idx="66">
                  <c:v>1.4691865969248818E-2</c:v>
                </c:pt>
                <c:pt idx="67">
                  <c:v>1.4580186637417433E-2</c:v>
                </c:pt>
                <c:pt idx="68">
                  <c:v>1.4473700250536726E-2</c:v>
                </c:pt>
                <c:pt idx="69">
                  <c:v>1.4372052840274241E-2</c:v>
                </c:pt>
                <c:pt idx="70">
                  <c:v>1.4274921893799454E-2</c:v>
                </c:pt>
                <c:pt idx="71">
                  <c:v>1.4182012935595125E-2</c:v>
                </c:pt>
                <c:pt idx="72">
                  <c:v>1.4093056545522255E-2</c:v>
                </c:pt>
                <c:pt idx="73">
                  <c:v>1.4007805749534193E-2</c:v>
                </c:pt>
                <c:pt idx="74">
                  <c:v>1.3926033729817277E-2</c:v>
                </c:pt>
                <c:pt idx="75">
                  <c:v>1.3847531809648954E-2</c:v>
                </c:pt>
                <c:pt idx="76">
                  <c:v>1.3772107675275914E-2</c:v>
                </c:pt>
                <c:pt idx="77">
                  <c:v>1.3699583802912996E-2</c:v>
                </c:pt>
                <c:pt idx="78">
                  <c:v>1.362979606377759E-2</c:v>
                </c:pt>
                <c:pt idx="79">
                  <c:v>1.3562592484085902E-2</c:v>
                </c:pt>
                <c:pt idx="80">
                  <c:v>1.3497832140293009E-2</c:v>
                </c:pt>
                <c:pt idx="81">
                  <c:v>1.3435384172674793E-2</c:v>
                </c:pt>
                <c:pt idx="82">
                  <c:v>1.3375126902721622E-2</c:v>
                </c:pt>
                <c:pt idx="83">
                  <c:v>1.3316947041817288E-2</c:v>
                </c:pt>
                <c:pt idx="84">
                  <c:v>1.3260738980375044E-2</c:v>
                </c:pt>
                <c:pt idx="85">
                  <c:v>1.3206404148045829E-2</c:v>
                </c:pt>
                <c:pt idx="86">
                  <c:v>1.3153850436844552E-2</c:v>
                </c:pt>
                <c:pt idx="87">
                  <c:v>1.3102991680092097E-2</c:v>
                </c:pt>
                <c:pt idx="88">
                  <c:v>1.3053747180972488E-2</c:v>
                </c:pt>
                <c:pt idx="89">
                  <c:v>1.3006041285279572E-2</c:v>
                </c:pt>
                <c:pt idx="90">
                  <c:v>1.2959802993595233E-2</c:v>
                </c:pt>
                <c:pt idx="91">
                  <c:v>1.2914965608717742E-2</c:v>
                </c:pt>
                <c:pt idx="92">
                  <c:v>1.2871466414658063E-2</c:v>
                </c:pt>
                <c:pt idx="93">
                  <c:v>1.2829246383955047E-2</c:v>
                </c:pt>
                <c:pt idx="94">
                  <c:v>1.2788249910437055E-2</c:v>
                </c:pt>
                <c:pt idx="95">
                  <c:v>1.2748424564885834E-2</c:v>
                </c:pt>
                <c:pt idx="96">
                  <c:v>1.2709720871345054E-2</c:v>
                </c:pt>
                <c:pt idx="97">
                  <c:v>1.2672092102066672E-2</c:v>
                </c:pt>
                <c:pt idx="98">
                  <c:v>1.2635494089308294E-2</c:v>
                </c:pt>
                <c:pt idx="99">
                  <c:v>1.2599885052387749E-2</c:v>
                </c:pt>
                <c:pt idx="100">
                  <c:v>1.2565225438571054E-2</c:v>
                </c:pt>
                <c:pt idx="101">
                  <c:v>1.2531477776519938E-2</c:v>
                </c:pt>
                <c:pt idx="102">
                  <c:v>1.2498606541157229E-2</c:v>
                </c:pt>
                <c:pt idx="103">
                  <c:v>1.2466578028925625E-2</c:v>
                </c:pt>
                <c:pt idx="104">
                  <c:v>1.2435360242519063E-2</c:v>
                </c:pt>
                <c:pt idx="105">
                  <c:v>1.2404922784257939E-2</c:v>
                </c:pt>
                <c:pt idx="106">
                  <c:v>1.2375236757361277E-2</c:v>
                </c:pt>
                <c:pt idx="107">
                  <c:v>1.2346274674441876E-2</c:v>
                </c:pt>
                <c:pt idx="108">
                  <c:v>1.2318010372615268E-2</c:v>
                </c:pt>
                <c:pt idx="109">
                  <c:v>1.2290418934671483E-2</c:v>
                </c:pt>
                <c:pt idx="110">
                  <c:v>1.2263476615810382E-2</c:v>
                </c:pt>
                <c:pt idx="111">
                  <c:v>1.2237160775487754E-2</c:v>
                </c:pt>
                <c:pt idx="112">
                  <c:v>1.2211449813961047E-2</c:v>
                </c:pt>
                <c:pt idx="113">
                  <c:v>1.2186323113160934E-2</c:v>
                </c:pt>
                <c:pt idx="114">
                  <c:v>1.2161760981548532E-2</c:v>
                </c:pt>
                <c:pt idx="115">
                  <c:v>1.2137744602648329E-2</c:v>
                </c:pt>
                <c:pt idx="116">
                  <c:v>1.2114255986974073E-2</c:v>
                </c:pt>
                <c:pt idx="117">
                  <c:v>1.2091277927089552E-2</c:v>
                </c:pt>
                <c:pt idx="118">
                  <c:v>1.2068793955568292E-2</c:v>
                </c:pt>
                <c:pt idx="119">
                  <c:v>1.2046788305636328E-2</c:v>
                </c:pt>
                <c:pt idx="120">
                  <c:v>1.2025245874300402E-2</c:v>
                </c:pt>
                <c:pt idx="121">
                  <c:v>1.2004152187780347E-2</c:v>
                </c:pt>
                <c:pt idx="122">
                  <c:v>1.1983493369079423E-2</c:v>
                </c:pt>
                <c:pt idx="123">
                  <c:v>1.1963256107539885E-2</c:v>
                </c:pt>
                <c:pt idx="124">
                  <c:v>1.1943427630243459E-2</c:v>
                </c:pt>
                <c:pt idx="125">
                  <c:v>1.1923995675127584E-2</c:v>
                </c:pt>
                <c:pt idx="126">
                  <c:v>1.1904948465698499E-2</c:v>
                </c:pt>
                <c:pt idx="127">
                  <c:v>1.1886274687231666E-2</c:v>
                </c:pt>
                <c:pt idx="128">
                  <c:v>1.1867963464358358E-2</c:v>
                </c:pt>
                <c:pt idx="129">
                  <c:v>1.1850004339945232E-2</c:v>
                </c:pt>
                <c:pt idx="130">
                  <c:v>1.1832387255180616E-2</c:v>
                </c:pt>
                <c:pt idx="131">
                  <c:v>1.1815102530787856E-2</c:v>
                </c:pt>
                <c:pt idx="132">
                  <c:v>1.1798140849292033E-2</c:v>
                </c:pt>
                <c:pt idx="133">
                  <c:v>1.1781493238271729E-2</c:v>
                </c:pt>
                <c:pt idx="134">
                  <c:v>1.1765151054532614E-2</c:v>
                </c:pt>
                <c:pt idx="135">
                  <c:v>1.1749105969144209E-2</c:v>
                </c:pt>
                <c:pt idx="136">
                  <c:v>1.1733349953285377E-2</c:v>
                </c:pt>
                <c:pt idx="137">
                  <c:v>1.1717875264848011E-2</c:v>
                </c:pt>
                <c:pt idx="138">
                  <c:v>1.1702674435751965E-2</c:v>
                </c:pt>
                <c:pt idx="139">
                  <c:v>1.1687740259927538E-2</c:v>
                </c:pt>
                <c:pt idx="140">
                  <c:v>1.1673065781924898E-2</c:v>
                </c:pt>
                <c:pt idx="141">
                  <c:v>1.1658644286112619E-2</c:v>
                </c:pt>
                <c:pt idx="142">
                  <c:v>1.1644469286430065E-2</c:v>
                </c:pt>
                <c:pt idx="143">
                  <c:v>1.1630534516660818E-2</c:v>
                </c:pt>
                <c:pt idx="144">
                  <c:v>1.1616833921196433E-2</c:v>
                </c:pt>
                <c:pt idx="145">
                  <c:v>1.1603361646261995E-2</c:v>
                </c:pt>
                <c:pt idx="146">
                  <c:v>1.1590112031576704E-2</c:v>
                </c:pt>
                <c:pt idx="147">
                  <c:v>1.1577079602424573E-2</c:v>
                </c:pt>
                <c:pt idx="148">
                  <c:v>1.1564259062111865E-2</c:v>
                </c:pt>
                <c:pt idx="149">
                  <c:v>1.1551645284789473E-2</c:v>
                </c:pt>
                <c:pt idx="150">
                  <c:v>1.1539233308619794E-2</c:v>
                </c:pt>
                <c:pt idx="151">
                  <c:v>1.1527018329268942E-2</c:v>
                </c:pt>
                <c:pt idx="152">
                  <c:v>1.1514995693706407E-2</c:v>
                </c:pt>
                <c:pt idx="153">
                  <c:v>1.1503160894295306E-2</c:v>
                </c:pt>
                <c:pt idx="154">
                  <c:v>1.1491509563157514E-2</c:v>
                </c:pt>
                <c:pt idx="155">
                  <c:v>1.1480037466798794E-2</c:v>
                </c:pt>
                <c:pt idx="156">
                  <c:v>1.1468740500980134E-2</c:v>
                </c:pt>
                <c:pt idx="157">
                  <c:v>1.1457614685822137E-2</c:v>
                </c:pt>
                <c:pt idx="158">
                  <c:v>1.1446656161130286E-2</c:v>
                </c:pt>
                <c:pt idx="159">
                  <c:v>1.1435861181929477E-2</c:v>
                </c:pt>
                <c:pt idx="160">
                  <c:v>1.1425226114197015E-2</c:v>
                </c:pt>
                <c:pt idx="161">
                  <c:v>1.1414747430783833E-2</c:v>
                </c:pt>
                <c:pt idx="162">
                  <c:v>1.1404421707514347E-2</c:v>
                </c:pt>
                <c:pt idx="163">
                  <c:v>1.1394245619455848E-2</c:v>
                </c:pt>
                <c:pt idx="164">
                  <c:v>1.1384215937348917E-2</c:v>
                </c:pt>
                <c:pt idx="165">
                  <c:v>1.1374329524190822E-2</c:v>
                </c:pt>
                <c:pt idx="166">
                  <c:v>1.1364583331964278E-2</c:v>
                </c:pt>
                <c:pt idx="167">
                  <c:v>1.1354974398504421E-2</c:v>
                </c:pt>
                <c:pt idx="168">
                  <c:v>1.1345499844497219E-2</c:v>
                </c:pt>
                <c:pt idx="169">
                  <c:v>1.1336156870602956E-2</c:v>
                </c:pt>
                <c:pt idx="170">
                  <c:v>1.1326942754698715E-2</c:v>
                </c:pt>
                <c:pt idx="171">
                  <c:v>1.1317854849234197E-2</c:v>
                </c:pt>
                <c:pt idx="172">
                  <c:v>1.1308890578695423E-2</c:v>
                </c:pt>
                <c:pt idx="173">
                  <c:v>1.1300047437171291E-2</c:v>
                </c:pt>
                <c:pt idx="174">
                  <c:v>1.1291322986018084E-2</c:v>
                </c:pt>
                <c:pt idx="175">
                  <c:v>1.1282714851617403E-2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4CB-4F4B-9A76-CB5A9659A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0334496"/>
        <c:axId val="1450346560"/>
      </c:scatterChart>
      <c:valAx>
        <c:axId val="1450334496"/>
        <c:scaling>
          <c:orientation val="minMax"/>
          <c:max val="4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Flow Rate (mm³/s)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0346560"/>
        <c:crosses val="autoZero"/>
        <c:crossBetween val="midCat"/>
      </c:valAx>
      <c:valAx>
        <c:axId val="1450346560"/>
        <c:scaling>
          <c:orientation val="minMax"/>
          <c:max val="2.0000000000000004E-2"/>
          <c:min val="8.0000000000000019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Effective PA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0334496"/>
        <c:crosses val="autoZero"/>
        <c:crossBetween val="midCat"/>
        <c:majorUnit val="1.0000000000000002E-3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0817242438674713"/>
          <c:y val="0.8612497379281181"/>
          <c:w val="0.5668124180148667"/>
          <c:h val="0.124067785676270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157370</xdr:colOff>
      <xdr:row>3</xdr:row>
      <xdr:rowOff>180146</xdr:rowOff>
    </xdr:from>
    <xdr:to>
      <xdr:col>23</xdr:col>
      <xdr:colOff>252620</xdr:colOff>
      <xdr:row>33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D2E5FB-A3D6-4795-89E2-FCA50246B5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895350</xdr:colOff>
      <xdr:row>6</xdr:row>
      <xdr:rowOff>152400</xdr:rowOff>
    </xdr:from>
    <xdr:to>
      <xdr:col>10</xdr:col>
      <xdr:colOff>275104</xdr:colOff>
      <xdr:row>34</xdr:row>
      <xdr:rowOff>73959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0F3CBA3-02C9-40AB-9C6E-FA05E45E77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6</xdr:row>
      <xdr:rowOff>9525</xdr:rowOff>
    </xdr:from>
    <xdr:to>
      <xdr:col>9</xdr:col>
      <xdr:colOff>238125</xdr:colOff>
      <xdr:row>33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E6D2C6-A56B-4060-8B0A-96D965D7FD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9536C-6686-4DB9-A20C-C4218DD4AA3C}">
  <dimension ref="B1:N33"/>
  <sheetViews>
    <sheetView tabSelected="1" zoomScale="115" zoomScaleNormal="115" workbookViewId="0">
      <selection activeCell="I29" sqref="I29"/>
    </sheetView>
  </sheetViews>
  <sheetFormatPr defaultRowHeight="15" customHeight="1" x14ac:dyDescent="0.25"/>
  <cols>
    <col min="1" max="1" width="2.85546875" style="1" customWidth="1"/>
    <col min="2" max="2" width="20.42578125" style="1" bestFit="1" customWidth="1"/>
    <col min="3" max="3" width="13.140625" style="1" bestFit="1" customWidth="1"/>
    <col min="4" max="4" width="9.85546875" style="1" bestFit="1" customWidth="1"/>
    <col min="5" max="5" width="2.85546875" style="1" customWidth="1"/>
    <col min="6" max="6" width="11.140625" style="1" customWidth="1"/>
    <col min="7" max="7" width="8.28515625" style="1" bestFit="1" customWidth="1"/>
    <col min="8" max="8" width="8.42578125" style="1" bestFit="1" customWidth="1"/>
    <col min="9" max="9" width="8.5703125" style="1" bestFit="1" customWidth="1"/>
    <col min="10" max="10" width="2.85546875" style="1" customWidth="1"/>
    <col min="11" max="11" width="11.140625" style="1" bestFit="1" customWidth="1"/>
    <col min="12" max="12" width="8.28515625" style="1" bestFit="1" customWidth="1"/>
    <col min="13" max="13" width="8.85546875" style="1" bestFit="1" customWidth="1"/>
    <col min="14" max="14" width="9.42578125" style="1" bestFit="1" customWidth="1"/>
    <col min="15" max="16384" width="9.140625" style="1"/>
  </cols>
  <sheetData>
    <row r="1" spans="2:14" ht="15" customHeight="1" thickBot="1" x14ac:dyDescent="0.3"/>
    <row r="2" spans="2:14" ht="15" customHeight="1" x14ac:dyDescent="0.25">
      <c r="B2" s="2" t="s">
        <v>2</v>
      </c>
      <c r="C2" s="12">
        <v>1.75</v>
      </c>
      <c r="D2" s="2" t="s">
        <v>3</v>
      </c>
    </row>
    <row r="3" spans="2:14" ht="15" customHeight="1" x14ac:dyDescent="0.25">
      <c r="B3" s="3" t="s">
        <v>5</v>
      </c>
      <c r="C3" s="13">
        <v>0.2</v>
      </c>
      <c r="D3" s="3" t="s">
        <v>3</v>
      </c>
    </row>
    <row r="4" spans="2:14" ht="15" customHeight="1" thickBot="1" x14ac:dyDescent="0.3">
      <c r="B4" s="4" t="s">
        <v>7</v>
      </c>
      <c r="C4" s="14">
        <v>0.5</v>
      </c>
      <c r="D4" s="4" t="s">
        <v>3</v>
      </c>
    </row>
    <row r="5" spans="2:14" ht="15" customHeight="1" thickBot="1" x14ac:dyDescent="0.3">
      <c r="F5" s="62" t="s">
        <v>16</v>
      </c>
      <c r="G5" s="63"/>
      <c r="H5" s="63"/>
      <c r="I5" s="64"/>
      <c r="K5" s="62" t="s">
        <v>17</v>
      </c>
      <c r="L5" s="63"/>
      <c r="M5" s="63"/>
      <c r="N5" s="64"/>
    </row>
    <row r="6" spans="2:14" s="105" customFormat="1" ht="30.75" thickBot="1" x14ac:dyDescent="0.3">
      <c r="B6" s="104" t="s">
        <v>9</v>
      </c>
      <c r="C6" s="104" t="s">
        <v>10</v>
      </c>
      <c r="D6" s="104" t="s">
        <v>14</v>
      </c>
      <c r="F6" s="106" t="s">
        <v>11</v>
      </c>
      <c r="G6" s="106" t="s">
        <v>12</v>
      </c>
      <c r="H6" s="104" t="s">
        <v>24</v>
      </c>
      <c r="I6" s="106" t="s">
        <v>13</v>
      </c>
      <c r="K6" s="106" t="s">
        <v>11</v>
      </c>
      <c r="L6" s="106" t="s">
        <v>12</v>
      </c>
      <c r="M6" s="104" t="s">
        <v>24</v>
      </c>
      <c r="N6" s="106" t="s">
        <v>13</v>
      </c>
    </row>
    <row r="7" spans="2:14" ht="15" customHeight="1" x14ac:dyDescent="0.25">
      <c r="B7" s="9">
        <v>50</v>
      </c>
      <c r="C7" s="9">
        <f>B7*$C$3*$C$4</f>
        <v>5</v>
      </c>
      <c r="D7" s="15">
        <v>1.55E-2</v>
      </c>
      <c r="F7" s="5">
        <f t="shared" ref="F7:F26" si="0">IF(COUNTA($D7)=1,$C7/(PI()*($C$2/2)^2)/4,0)</f>
        <v>0.5196896100959848</v>
      </c>
      <c r="G7" s="5">
        <f>$F7*I$31+I$32*TANH($F7/I$33)</f>
        <v>8.054709772118784E-3</v>
      </c>
      <c r="H7" s="5">
        <f t="shared" ref="H7:H23" si="1">IF(F7=0,0,G7/F7)</f>
        <v>1.5499077941217852E-2</v>
      </c>
      <c r="I7" s="5">
        <f>IF($D7=0,0,ABS(H7-$D7)/$D7)</f>
        <v>5.9487663364385471E-5</v>
      </c>
      <c r="K7" s="5">
        <f t="shared" ref="K7:K26" si="2">IF(COUNTA($D7)=1,$C7/(PI()*($C$2/2)^2)/4,0)</f>
        <v>0.5196896100959848</v>
      </c>
      <c r="L7" s="7">
        <f>N$31*$K7+N$32*(1-1/(1+($K7/N$33)))</f>
        <v>8.1279305463383411E-3</v>
      </c>
      <c r="M7" s="7">
        <f t="shared" ref="M7:M23" si="3">IF(K7=0,0,L7/K7)</f>
        <v>1.5639971222124571E-2</v>
      </c>
      <c r="N7" s="5">
        <f>IF($D7=0,0,ABS(M7-$D7)/$D7)</f>
        <v>9.0304014273917006E-3</v>
      </c>
    </row>
    <row r="8" spans="2:14" ht="15" customHeight="1" x14ac:dyDescent="0.25">
      <c r="B8" s="10">
        <f>B7+50</f>
        <v>100</v>
      </c>
      <c r="C8" s="10">
        <f t="shared" ref="C8:C26" si="4">B8*$C$3*$C$4</f>
        <v>10</v>
      </c>
      <c r="D8" s="16">
        <v>1.4999999999999999E-2</v>
      </c>
      <c r="F8" s="7">
        <f t="shared" si="0"/>
        <v>1.0393792201919696</v>
      </c>
      <c r="G8" s="7">
        <f>$F8*I$31+I$32*TANH($F8/I$33)</f>
        <v>1.5531320430284381E-2</v>
      </c>
      <c r="H8" s="7">
        <f t="shared" si="1"/>
        <v>1.4942881412826207E-2</v>
      </c>
      <c r="I8" s="7">
        <f t="shared" ref="I8:I26" si="5">IF($D8=0,0,ABS(H8-$D8)/$D8)</f>
        <v>3.8079058115861554E-3</v>
      </c>
      <c r="K8" s="7">
        <f t="shared" si="2"/>
        <v>1.0393792201919696</v>
      </c>
      <c r="L8" s="7">
        <f>N$31*$K8+N$32*(1-1/(1+($K8/N$33)))</f>
        <v>1.5330642983960762E-2</v>
      </c>
      <c r="M8" s="7">
        <f t="shared" si="3"/>
        <v>1.4749807083048329E-2</v>
      </c>
      <c r="N8" s="7">
        <f t="shared" ref="N8:N26" si="6">IF($D8=0,0,ABS(M8-$D8)/$D8)</f>
        <v>1.6679527796778042E-2</v>
      </c>
    </row>
    <row r="9" spans="2:14" ht="15" customHeight="1" x14ac:dyDescent="0.25">
      <c r="B9" s="10">
        <f t="shared" ref="B9:B26" si="7">B8+50</f>
        <v>150</v>
      </c>
      <c r="C9" s="10">
        <f t="shared" si="4"/>
        <v>15</v>
      </c>
      <c r="D9" s="16"/>
      <c r="F9" s="7">
        <f t="shared" si="0"/>
        <v>0</v>
      </c>
      <c r="G9" s="7">
        <f>$F9*I$31+I$32*TANH($F9/I$33)</f>
        <v>0</v>
      </c>
      <c r="H9" s="7">
        <f t="shared" si="1"/>
        <v>0</v>
      </c>
      <c r="I9" s="7">
        <f t="shared" si="5"/>
        <v>0</v>
      </c>
      <c r="K9" s="7">
        <f t="shared" si="2"/>
        <v>0</v>
      </c>
      <c r="L9" s="7">
        <f>N$31*$K9+N$32*(1-1/(1+($K9/N$33)))</f>
        <v>0</v>
      </c>
      <c r="M9" s="7">
        <f t="shared" si="3"/>
        <v>0</v>
      </c>
      <c r="N9" s="7">
        <f t="shared" si="6"/>
        <v>0</v>
      </c>
    </row>
    <row r="10" spans="2:14" ht="15" customHeight="1" x14ac:dyDescent="0.25">
      <c r="B10" s="10">
        <f t="shared" si="7"/>
        <v>200</v>
      </c>
      <c r="C10" s="10">
        <f t="shared" si="4"/>
        <v>20</v>
      </c>
      <c r="D10" s="16">
        <v>1.35E-2</v>
      </c>
      <c r="F10" s="7">
        <f t="shared" si="0"/>
        <v>2.0787584403839392</v>
      </c>
      <c r="G10" s="7">
        <f>$F10*I$31+I$32*TANH($F10/I$33)</f>
        <v>2.8372647630549933E-2</v>
      </c>
      <c r="H10" s="7">
        <f t="shared" ref="H10:H20" si="8">IF(F10=0,0,G10/F10)</f>
        <v>1.3648843020601089E-2</v>
      </c>
      <c r="I10" s="7">
        <f t="shared" si="5"/>
        <v>1.1025408933414036E-2</v>
      </c>
      <c r="K10" s="7">
        <f t="shared" si="2"/>
        <v>2.0787584403839392</v>
      </c>
      <c r="L10" s="7">
        <f>N$31*$K10+N$32*(1-1/(1+($K10/N$33)))</f>
        <v>2.8174918446593124E-2</v>
      </c>
      <c r="M10" s="7">
        <f t="shared" si="3"/>
        <v>1.3553724136119114E-2</v>
      </c>
      <c r="N10" s="7">
        <f t="shared" si="6"/>
        <v>3.9795656384528913E-3</v>
      </c>
    </row>
    <row r="11" spans="2:14" ht="15" customHeight="1" x14ac:dyDescent="0.25">
      <c r="B11" s="10">
        <f t="shared" si="7"/>
        <v>250</v>
      </c>
      <c r="C11" s="10">
        <f t="shared" si="4"/>
        <v>25</v>
      </c>
      <c r="D11" s="16">
        <v>1.3100000000000001E-2</v>
      </c>
      <c r="F11" s="7">
        <f t="shared" si="0"/>
        <v>2.5984480504799241</v>
      </c>
      <c r="G11" s="7">
        <f>$F11*I$31+I$32*TANH($F11/I$33)</f>
        <v>3.4111478217471965E-2</v>
      </c>
      <c r="H11" s="7">
        <f t="shared" si="8"/>
        <v>1.3127635247959527E-2</v>
      </c>
      <c r="I11" s="7">
        <f t="shared" si="5"/>
        <v>2.109560912940915E-3</v>
      </c>
      <c r="K11" s="7">
        <f t="shared" si="2"/>
        <v>2.5984480504799241</v>
      </c>
      <c r="L11" s="7">
        <f>N$31*$K11+N$32*(1-1/(1+($K11/N$33)))</f>
        <v>3.4124349429524338E-2</v>
      </c>
      <c r="M11" s="7">
        <f t="shared" si="3"/>
        <v>1.3132588670849776E-2</v>
      </c>
      <c r="N11" s="7">
        <f t="shared" si="6"/>
        <v>2.4876847976927556E-3</v>
      </c>
    </row>
    <row r="12" spans="2:14" ht="15" customHeight="1" x14ac:dyDescent="0.25">
      <c r="B12" s="10">
        <f t="shared" si="7"/>
        <v>300</v>
      </c>
      <c r="C12" s="10">
        <f t="shared" si="4"/>
        <v>30</v>
      </c>
      <c r="D12" s="16"/>
      <c r="F12" s="7">
        <f t="shared" si="0"/>
        <v>0</v>
      </c>
      <c r="G12" s="7">
        <f>$F12*I$31+I$32*TANH($F12/I$33)</f>
        <v>0</v>
      </c>
      <c r="H12" s="7">
        <f t="shared" si="8"/>
        <v>0</v>
      </c>
      <c r="I12" s="7">
        <f t="shared" si="5"/>
        <v>0</v>
      </c>
      <c r="K12" s="7">
        <f t="shared" si="2"/>
        <v>0</v>
      </c>
      <c r="L12" s="7">
        <f>N$31*$K12+N$32*(1-1/(1+($K12/N$33)))</f>
        <v>0</v>
      </c>
      <c r="M12" s="7">
        <f t="shared" si="3"/>
        <v>0</v>
      </c>
      <c r="N12" s="7">
        <f t="shared" si="6"/>
        <v>0</v>
      </c>
    </row>
    <row r="13" spans="2:14" ht="15" customHeight="1" x14ac:dyDescent="0.25">
      <c r="B13" s="10">
        <f t="shared" si="7"/>
        <v>350</v>
      </c>
      <c r="C13" s="10">
        <f t="shared" si="4"/>
        <v>35</v>
      </c>
      <c r="D13" s="16">
        <v>1.2500000000000001E-2</v>
      </c>
      <c r="F13" s="7">
        <f t="shared" si="0"/>
        <v>3.6378272706718939</v>
      </c>
      <c r="G13" s="7">
        <f>$F13*I$31+I$32*TANH($F13/I$33)</f>
        <v>4.5056227813184725E-2</v>
      </c>
      <c r="H13" s="7">
        <f t="shared" si="8"/>
        <v>1.2385477500932307E-2</v>
      </c>
      <c r="I13" s="7">
        <f t="shared" si="5"/>
        <v>9.1617999254155202E-3</v>
      </c>
      <c r="K13" s="7">
        <f t="shared" si="2"/>
        <v>3.6378272706718939</v>
      </c>
      <c r="L13" s="7">
        <f>N$31*$K13+N$32*(1-1/(1+($K13/N$33)))</f>
        <v>4.5467123497231567E-2</v>
      </c>
      <c r="M13" s="7">
        <f t="shared" si="3"/>
        <v>1.2498428351391722E-2</v>
      </c>
      <c r="N13" s="7">
        <f t="shared" si="6"/>
        <v>1.2573188866230045E-4</v>
      </c>
    </row>
    <row r="14" spans="2:14" ht="15" customHeight="1" x14ac:dyDescent="0.25">
      <c r="B14" s="10">
        <f t="shared" si="7"/>
        <v>400</v>
      </c>
      <c r="C14" s="10">
        <f t="shared" si="4"/>
        <v>40</v>
      </c>
      <c r="D14" s="16"/>
      <c r="F14" s="7">
        <f t="shared" si="0"/>
        <v>0</v>
      </c>
      <c r="G14" s="7">
        <f>$F14*I$31+I$32*TANH($F14/I$33)</f>
        <v>0</v>
      </c>
      <c r="H14" s="7">
        <f t="shared" ref="H14:H18" si="9">IF(F14=0,0,G14/F14)</f>
        <v>0</v>
      </c>
      <c r="I14" s="7">
        <f t="shared" si="5"/>
        <v>0</v>
      </c>
      <c r="K14" s="7">
        <f t="shared" si="2"/>
        <v>0</v>
      </c>
      <c r="L14" s="7">
        <f>N$31*$K14+N$32*(1-1/(1+($K14/N$33)))</f>
        <v>0</v>
      </c>
      <c r="M14" s="7">
        <f t="shared" si="3"/>
        <v>0</v>
      </c>
      <c r="N14" s="7">
        <f t="shared" si="6"/>
        <v>0</v>
      </c>
    </row>
    <row r="15" spans="2:14" ht="15" customHeight="1" x14ac:dyDescent="0.25">
      <c r="B15" s="10">
        <f t="shared" si="7"/>
        <v>450</v>
      </c>
      <c r="C15" s="10">
        <f t="shared" si="4"/>
        <v>45</v>
      </c>
      <c r="D15" s="16">
        <v>1.2E-2</v>
      </c>
      <c r="F15" s="7">
        <f t="shared" si="0"/>
        <v>4.6772064908638633</v>
      </c>
      <c r="G15" s="7">
        <f>$F15*I$31+I$32*TANH($F15/I$33)</f>
        <v>5.5751786225784535E-2</v>
      </c>
      <c r="H15" s="7">
        <f t="shared" si="9"/>
        <v>1.1919889860472545E-2</v>
      </c>
      <c r="I15" s="7">
        <f t="shared" si="5"/>
        <v>6.6758449606212598E-3</v>
      </c>
      <c r="K15" s="7">
        <f t="shared" si="2"/>
        <v>4.6772064908638633</v>
      </c>
      <c r="L15" s="7">
        <f>N$31*$K15+N$32*(1-1/(1+($K15/N$33)))</f>
        <v>5.6330597798113134E-2</v>
      </c>
      <c r="M15" s="7">
        <f t="shared" si="3"/>
        <v>1.2043641414623342E-2</v>
      </c>
      <c r="N15" s="7">
        <f t="shared" si="6"/>
        <v>3.6367845519451152E-3</v>
      </c>
    </row>
    <row r="16" spans="2:14" ht="15" customHeight="1" x14ac:dyDescent="0.25">
      <c r="B16" s="10">
        <f t="shared" si="7"/>
        <v>500</v>
      </c>
      <c r="C16" s="10">
        <f t="shared" si="4"/>
        <v>50</v>
      </c>
      <c r="D16" s="16"/>
      <c r="F16" s="7">
        <f t="shared" si="0"/>
        <v>0</v>
      </c>
      <c r="G16" s="7">
        <f>$F16*I$31+I$32*TANH($F16/I$33)</f>
        <v>0</v>
      </c>
      <c r="H16" s="7">
        <f t="shared" si="9"/>
        <v>0</v>
      </c>
      <c r="I16" s="7">
        <f t="shared" si="5"/>
        <v>0</v>
      </c>
      <c r="K16" s="7">
        <f t="shared" si="2"/>
        <v>0</v>
      </c>
      <c r="L16" s="7">
        <f>N$31*$K16+N$32*(1-1/(1+($K16/N$33)))</f>
        <v>0</v>
      </c>
      <c r="M16" s="7">
        <f t="shared" si="3"/>
        <v>0</v>
      </c>
      <c r="N16" s="7">
        <f t="shared" si="6"/>
        <v>0</v>
      </c>
    </row>
    <row r="17" spans="2:14" ht="15" customHeight="1" x14ac:dyDescent="0.25">
      <c r="B17" s="10">
        <f t="shared" si="7"/>
        <v>550</v>
      </c>
      <c r="C17" s="10">
        <f t="shared" si="4"/>
        <v>55</v>
      </c>
      <c r="D17" s="16"/>
      <c r="F17" s="7">
        <f t="shared" si="0"/>
        <v>0</v>
      </c>
      <c r="G17" s="7">
        <f>$F17*I$31+I$32*TANH($F17/I$33)</f>
        <v>0</v>
      </c>
      <c r="H17" s="7">
        <f t="shared" si="9"/>
        <v>0</v>
      </c>
      <c r="I17" s="7">
        <f t="shared" si="5"/>
        <v>0</v>
      </c>
      <c r="K17" s="7">
        <f t="shared" si="2"/>
        <v>0</v>
      </c>
      <c r="L17" s="7">
        <f>N$31*$K17+N$32*(1-1/(1+($K17/N$33)))</f>
        <v>0</v>
      </c>
      <c r="M17" s="7">
        <f t="shared" si="3"/>
        <v>0</v>
      </c>
      <c r="N17" s="7">
        <f t="shared" si="6"/>
        <v>0</v>
      </c>
    </row>
    <row r="18" spans="2:14" ht="15" customHeight="1" x14ac:dyDescent="0.25">
      <c r="B18" s="10">
        <f t="shared" si="7"/>
        <v>600</v>
      </c>
      <c r="C18" s="10">
        <f t="shared" si="4"/>
        <v>60</v>
      </c>
      <c r="D18" s="16"/>
      <c r="F18" s="7">
        <f t="shared" si="0"/>
        <v>0</v>
      </c>
      <c r="G18" s="7">
        <f>$F18*I$31+I$32*TANH($F18/I$33)</f>
        <v>0</v>
      </c>
      <c r="H18" s="7">
        <f t="shared" si="9"/>
        <v>0</v>
      </c>
      <c r="I18" s="7">
        <f t="shared" si="5"/>
        <v>0</v>
      </c>
      <c r="K18" s="7">
        <f t="shared" si="2"/>
        <v>0</v>
      </c>
      <c r="L18" s="7">
        <f>N$31*$K18+N$32*(1-1/(1+($K18/N$33)))</f>
        <v>0</v>
      </c>
      <c r="M18" s="7">
        <f t="shared" si="3"/>
        <v>0</v>
      </c>
      <c r="N18" s="7">
        <f t="shared" si="6"/>
        <v>0</v>
      </c>
    </row>
    <row r="19" spans="2:14" ht="15" customHeight="1" x14ac:dyDescent="0.25">
      <c r="B19" s="10">
        <f t="shared" si="7"/>
        <v>650</v>
      </c>
      <c r="C19" s="10">
        <f t="shared" si="4"/>
        <v>65</v>
      </c>
      <c r="D19" s="16"/>
      <c r="F19" s="7">
        <f t="shared" si="0"/>
        <v>0</v>
      </c>
      <c r="G19" s="7">
        <f>$F19*I$31+I$32*TANH($F19/I$33)</f>
        <v>0</v>
      </c>
      <c r="H19" s="7">
        <f t="shared" si="8"/>
        <v>0</v>
      </c>
      <c r="I19" s="7">
        <f t="shared" si="5"/>
        <v>0</v>
      </c>
      <c r="K19" s="7">
        <f t="shared" si="2"/>
        <v>0</v>
      </c>
      <c r="L19" s="7">
        <f>N$31*$K19+N$32*(1-1/(1+($K19/N$33)))</f>
        <v>0</v>
      </c>
      <c r="M19" s="7">
        <f t="shared" si="3"/>
        <v>0</v>
      </c>
      <c r="N19" s="7">
        <f t="shared" si="6"/>
        <v>0</v>
      </c>
    </row>
    <row r="20" spans="2:14" ht="15" customHeight="1" x14ac:dyDescent="0.25">
      <c r="B20" s="10">
        <f t="shared" si="7"/>
        <v>700</v>
      </c>
      <c r="C20" s="10">
        <f t="shared" si="4"/>
        <v>70</v>
      </c>
      <c r="D20" s="16"/>
      <c r="F20" s="7">
        <f t="shared" si="0"/>
        <v>0</v>
      </c>
      <c r="G20" s="7">
        <f>$F20*I$31+I$32*TANH($F20/I$33)</f>
        <v>0</v>
      </c>
      <c r="H20" s="7">
        <f t="shared" si="8"/>
        <v>0</v>
      </c>
      <c r="I20" s="7">
        <f t="shared" si="5"/>
        <v>0</v>
      </c>
      <c r="K20" s="7">
        <f t="shared" si="2"/>
        <v>0</v>
      </c>
      <c r="L20" s="7">
        <f>N$31*$K20+N$32*(1-1/(1+($K20/N$33)))</f>
        <v>0</v>
      </c>
      <c r="M20" s="7">
        <f t="shared" si="3"/>
        <v>0</v>
      </c>
      <c r="N20" s="7">
        <f t="shared" si="6"/>
        <v>0</v>
      </c>
    </row>
    <row r="21" spans="2:14" ht="15" customHeight="1" x14ac:dyDescent="0.25">
      <c r="B21" s="10">
        <f t="shared" si="7"/>
        <v>750</v>
      </c>
      <c r="C21" s="10">
        <f t="shared" si="4"/>
        <v>75</v>
      </c>
      <c r="D21" s="16"/>
      <c r="F21" s="7">
        <f t="shared" si="0"/>
        <v>0</v>
      </c>
      <c r="G21" s="7">
        <f>$F21*I$31+I$32*TANH($F21/I$33)</f>
        <v>0</v>
      </c>
      <c r="H21" s="7">
        <f t="shared" si="1"/>
        <v>0</v>
      </c>
      <c r="I21" s="7">
        <f t="shared" si="5"/>
        <v>0</v>
      </c>
      <c r="K21" s="7">
        <f t="shared" si="2"/>
        <v>0</v>
      </c>
      <c r="L21" s="7">
        <f>N$31*$K21+N$32*(1-1/(1+($K21/N$33)))</f>
        <v>0</v>
      </c>
      <c r="M21" s="7">
        <f t="shared" si="3"/>
        <v>0</v>
      </c>
      <c r="N21" s="7">
        <f t="shared" si="6"/>
        <v>0</v>
      </c>
    </row>
    <row r="22" spans="2:14" ht="15" customHeight="1" x14ac:dyDescent="0.25">
      <c r="B22" s="10">
        <f t="shared" si="7"/>
        <v>800</v>
      </c>
      <c r="C22" s="10">
        <f t="shared" si="4"/>
        <v>80</v>
      </c>
      <c r="D22" s="16"/>
      <c r="F22" s="7">
        <f t="shared" si="0"/>
        <v>0</v>
      </c>
      <c r="G22" s="7">
        <f>$F22*I$31+I$32*TANH($F22/I$33)</f>
        <v>0</v>
      </c>
      <c r="H22" s="7">
        <f t="shared" si="1"/>
        <v>0</v>
      </c>
      <c r="I22" s="7">
        <f t="shared" si="5"/>
        <v>0</v>
      </c>
      <c r="K22" s="7">
        <f t="shared" si="2"/>
        <v>0</v>
      </c>
      <c r="L22" s="7">
        <f>N$31*$K22+N$32*(1-1/(1+($K22/N$33)))</f>
        <v>0</v>
      </c>
      <c r="M22" s="7">
        <f t="shared" si="3"/>
        <v>0</v>
      </c>
      <c r="N22" s="7">
        <f t="shared" si="6"/>
        <v>0</v>
      </c>
    </row>
    <row r="23" spans="2:14" ht="15" customHeight="1" x14ac:dyDescent="0.25">
      <c r="B23" s="10">
        <f t="shared" si="7"/>
        <v>850</v>
      </c>
      <c r="C23" s="10">
        <f t="shared" si="4"/>
        <v>85</v>
      </c>
      <c r="D23" s="16"/>
      <c r="F23" s="7">
        <f t="shared" si="0"/>
        <v>0</v>
      </c>
      <c r="G23" s="7">
        <f>$F23*I$31+I$32*TANH($F23/I$33)</f>
        <v>0</v>
      </c>
      <c r="H23" s="7">
        <f t="shared" si="1"/>
        <v>0</v>
      </c>
      <c r="I23" s="7">
        <f t="shared" si="5"/>
        <v>0</v>
      </c>
      <c r="K23" s="7">
        <f t="shared" si="2"/>
        <v>0</v>
      </c>
      <c r="L23" s="7">
        <f>N$31*$K23+N$32*(1-1/(1+($K23/N$33)))</f>
        <v>0</v>
      </c>
      <c r="M23" s="7">
        <f t="shared" si="3"/>
        <v>0</v>
      </c>
      <c r="N23" s="7">
        <f t="shared" si="6"/>
        <v>0</v>
      </c>
    </row>
    <row r="24" spans="2:14" ht="15" customHeight="1" x14ac:dyDescent="0.25">
      <c r="B24" s="10">
        <f t="shared" si="7"/>
        <v>900</v>
      </c>
      <c r="C24" s="10">
        <f t="shared" si="4"/>
        <v>90</v>
      </c>
      <c r="D24" s="16">
        <v>1.0999999999999999E-2</v>
      </c>
      <c r="F24" s="7">
        <f t="shared" si="0"/>
        <v>9.3544129817277266</v>
      </c>
      <c r="G24" s="7">
        <f>$F24*I$31+I$32*TANH($F24/I$33)</f>
        <v>0.1035421045645727</v>
      </c>
      <c r="H24" s="7">
        <f>IF(F24=0,0,G24/F24)</f>
        <v>1.1068797664463264E-2</v>
      </c>
      <c r="I24" s="7">
        <f t="shared" si="5"/>
        <v>6.2543331330240527E-3</v>
      </c>
      <c r="K24" s="7">
        <f t="shared" si="2"/>
        <v>9.3544129817277266</v>
      </c>
      <c r="L24" s="7">
        <f>N$31*$K24+N$32*(1-1/(1+($K24/N$33)))</f>
        <v>0.10261686584881907</v>
      </c>
      <c r="M24" s="7">
        <f>IF(K24=0,0,L24/K24)</f>
        <v>1.0969888334977713E-2</v>
      </c>
      <c r="N24" s="7">
        <f t="shared" si="6"/>
        <v>2.7374240929351431E-3</v>
      </c>
    </row>
    <row r="25" spans="2:14" ht="15" customHeight="1" x14ac:dyDescent="0.25">
      <c r="B25" s="10">
        <f t="shared" si="7"/>
        <v>950</v>
      </c>
      <c r="C25" s="10">
        <f t="shared" si="4"/>
        <v>95</v>
      </c>
      <c r="D25" s="16"/>
      <c r="F25" s="7">
        <f t="shared" si="0"/>
        <v>0</v>
      </c>
      <c r="G25" s="7">
        <f>$F25*I$31+I$32*TANH($F25/I$33)</f>
        <v>0</v>
      </c>
      <c r="H25" s="7">
        <f t="shared" ref="H25:H26" si="10">IF(F25=0,0,G25/F25)</f>
        <v>0</v>
      </c>
      <c r="I25" s="7">
        <f t="shared" si="5"/>
        <v>0</v>
      </c>
      <c r="K25" s="7">
        <f t="shared" si="2"/>
        <v>0</v>
      </c>
      <c r="L25" s="7">
        <f>N$31*$K25+N$32*(1-1/(1+($K25/N$33)))</f>
        <v>0</v>
      </c>
      <c r="M25" s="7">
        <f t="shared" ref="M25:M26" si="11">IF(K25=0,0,L25/K25)</f>
        <v>0</v>
      </c>
      <c r="N25" s="7">
        <f t="shared" si="6"/>
        <v>0</v>
      </c>
    </row>
    <row r="26" spans="2:14" ht="15" customHeight="1" thickBot="1" x14ac:dyDescent="0.3">
      <c r="B26" s="11">
        <f t="shared" si="7"/>
        <v>1000</v>
      </c>
      <c r="C26" s="11">
        <f t="shared" si="4"/>
        <v>100</v>
      </c>
      <c r="D26" s="17"/>
      <c r="F26" s="6">
        <f t="shared" si="0"/>
        <v>0</v>
      </c>
      <c r="G26" s="6">
        <f>$F26*I$31+I$32*TANH($F26/I$33)</f>
        <v>0</v>
      </c>
      <c r="H26" s="6">
        <f t="shared" si="10"/>
        <v>0</v>
      </c>
      <c r="I26" s="8">
        <f t="shared" si="5"/>
        <v>0</v>
      </c>
      <c r="K26" s="6">
        <f t="shared" si="2"/>
        <v>0</v>
      </c>
      <c r="L26" s="6">
        <f>N$31*$K26+N$32*(1-1/(1+($K26/N$33)))</f>
        <v>0</v>
      </c>
      <c r="M26" s="6">
        <f t="shared" si="11"/>
        <v>0</v>
      </c>
      <c r="N26" s="8">
        <f t="shared" si="6"/>
        <v>0</v>
      </c>
    </row>
    <row r="27" spans="2:14" ht="15" customHeight="1" thickBot="1" x14ac:dyDescent="0.3">
      <c r="D27" s="19"/>
      <c r="F27" s="74" t="s">
        <v>15</v>
      </c>
      <c r="G27" s="75"/>
      <c r="H27" s="76"/>
      <c r="I27" s="59" cm="1">
        <f t="array" ref="I27">SUMSQ(IF(H7:H26&gt;0,I7:I26,0))</f>
        <v>3.0813574159685686E-4</v>
      </c>
      <c r="K27" s="74" t="s">
        <v>15</v>
      </c>
      <c r="L27" s="75"/>
      <c r="M27" s="76"/>
      <c r="N27" s="18" cm="1">
        <f t="array" ref="N27">SUMSQ(IF(M7:M26&gt;0,N7:N26,0))</f>
        <v>4.0251581683643106E-4</v>
      </c>
    </row>
    <row r="28" spans="2:14" ht="15" customHeight="1" thickBot="1" x14ac:dyDescent="0.3">
      <c r="C28" s="46"/>
      <c r="F28" s="62" t="s">
        <v>22</v>
      </c>
      <c r="G28" s="63"/>
      <c r="H28" s="63"/>
      <c r="I28" s="63"/>
      <c r="J28" s="63"/>
      <c r="K28" s="63"/>
      <c r="L28" s="63"/>
      <c r="M28" s="64"/>
      <c r="N28" s="58" cm="1">
        <f t="array" ref="N28">SUMSQ(IF(H7:H26&gt;0,I7:I26,0),IF(M7:M26&gt;0,N7:N26,0))</f>
        <v>7.1065155843328797E-4</v>
      </c>
    </row>
    <row r="29" spans="2:14" ht="30" customHeight="1" thickBot="1" x14ac:dyDescent="0.3">
      <c r="B29" s="107" t="s">
        <v>23</v>
      </c>
      <c r="C29" s="108"/>
      <c r="D29" s="109"/>
      <c r="F29" s="60"/>
      <c r="G29" s="60"/>
      <c r="H29" s="60"/>
      <c r="I29" s="60"/>
      <c r="J29" s="60"/>
      <c r="K29" s="60"/>
      <c r="L29" s="60"/>
      <c r="M29" s="60"/>
      <c r="N29" s="61"/>
    </row>
    <row r="30" spans="2:14" ht="15" customHeight="1" thickBot="1" x14ac:dyDescent="0.3">
      <c r="B30" s="102" t="s">
        <v>25</v>
      </c>
      <c r="C30" s="102" t="s">
        <v>20</v>
      </c>
      <c r="D30" s="103" t="s">
        <v>21</v>
      </c>
      <c r="F30" s="62" t="s">
        <v>18</v>
      </c>
      <c r="G30" s="63"/>
      <c r="H30" s="63"/>
      <c r="I30" s="64"/>
      <c r="K30" s="62" t="s">
        <v>19</v>
      </c>
      <c r="L30" s="63"/>
      <c r="M30" s="63"/>
      <c r="N30" s="64"/>
    </row>
    <row r="31" spans="2:14" ht="15" customHeight="1" x14ac:dyDescent="0.25">
      <c r="B31" s="2" t="s">
        <v>4</v>
      </c>
      <c r="C31" s="55">
        <v>5.0000000000000001E-3</v>
      </c>
      <c r="D31" s="55">
        <v>0.03</v>
      </c>
      <c r="F31" s="71" t="s">
        <v>4</v>
      </c>
      <c r="G31" s="72"/>
      <c r="H31" s="73"/>
      <c r="I31" s="52">
        <v>1.0212212244872339E-2</v>
      </c>
      <c r="K31" s="71" t="s">
        <v>4</v>
      </c>
      <c r="L31" s="72"/>
      <c r="M31" s="73"/>
      <c r="N31" s="52">
        <v>9.2827023079647686E-3</v>
      </c>
    </row>
    <row r="32" spans="2:14" ht="15" customHeight="1" x14ac:dyDescent="0.25">
      <c r="B32" s="3" t="s">
        <v>6</v>
      </c>
      <c r="C32" s="56">
        <v>5.0000000000000001E-3</v>
      </c>
      <c r="D32" s="56">
        <v>0.03</v>
      </c>
      <c r="F32" s="68" t="s">
        <v>6</v>
      </c>
      <c r="G32" s="69"/>
      <c r="H32" s="70"/>
      <c r="I32" s="53">
        <v>8.0128952265051175E-3</v>
      </c>
      <c r="K32" s="68" t="s">
        <v>6</v>
      </c>
      <c r="L32" s="69"/>
      <c r="M32" s="70"/>
      <c r="N32" s="53">
        <v>2.0290928452208121E-2</v>
      </c>
    </row>
    <row r="33" spans="2:14" ht="15" customHeight="1" thickBot="1" x14ac:dyDescent="0.3">
      <c r="B33" s="4" t="s">
        <v>8</v>
      </c>
      <c r="C33" s="57">
        <v>1</v>
      </c>
      <c r="D33" s="57">
        <v>3.5</v>
      </c>
      <c r="F33" s="65" t="s">
        <v>8</v>
      </c>
      <c r="G33" s="66"/>
      <c r="H33" s="67"/>
      <c r="I33" s="54">
        <v>1.4542379219099935</v>
      </c>
      <c r="K33" s="65" t="s">
        <v>8</v>
      </c>
      <c r="L33" s="66"/>
      <c r="M33" s="67"/>
      <c r="N33" s="54">
        <v>2.6720785416355417</v>
      </c>
    </row>
  </sheetData>
  <mergeCells count="14">
    <mergeCell ref="B29:D29"/>
    <mergeCell ref="F5:I5"/>
    <mergeCell ref="K5:N5"/>
    <mergeCell ref="F30:I30"/>
    <mergeCell ref="K30:N30"/>
    <mergeCell ref="F33:H33"/>
    <mergeCell ref="F32:H32"/>
    <mergeCell ref="F31:H31"/>
    <mergeCell ref="K33:M33"/>
    <mergeCell ref="K32:M32"/>
    <mergeCell ref="K31:M31"/>
    <mergeCell ref="K27:M27"/>
    <mergeCell ref="F27:H27"/>
    <mergeCell ref="F28:M28"/>
  </mergeCells>
  <pageMargins left="0.7" right="0.7" top="0.75" bottom="0.75" header="0.3" footer="0.3"/>
  <pageSetup paperSize="256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ADB6-B8AF-4F36-ACF6-A35B8A6B9CB3}">
  <dimension ref="A1:L180"/>
  <sheetViews>
    <sheetView zoomScaleNormal="100" workbookViewId="0">
      <selection activeCell="A113" sqref="A113:L141"/>
    </sheetView>
  </sheetViews>
  <sheetFormatPr defaultRowHeight="15" x14ac:dyDescent="0.25"/>
  <cols>
    <col min="1" max="2" width="11.42578125" customWidth="1"/>
    <col min="3" max="3" width="20" customWidth="1"/>
    <col min="4" max="4" width="5.7109375" customWidth="1"/>
    <col min="5" max="12" width="11.42578125" customWidth="1"/>
  </cols>
  <sheetData>
    <row r="1" spans="1:12" x14ac:dyDescent="0.25">
      <c r="A1" s="95" t="s">
        <v>1</v>
      </c>
      <c r="B1" s="97" t="s">
        <v>0</v>
      </c>
      <c r="C1" s="20" t="s">
        <v>4</v>
      </c>
      <c r="D1" s="21">
        <v>0.01</v>
      </c>
      <c r="E1" s="91">
        <v>0.01</v>
      </c>
      <c r="F1" s="100"/>
      <c r="G1" s="91">
        <v>0.01</v>
      </c>
      <c r="H1" s="100"/>
      <c r="I1" s="91">
        <v>0.01</v>
      </c>
      <c r="J1" s="92"/>
      <c r="K1" s="77">
        <f>'Non-Linear Calculator'!I31</f>
        <v>1.0212212244872339E-2</v>
      </c>
      <c r="L1" s="78"/>
    </row>
    <row r="2" spans="1:12" x14ac:dyDescent="0.25">
      <c r="A2" s="96"/>
      <c r="B2" s="98"/>
      <c r="C2" s="22" t="s">
        <v>6</v>
      </c>
      <c r="D2" s="23">
        <v>0</v>
      </c>
      <c r="E2" s="93">
        <v>0.01</v>
      </c>
      <c r="F2" s="101"/>
      <c r="G2" s="93">
        <v>0.01</v>
      </c>
      <c r="H2" s="101"/>
      <c r="I2" s="93">
        <v>0.02</v>
      </c>
      <c r="J2" s="94"/>
      <c r="K2" s="79">
        <f>'Non-Linear Calculator'!I32</f>
        <v>8.0128952265051175E-3</v>
      </c>
      <c r="L2" s="80"/>
    </row>
    <row r="3" spans="1:12" ht="15.75" thickBot="1" x14ac:dyDescent="0.3">
      <c r="A3" s="42">
        <v>1</v>
      </c>
      <c r="B3" s="99"/>
      <c r="C3" s="24" t="s">
        <v>8</v>
      </c>
      <c r="D3" s="25">
        <v>0</v>
      </c>
      <c r="E3" s="85">
        <v>1.04</v>
      </c>
      <c r="F3" s="86"/>
      <c r="G3" s="85">
        <v>2.08</v>
      </c>
      <c r="H3" s="86"/>
      <c r="I3" s="85">
        <v>2.08</v>
      </c>
      <c r="J3" s="87"/>
      <c r="K3" s="81">
        <f>'Non-Linear Calculator'!I33</f>
        <v>1.4542379219099935</v>
      </c>
      <c r="L3" s="82"/>
    </row>
    <row r="4" spans="1:12" ht="15.75" thickBot="1" x14ac:dyDescent="0.3">
      <c r="A4" s="26"/>
      <c r="B4" s="26"/>
      <c r="C4" s="88" t="str">
        <f>CONCATENATE($C$2," = ",D2," ",$C$3," = ",D3)</f>
        <v>linear_offset = 0 linearization_velocity = 0</v>
      </c>
      <c r="D4" s="90"/>
      <c r="E4" s="88" t="str">
        <f>CONCATENATE($C$2," = ",E2," ",$C$3," = ",E3)</f>
        <v>linear_offset = 0.01 linearization_velocity = 1.04</v>
      </c>
      <c r="F4" s="90"/>
      <c r="G4" s="88" t="str">
        <f>CONCATENATE($C$2," = ",G2," ",$C$3," = ",G3)</f>
        <v>linear_offset = 0.01 linearization_velocity = 2.08</v>
      </c>
      <c r="H4" s="90"/>
      <c r="I4" s="88" t="str">
        <f>CONCATENATE($C$2," = ",I2," ",$C$3," = ",I3)</f>
        <v>linear_offset = 0.02 linearization_velocity = 2.08</v>
      </c>
      <c r="J4" s="89"/>
      <c r="K4" s="83" t="str">
        <f>CONCATENATE("TANH MODEL ",$C$2," = ",ROUND(K2,4)," ",$C$3," = ",ROUND(K3,3))</f>
        <v>TANH MODEL linear_offset = 0.008 linearization_velocity = 1.454</v>
      </c>
      <c r="L4" s="84"/>
    </row>
    <row r="5" spans="1:12" x14ac:dyDescent="0.25">
      <c r="A5" s="27">
        <v>1E-3</v>
      </c>
      <c r="B5" s="47">
        <f>A5/(PI()*(1.75/2)^2)/4</f>
        <v>1.0393792201919697E-4</v>
      </c>
      <c r="C5" s="29">
        <f t="shared" ref="C5:C45" si="0">$B5*D$1</f>
        <v>1.0393792201919698E-6</v>
      </c>
      <c r="D5" s="30">
        <f t="shared" ref="D5:D45" si="1">C5/$B5</f>
        <v>0.01</v>
      </c>
      <c r="E5" s="31">
        <f>E$1*$B5+E$2*TANH(($B5/E$3))</f>
        <v>2.0387823132030342E-6</v>
      </c>
      <c r="F5" s="32">
        <f t="shared" ref="F5:F36" si="2">E5/$B5</f>
        <v>1.9615384583371583E-2</v>
      </c>
      <c r="G5" s="29">
        <f t="shared" ref="G5:G55" si="3">G$1*$B5+G$2*TANH(($B5/G$3))</f>
        <v>1.5390807679452651E-6</v>
      </c>
      <c r="H5" s="32">
        <f t="shared" ref="H5:H45" si="4">G5/$B5</f>
        <v>1.4807692303690679E-2</v>
      </c>
      <c r="I5" s="29">
        <f t="shared" ref="I5:K55" si="5">I$1*$B5+I$2*TANH(($B5/I$3))</f>
        <v>2.0387823156985601E-6</v>
      </c>
      <c r="J5" s="32">
        <f t="shared" ref="J5:J45" si="6">I5/$B5</f>
        <v>1.9615384607381357E-2</v>
      </c>
      <c r="K5" s="29">
        <f t="shared" si="5"/>
        <v>1.6341372338708816E-6</v>
      </c>
      <c r="L5" s="32">
        <f t="shared" ref="L5:L68" si="7">K5/$B5</f>
        <v>1.5722242682214314E-2</v>
      </c>
    </row>
    <row r="6" spans="1:12" x14ac:dyDescent="0.25">
      <c r="A6" s="33">
        <v>0.1</v>
      </c>
      <c r="B6" s="48">
        <f>A6/(PI()*(1.75/2)^2)/4</f>
        <v>1.0393792201919697E-2</v>
      </c>
      <c r="C6" s="34">
        <f t="shared" si="0"/>
        <v>1.0393792201919697E-4</v>
      </c>
      <c r="D6" s="35">
        <f t="shared" si="1"/>
        <v>0.01</v>
      </c>
      <c r="E6" s="36">
        <f t="shared" ref="E6:E55" si="8">E$1*$B6+E$2*TANH(($B6/E$3))</f>
        <v>2.0387490441811174E-4</v>
      </c>
      <c r="F6" s="28">
        <f t="shared" si="2"/>
        <v>1.9615064497869868E-2</v>
      </c>
      <c r="G6" s="34">
        <f t="shared" si="3"/>
        <v>1.5390766091929044E-4</v>
      </c>
      <c r="H6" s="28">
        <f t="shared" si="4"/>
        <v>1.4807652291803971E-2</v>
      </c>
      <c r="I6" s="34">
        <f t="shared" si="5"/>
        <v>2.0387739981938386E-4</v>
      </c>
      <c r="J6" s="28">
        <f t="shared" si="6"/>
        <v>1.9615304583607936E-2</v>
      </c>
      <c r="K6" s="34">
        <f t="shared" si="5"/>
        <v>1.6341274832651424E-4</v>
      </c>
      <c r="L6" s="28">
        <f t="shared" si="7"/>
        <v>1.572214887039328E-2</v>
      </c>
    </row>
    <row r="7" spans="1:12" x14ac:dyDescent="0.25">
      <c r="A7" s="33">
        <v>0.2</v>
      </c>
      <c r="B7" s="48">
        <f t="shared" ref="B7:B70" si="9">A7/(PI()*(1.75/2)^2)/4</f>
        <v>2.0787584403839394E-2</v>
      </c>
      <c r="C7" s="34">
        <f t="shared" si="0"/>
        <v>2.0787584403839394E-4</v>
      </c>
      <c r="D7" s="35">
        <f t="shared" si="1"/>
        <v>0.01</v>
      </c>
      <c r="E7" s="36">
        <f t="shared" si="8"/>
        <v>4.0772984861646899E-4</v>
      </c>
      <c r="F7" s="28">
        <f t="shared" si="2"/>
        <v>1.9614104298773777E-2</v>
      </c>
      <c r="G7" s="34">
        <f t="shared" si="3"/>
        <v>3.078128264373087E-4</v>
      </c>
      <c r="H7" s="28">
        <f t="shared" si="4"/>
        <v>1.4807532248934933E-2</v>
      </c>
      <c r="I7" s="34">
        <f t="shared" si="5"/>
        <v>4.0774980883622348E-4</v>
      </c>
      <c r="J7" s="28">
        <f t="shared" si="6"/>
        <v>1.9615064497869868E-2</v>
      </c>
      <c r="K7" s="34">
        <f t="shared" si="5"/>
        <v>3.2681964618265388E-4</v>
      </c>
      <c r="L7" s="28">
        <f t="shared" si="7"/>
        <v>1.5721867429786186E-2</v>
      </c>
    </row>
    <row r="8" spans="1:12" x14ac:dyDescent="0.25">
      <c r="A8" s="33">
        <v>0.3</v>
      </c>
      <c r="B8" s="48">
        <f t="shared" si="9"/>
        <v>3.1181376605759089E-2</v>
      </c>
      <c r="C8" s="34">
        <f t="shared" si="0"/>
        <v>3.1181376605759087E-4</v>
      </c>
      <c r="D8" s="35">
        <f t="shared" si="1"/>
        <v>0.01</v>
      </c>
      <c r="E8" s="36">
        <f t="shared" si="8"/>
        <v>6.1154488831859652E-4</v>
      </c>
      <c r="F8" s="28">
        <f t="shared" si="2"/>
        <v>1.9612504478254703E-2</v>
      </c>
      <c r="G8" s="34">
        <f t="shared" si="3"/>
        <v>4.6171300165122174E-4</v>
      </c>
      <c r="H8" s="28">
        <f t="shared" si="4"/>
        <v>1.4807332193471695E-2</v>
      </c>
      <c r="I8" s="34">
        <f t="shared" si="5"/>
        <v>6.1161223724485255E-4</v>
      </c>
      <c r="J8" s="28">
        <f t="shared" si="6"/>
        <v>1.9614664386943391E-2</v>
      </c>
      <c r="K8" s="34">
        <f t="shared" si="5"/>
        <v>4.9021484548847707E-4</v>
      </c>
      <c r="L8" s="28">
        <f t="shared" si="7"/>
        <v>1.5721398438769896E-2</v>
      </c>
    </row>
    <row r="9" spans="1:12" x14ac:dyDescent="0.25">
      <c r="A9" s="33">
        <v>0.4</v>
      </c>
      <c r="B9" s="48">
        <f t="shared" si="9"/>
        <v>4.1575168807678788E-2</v>
      </c>
      <c r="C9" s="34">
        <f t="shared" si="0"/>
        <v>4.1575168807678789E-4</v>
      </c>
      <c r="D9" s="35">
        <f t="shared" si="1"/>
        <v>0.01</v>
      </c>
      <c r="E9" s="36">
        <f t="shared" si="8"/>
        <v>8.1530011110752566E-4</v>
      </c>
      <c r="F9" s="28">
        <f t="shared" si="2"/>
        <v>1.9610265802623573E-2</v>
      </c>
      <c r="G9" s="34">
        <f t="shared" si="3"/>
        <v>6.1560569265486291E-4</v>
      </c>
      <c r="H9" s="28">
        <f t="shared" si="4"/>
        <v>1.4807052149386888E-2</v>
      </c>
      <c r="I9" s="34">
        <f t="shared" si="5"/>
        <v>8.1545969723293798E-4</v>
      </c>
      <c r="J9" s="28">
        <f t="shared" si="6"/>
        <v>1.9614104298773777E-2</v>
      </c>
      <c r="K9" s="34">
        <f t="shared" si="5"/>
        <v>6.5359250294283304E-4</v>
      </c>
      <c r="L9" s="28">
        <f t="shared" si="7"/>
        <v>1.5720742012287795E-2</v>
      </c>
    </row>
    <row r="10" spans="1:12" x14ac:dyDescent="0.25">
      <c r="A10" s="33">
        <v>0.5</v>
      </c>
      <c r="B10" s="48">
        <f t="shared" si="9"/>
        <v>5.1968961009598483E-2</v>
      </c>
      <c r="C10" s="34">
        <f t="shared" si="0"/>
        <v>5.1968961009598484E-4</v>
      </c>
      <c r="D10" s="35">
        <f t="shared" si="1"/>
        <v>0.01</v>
      </c>
      <c r="E10" s="36">
        <f t="shared" si="8"/>
        <v>1.0189756522879893E-3</v>
      </c>
      <c r="F10" s="28">
        <f t="shared" si="2"/>
        <v>1.960738934341574E-2</v>
      </c>
      <c r="G10" s="34">
        <f t="shared" si="3"/>
        <v>7.6948840703653623E-4</v>
      </c>
      <c r="H10" s="28">
        <f t="shared" si="4"/>
        <v>1.480669215023203E-2</v>
      </c>
      <c r="I10" s="34">
        <f t="shared" si="5"/>
        <v>1.0192872039770876E-3</v>
      </c>
      <c r="J10" s="28">
        <f t="shared" si="6"/>
        <v>1.9613384300464057E-2</v>
      </c>
      <c r="K10" s="34">
        <f t="shared" si="5"/>
        <v>8.1694678240757149E-4</v>
      </c>
      <c r="L10" s="28">
        <f t="shared" si="7"/>
        <v>1.5719898311160854E-2</v>
      </c>
    </row>
    <row r="11" spans="1:12" x14ac:dyDescent="0.25">
      <c r="A11" s="33">
        <v>0.6</v>
      </c>
      <c r="B11" s="48">
        <f t="shared" si="9"/>
        <v>6.2362753211518178E-2</v>
      </c>
      <c r="C11" s="34">
        <f t="shared" si="0"/>
        <v>6.2362753211518175E-4</v>
      </c>
      <c r="D11" s="35">
        <f t="shared" si="1"/>
        <v>0.01</v>
      </c>
      <c r="E11" s="36">
        <f t="shared" si="8"/>
        <v>1.222551710667776E-3</v>
      </c>
      <c r="F11" s="28">
        <f t="shared" si="2"/>
        <v>1.9603876476094628E-2</v>
      </c>
      <c r="G11" s="34">
        <f t="shared" si="3"/>
        <v>9.2335865437618745E-4</v>
      </c>
      <c r="H11" s="28">
        <f t="shared" si="4"/>
        <v>1.4806252239127352E-2</v>
      </c>
      <c r="I11" s="34">
        <f t="shared" si="5"/>
        <v>1.223089776637193E-3</v>
      </c>
      <c r="J11" s="28">
        <f t="shared" si="6"/>
        <v>1.9612504478254703E-2</v>
      </c>
      <c r="K11" s="34">
        <f t="shared" si="5"/>
        <v>9.8027185728554117E-4</v>
      </c>
      <c r="L11" s="28">
        <f t="shared" si="7"/>
        <v>1.5718867541988004E-2</v>
      </c>
    </row>
    <row r="12" spans="1:12" x14ac:dyDescent="0.25">
      <c r="A12" s="33">
        <v>0.7</v>
      </c>
      <c r="B12" s="48">
        <f t="shared" si="9"/>
        <v>7.2756545413437873E-2</v>
      </c>
      <c r="C12" s="34">
        <f t="shared" si="0"/>
        <v>7.2756545413437876E-4</v>
      </c>
      <c r="D12" s="35">
        <f t="shared" si="1"/>
        <v>0.01</v>
      </c>
      <c r="E12" s="36">
        <f t="shared" si="8"/>
        <v>1.4260085642316483E-3</v>
      </c>
      <c r="F12" s="28">
        <f t="shared" si="2"/>
        <v>1.9599728878389951E-2</v>
      </c>
      <c r="G12" s="34">
        <f t="shared" si="3"/>
        <v>1.0772139467417295E-3</v>
      </c>
      <c r="H12" s="28">
        <f t="shared" si="4"/>
        <v>1.4805732468748743E-2</v>
      </c>
      <c r="I12" s="34">
        <f t="shared" si="5"/>
        <v>1.4268624393490802E-3</v>
      </c>
      <c r="J12" s="28">
        <f t="shared" si="6"/>
        <v>1.9611464937497484E-2</v>
      </c>
      <c r="K12" s="34">
        <f t="shared" si="5"/>
        <v>1.1435619128903158E-3</v>
      </c>
      <c r="L12" s="28">
        <f t="shared" si="7"/>
        <v>1.5717649957018218E-2</v>
      </c>
    </row>
    <row r="13" spans="1:12" x14ac:dyDescent="0.25">
      <c r="A13" s="33">
        <v>0.8</v>
      </c>
      <c r="B13" s="48">
        <f t="shared" si="9"/>
        <v>8.3150337615357575E-2</v>
      </c>
      <c r="C13" s="34">
        <f t="shared" si="0"/>
        <v>8.3150337615357577E-4</v>
      </c>
      <c r="D13" s="35">
        <f t="shared" si="1"/>
        <v>0.01</v>
      </c>
      <c r="E13" s="36">
        <f t="shared" si="8"/>
        <v>1.629326585681567E-3</v>
      </c>
      <c r="F13" s="28">
        <f t="shared" si="2"/>
        <v>1.9594948528274359E-2</v>
      </c>
      <c r="G13" s="34">
        <f t="shared" si="3"/>
        <v>1.2310517991843135E-3</v>
      </c>
      <c r="H13" s="28">
        <f t="shared" si="4"/>
        <v>1.4805132901311786E-2</v>
      </c>
      <c r="I13" s="34">
        <f t="shared" si="5"/>
        <v>1.6306002222150513E-3</v>
      </c>
      <c r="J13" s="28">
        <f t="shared" si="6"/>
        <v>1.9610265802623573E-2</v>
      </c>
      <c r="K13" s="34">
        <f t="shared" si="5"/>
        <v>1.3068111488056082E-3</v>
      </c>
      <c r="L13" s="28">
        <f t="shared" si="7"/>
        <v>1.5716245853994521E-2</v>
      </c>
    </row>
    <row r="14" spans="1:12" x14ac:dyDescent="0.25">
      <c r="A14" s="33">
        <v>0.9</v>
      </c>
      <c r="B14" s="48">
        <f t="shared" si="9"/>
        <v>9.3544129817277277E-2</v>
      </c>
      <c r="C14" s="34">
        <f t="shared" si="0"/>
        <v>9.3544129817277279E-4</v>
      </c>
      <c r="D14" s="35">
        <f t="shared" si="1"/>
        <v>0.01</v>
      </c>
      <c r="E14" s="36">
        <f t="shared" si="8"/>
        <v>1.8324862578173243E-3</v>
      </c>
      <c r="F14" s="28">
        <f t="shared" si="2"/>
        <v>1.9589537701582962E-2</v>
      </c>
      <c r="G14" s="34">
        <f t="shared" si="3"/>
        <v>1.3848697302323361E-3</v>
      </c>
      <c r="H14" s="28">
        <f t="shared" si="4"/>
        <v>1.480445360855295E-2</v>
      </c>
      <c r="I14" s="34">
        <f t="shared" si="5"/>
        <v>1.8342981622918994E-3</v>
      </c>
      <c r="J14" s="28">
        <f t="shared" si="6"/>
        <v>1.9608907217105898E-2</v>
      </c>
      <c r="K14" s="34">
        <f t="shared" si="5"/>
        <v>1.4700137812323393E-3</v>
      </c>
      <c r="L14" s="28">
        <f t="shared" si="7"/>
        <v>1.5714655575970016E-2</v>
      </c>
    </row>
    <row r="15" spans="1:12" x14ac:dyDescent="0.25">
      <c r="A15" s="33">
        <v>1</v>
      </c>
      <c r="B15" s="48">
        <f t="shared" si="9"/>
        <v>0.10393792201919697</v>
      </c>
      <c r="C15" s="34">
        <f t="shared" si="0"/>
        <v>1.0393792201919697E-3</v>
      </c>
      <c r="D15" s="35">
        <f t="shared" si="1"/>
        <v>0.01</v>
      </c>
      <c r="E15" s="36">
        <f t="shared" si="8"/>
        <v>2.0354681887321726E-3</v>
      </c>
      <c r="F15" s="28">
        <f t="shared" si="2"/>
        <v>1.9583498969281191E-2</v>
      </c>
      <c r="G15" s="34">
        <f t="shared" si="3"/>
        <v>1.5386652623839742E-3</v>
      </c>
      <c r="H15" s="28">
        <f t="shared" si="4"/>
        <v>1.4803694671707869E-2</v>
      </c>
      <c r="I15" s="34">
        <f t="shared" si="5"/>
        <v>2.0379513045759787E-3</v>
      </c>
      <c r="J15" s="28">
        <f t="shared" si="6"/>
        <v>1.960738934341574E-2</v>
      </c>
      <c r="K15" s="34">
        <f t="shared" si="5"/>
        <v>1.6331640453213535E-3</v>
      </c>
      <c r="L15" s="28">
        <f t="shared" si="7"/>
        <v>1.5712879511096189E-2</v>
      </c>
    </row>
    <row r="16" spans="1:12" x14ac:dyDescent="0.25">
      <c r="A16" s="33">
        <v>1.1000000000000001</v>
      </c>
      <c r="B16" s="48">
        <f t="shared" si="9"/>
        <v>0.11433171422111667</v>
      </c>
      <c r="C16" s="34">
        <f t="shared" si="0"/>
        <v>1.1433171422111667E-3</v>
      </c>
      <c r="D16" s="35">
        <f t="shared" si="1"/>
        <v>0.01</v>
      </c>
      <c r="E16" s="36">
        <f t="shared" si="8"/>
        <v>2.238253126798549E-3</v>
      </c>
      <c r="F16" s="28">
        <f t="shared" si="2"/>
        <v>1.9576835194386962E-2</v>
      </c>
      <c r="G16" s="34">
        <f t="shared" si="3"/>
        <v>1.692435922598042E-3</v>
      </c>
      <c r="H16" s="28">
        <f t="shared" si="4"/>
        <v>1.4802856181486825E-2</v>
      </c>
      <c r="I16" s="34">
        <f t="shared" si="5"/>
        <v>2.2415547029849174E-3</v>
      </c>
      <c r="J16" s="28">
        <f t="shared" si="6"/>
        <v>1.9605712362973652E-2</v>
      </c>
      <c r="K16" s="34">
        <f t="shared" si="5"/>
        <v>1.7962561974897923E-3</v>
      </c>
      <c r="L16" s="28">
        <f t="shared" si="7"/>
        <v>1.5710918092383768E-2</v>
      </c>
    </row>
    <row r="17" spans="1:12" x14ac:dyDescent="0.25">
      <c r="A17" s="33">
        <v>1.2</v>
      </c>
      <c r="B17" s="48">
        <f t="shared" si="9"/>
        <v>0.12472550642303636</v>
      </c>
      <c r="C17" s="34">
        <f t="shared" si="0"/>
        <v>1.2472550642303635E-3</v>
      </c>
      <c r="D17" s="35">
        <f t="shared" si="1"/>
        <v>0.01</v>
      </c>
      <c r="E17" s="36">
        <f t="shared" si="8"/>
        <v>2.4408219754196089E-3</v>
      </c>
      <c r="F17" s="28">
        <f t="shared" si="2"/>
        <v>1.956954952855415E-2</v>
      </c>
      <c r="G17" s="34">
        <f t="shared" si="3"/>
        <v>1.8461792427829577E-3</v>
      </c>
      <c r="H17" s="28">
        <f t="shared" si="4"/>
        <v>1.4801938238047313E-2</v>
      </c>
      <c r="I17" s="34">
        <f t="shared" si="5"/>
        <v>2.4451034213355521E-3</v>
      </c>
      <c r="J17" s="28">
        <f t="shared" si="6"/>
        <v>1.9603876476094628E-2</v>
      </c>
      <c r="K17" s="34">
        <f t="shared" si="5"/>
        <v>1.9592845177191539E-3</v>
      </c>
      <c r="L17" s="28">
        <f t="shared" si="7"/>
        <v>1.5708771797436304E-2</v>
      </c>
    </row>
    <row r="18" spans="1:12" x14ac:dyDescent="0.25">
      <c r="A18" s="33">
        <v>1.3</v>
      </c>
      <c r="B18" s="48">
        <f t="shared" si="9"/>
        <v>0.13511929862495606</v>
      </c>
      <c r="C18" s="34">
        <f t="shared" si="0"/>
        <v>1.3511929862495605E-3</v>
      </c>
      <c r="D18" s="35">
        <f t="shared" si="1"/>
        <v>0.01</v>
      </c>
      <c r="E18" s="36">
        <f t="shared" si="8"/>
        <v>2.6431558075229447E-3</v>
      </c>
      <c r="F18" s="28">
        <f t="shared" si="2"/>
        <v>1.9561645408324842E-2</v>
      </c>
      <c r="G18" s="34">
        <f t="shared" si="3"/>
        <v>1.9998927602836274E-3</v>
      </c>
      <c r="H18" s="28">
        <f t="shared" si="4"/>
        <v>1.4800940950963863E-2</v>
      </c>
      <c r="I18" s="34">
        <f t="shared" si="5"/>
        <v>2.6485925343176942E-3</v>
      </c>
      <c r="J18" s="28">
        <f t="shared" si="6"/>
        <v>1.9601881901927729E-2</v>
      </c>
      <c r="K18" s="34">
        <f t="shared" si="5"/>
        <v>2.1222433118331121E-3</v>
      </c>
      <c r="L18" s="28">
        <f t="shared" si="7"/>
        <v>1.5706441148156915E-2</v>
      </c>
    </row>
    <row r="19" spans="1:12" x14ac:dyDescent="0.25">
      <c r="A19" s="33">
        <v>1.4</v>
      </c>
      <c r="B19" s="48">
        <f t="shared" si="9"/>
        <v>0.14551309082687575</v>
      </c>
      <c r="C19" s="34">
        <f t="shared" si="0"/>
        <v>1.4551309082687575E-3</v>
      </c>
      <c r="D19" s="35">
        <f t="shared" si="1"/>
        <v>0.01</v>
      </c>
      <c r="E19" s="36">
        <f t="shared" si="8"/>
        <v>2.8452358797735975E-3</v>
      </c>
      <c r="F19" s="28">
        <f t="shared" si="2"/>
        <v>1.9553126551058682E-2</v>
      </c>
      <c r="G19" s="34">
        <f t="shared" si="3"/>
        <v>2.1535740183660271E-3</v>
      </c>
      <c r="H19" s="28">
        <f t="shared" si="4"/>
        <v>1.4799864439194977E-2</v>
      </c>
      <c r="I19" s="34">
        <f t="shared" si="5"/>
        <v>2.8520171284632965E-3</v>
      </c>
      <c r="J19" s="28">
        <f t="shared" si="6"/>
        <v>1.9599728878389951E-2</v>
      </c>
      <c r="K19" s="34">
        <f t="shared" si="5"/>
        <v>2.2851269137531731E-3</v>
      </c>
      <c r="L19" s="28">
        <f t="shared" si="7"/>
        <v>1.5703926710428435E-2</v>
      </c>
    </row>
    <row r="20" spans="1:12" x14ac:dyDescent="0.25">
      <c r="A20" s="33">
        <v>1.5</v>
      </c>
      <c r="B20" s="48">
        <f t="shared" si="9"/>
        <v>0.15590688302879543</v>
      </c>
      <c r="C20" s="34">
        <f t="shared" si="0"/>
        <v>1.5590688302879543E-3</v>
      </c>
      <c r="D20" s="35">
        <f t="shared" si="1"/>
        <v>0.01</v>
      </c>
      <c r="E20" s="36">
        <f t="shared" si="8"/>
        <v>3.0470436464842578E-3</v>
      </c>
      <c r="F20" s="28">
        <f t="shared" si="2"/>
        <v>1.9543996950548231E-2</v>
      </c>
      <c r="G20" s="34">
        <f t="shared" si="3"/>
        <v>2.3072205666992982E-3</v>
      </c>
      <c r="H20" s="28">
        <f t="shared" si="4"/>
        <v>1.4798708831047331E-2</v>
      </c>
      <c r="I20" s="34">
        <f t="shared" si="5"/>
        <v>3.0553723031106423E-3</v>
      </c>
      <c r="J20" s="28">
        <f t="shared" si="6"/>
        <v>1.9597417662094663E-2</v>
      </c>
      <c r="K20" s="34">
        <f t="shared" si="5"/>
        <v>2.4479296877303052E-3</v>
      </c>
      <c r="L20" s="28">
        <f t="shared" si="7"/>
        <v>1.5701229093767345E-2</v>
      </c>
    </row>
    <row r="21" spans="1:12" x14ac:dyDescent="0.25">
      <c r="A21" s="33">
        <v>1.6</v>
      </c>
      <c r="B21" s="48">
        <f t="shared" si="9"/>
        <v>0.16630067523071515</v>
      </c>
      <c r="C21" s="34">
        <f t="shared" si="0"/>
        <v>1.6630067523071515E-3</v>
      </c>
      <c r="D21" s="35">
        <f t="shared" si="1"/>
        <v>0.01</v>
      </c>
      <c r="E21" s="36">
        <f t="shared" si="8"/>
        <v>3.2485607732014219E-3</v>
      </c>
      <c r="F21" s="28">
        <f t="shared" si="2"/>
        <v>1.9534260872330025E-2</v>
      </c>
      <c r="G21" s="34">
        <f t="shared" si="3"/>
        <v>2.4608299618351427E-3</v>
      </c>
      <c r="H21" s="28">
        <f t="shared" si="4"/>
        <v>1.4797474264137179E-2</v>
      </c>
      <c r="I21" s="34">
        <f t="shared" si="5"/>
        <v>3.258653171363134E-3</v>
      </c>
      <c r="J21" s="28">
        <f t="shared" si="6"/>
        <v>1.9594948528274359E-2</v>
      </c>
      <c r="K21" s="34">
        <f t="shared" si="5"/>
        <v>2.6106460305506908E-3</v>
      </c>
      <c r="L21" s="28">
        <f t="shared" si="7"/>
        <v>1.5698348950951905E-2</v>
      </c>
    </row>
    <row r="22" spans="1:12" x14ac:dyDescent="0.25">
      <c r="A22" s="33">
        <v>1.7</v>
      </c>
      <c r="B22" s="48">
        <f t="shared" si="9"/>
        <v>0.17669446743263484</v>
      </c>
      <c r="C22" s="34">
        <f t="shared" si="0"/>
        <v>1.7669446743263483E-3</v>
      </c>
      <c r="D22" s="35">
        <f t="shared" si="1"/>
        <v>0.01</v>
      </c>
      <c r="E22" s="36">
        <f t="shared" si="8"/>
        <v>3.4497691499471295E-3</v>
      </c>
      <c r="F22" s="28">
        <f t="shared" si="2"/>
        <v>1.9523922848701313E-2</v>
      </c>
      <c r="G22" s="34">
        <f t="shared" si="3"/>
        <v>2.6143997676843257E-3</v>
      </c>
      <c r="H22" s="28">
        <f t="shared" si="4"/>
        <v>1.4796160885349009E-2</v>
      </c>
      <c r="I22" s="34">
        <f t="shared" si="5"/>
        <v>3.4618548610423037E-3</v>
      </c>
      <c r="J22" s="28">
        <f t="shared" si="6"/>
        <v>1.9592321770698019E-2</v>
      </c>
      <c r="K22" s="34">
        <f t="shared" si="5"/>
        <v>2.7732703737138051E-3</v>
      </c>
      <c r="L22" s="28">
        <f t="shared" si="7"/>
        <v>1.5695286977624925E-2</v>
      </c>
    </row>
    <row r="23" spans="1:12" x14ac:dyDescent="0.25">
      <c r="A23" s="33">
        <v>1.8</v>
      </c>
      <c r="B23" s="48">
        <f t="shared" si="9"/>
        <v>0.18708825963455455</v>
      </c>
      <c r="C23" s="34">
        <f t="shared" si="0"/>
        <v>1.8708825963455456E-3</v>
      </c>
      <c r="D23" s="35">
        <f t="shared" si="1"/>
        <v>0.01</v>
      </c>
      <c r="E23" s="36">
        <f t="shared" si="8"/>
        <v>3.6506509040969137E-3</v>
      </c>
      <c r="F23" s="28">
        <f t="shared" si="2"/>
        <v>1.9512987673453407E-2</v>
      </c>
      <c r="G23" s="34">
        <f t="shared" si="3"/>
        <v>2.7679275559900967E-3</v>
      </c>
      <c r="H23" s="28">
        <f t="shared" si="4"/>
        <v>1.479476885079148E-2</v>
      </c>
      <c r="I23" s="34">
        <f t="shared" si="5"/>
        <v>3.6649725156346485E-3</v>
      </c>
      <c r="J23" s="28">
        <f t="shared" si="6"/>
        <v>1.9589537701582962E-2</v>
      </c>
      <c r="K23" s="34">
        <f t="shared" si="5"/>
        <v>2.9357971855810548E-3</v>
      </c>
      <c r="L23" s="28">
        <f t="shared" si="7"/>
        <v>1.5692043911871546E-2</v>
      </c>
    </row>
    <row r="24" spans="1:12" x14ac:dyDescent="0.25">
      <c r="A24" s="33">
        <v>1.9</v>
      </c>
      <c r="B24" s="48">
        <f t="shared" si="9"/>
        <v>0.19748205183647422</v>
      </c>
      <c r="C24" s="34">
        <f t="shared" si="0"/>
        <v>1.9748205183647422E-3</v>
      </c>
      <c r="D24" s="35">
        <f t="shared" si="1"/>
        <v>0.01</v>
      </c>
      <c r="E24" s="36">
        <f t="shared" si="8"/>
        <v>3.8511884128755512E-3</v>
      </c>
      <c r="F24" s="28">
        <f t="shared" si="2"/>
        <v>1.9501460396332843E-2</v>
      </c>
      <c r="G24" s="34">
        <f t="shared" si="3"/>
        <v>2.9214109067983202E-3</v>
      </c>
      <c r="H24" s="28">
        <f t="shared" si="4"/>
        <v>1.4793298325750666E-2</v>
      </c>
      <c r="I24" s="34">
        <f t="shared" si="5"/>
        <v>3.8680012952318982E-3</v>
      </c>
      <c r="J24" s="28">
        <f t="shared" si="6"/>
        <v>1.958659665150133E-2</v>
      </c>
      <c r="K24" s="34">
        <f t="shared" si="5"/>
        <v>3.0982209734932535E-3</v>
      </c>
      <c r="L24" s="28">
        <f t="shared" si="7"/>
        <v>1.5688620533772596E-2</v>
      </c>
    </row>
    <row r="25" spans="1:12" x14ac:dyDescent="0.25">
      <c r="A25" s="33">
        <v>2</v>
      </c>
      <c r="B25" s="48">
        <f t="shared" si="9"/>
        <v>0.20787584403839393</v>
      </c>
      <c r="C25" s="34">
        <f t="shared" si="0"/>
        <v>2.0787584403839394E-3</v>
      </c>
      <c r="D25" s="35">
        <f t="shared" si="1"/>
        <v>0.01</v>
      </c>
      <c r="E25" s="36">
        <f t="shared" si="8"/>
        <v>4.0513643154532642E-3</v>
      </c>
      <c r="F25" s="28">
        <f t="shared" si="2"/>
        <v>1.9489346317242091E-2</v>
      </c>
      <c r="G25" s="34">
        <f t="shared" si="3"/>
        <v>3.0748474089241423E-3</v>
      </c>
      <c r="H25" s="28">
        <f t="shared" si="4"/>
        <v>1.4791749484640595E-2</v>
      </c>
      <c r="I25" s="34">
        <f t="shared" si="5"/>
        <v>4.0709363774643452E-3</v>
      </c>
      <c r="J25" s="28">
        <f t="shared" si="6"/>
        <v>1.9583498969281191E-2</v>
      </c>
      <c r="K25" s="34">
        <f t="shared" si="5"/>
        <v>3.2605362858552688E-3</v>
      </c>
      <c r="L25" s="28">
        <f t="shared" si="7"/>
        <v>1.5685017664933975E-2</v>
      </c>
    </row>
    <row r="26" spans="1:12" x14ac:dyDescent="0.25">
      <c r="A26" s="33">
        <v>2.1</v>
      </c>
      <c r="B26" s="48">
        <f t="shared" si="9"/>
        <v>0.21826963624031365</v>
      </c>
      <c r="C26" s="34">
        <f t="shared" si="0"/>
        <v>2.1826963624031366E-3</v>
      </c>
      <c r="D26" s="35">
        <f t="shared" si="1"/>
        <v>0.01</v>
      </c>
      <c r="E26" s="36">
        <f t="shared" si="8"/>
        <v>4.2511615246260855E-3</v>
      </c>
      <c r="F26" s="28">
        <f t="shared" si="2"/>
        <v>1.9476650980192134E-2</v>
      </c>
      <c r="G26" s="34">
        <f t="shared" si="3"/>
        <v>3.2282346604149874E-3</v>
      </c>
      <c r="H26" s="28">
        <f t="shared" si="4"/>
        <v>1.4790122510951176E-2</v>
      </c>
      <c r="I26" s="34">
        <f t="shared" si="5"/>
        <v>4.2737729584268382E-3</v>
      </c>
      <c r="J26" s="28">
        <f t="shared" si="6"/>
        <v>1.9580245021902351E-2</v>
      </c>
      <c r="K26" s="34">
        <f t="shared" si="5"/>
        <v>3.4227377141861949E-3</v>
      </c>
      <c r="L26" s="28">
        <f t="shared" si="7"/>
        <v>1.56812361679926E-2</v>
      </c>
    </row>
    <row r="27" spans="1:12" x14ac:dyDescent="0.25">
      <c r="A27" s="33">
        <v>2.2000000000000002</v>
      </c>
      <c r="B27" s="48">
        <f t="shared" si="9"/>
        <v>0.22866342844223334</v>
      </c>
      <c r="C27" s="34">
        <f t="shared" si="0"/>
        <v>2.2866342844223334E-3</v>
      </c>
      <c r="D27" s="35">
        <f t="shared" si="1"/>
        <v>0.01</v>
      </c>
      <c r="E27" s="36">
        <f t="shared" si="8"/>
        <v>4.4505632380652301E-3</v>
      </c>
      <c r="F27" s="28">
        <f t="shared" si="2"/>
        <v>1.9463380167019425E-2</v>
      </c>
      <c r="G27" s="34">
        <f t="shared" si="3"/>
        <v>3.3815702690097155E-3</v>
      </c>
      <c r="H27" s="28">
        <f t="shared" si="4"/>
        <v>1.478841759719348E-2</v>
      </c>
      <c r="I27" s="34">
        <f t="shared" si="5"/>
        <v>4.4765062535970981E-3</v>
      </c>
      <c r="J27" s="28">
        <f t="shared" si="6"/>
        <v>1.9576835194386962E-2</v>
      </c>
      <c r="K27" s="34">
        <f t="shared" si="5"/>
        <v>3.5848198951334877E-3</v>
      </c>
      <c r="L27" s="28">
        <f t="shared" si="7"/>
        <v>1.5677276946099456E-2</v>
      </c>
    </row>
    <row r="28" spans="1:12" x14ac:dyDescent="0.25">
      <c r="A28" s="33">
        <v>2.2999999999999998</v>
      </c>
      <c r="B28" s="48">
        <f t="shared" si="9"/>
        <v>0.239057220644153</v>
      </c>
      <c r="C28" s="34">
        <f t="shared" si="0"/>
        <v>2.3905722064415302E-3</v>
      </c>
      <c r="D28" s="35">
        <f t="shared" si="1"/>
        <v>0.01</v>
      </c>
      <c r="E28" s="36">
        <f t="shared" si="8"/>
        <v>4.6495529491214389E-3</v>
      </c>
      <c r="F28" s="28">
        <f t="shared" si="2"/>
        <v>1.944953989088035E-2</v>
      </c>
      <c r="G28" s="34">
        <f t="shared" si="3"/>
        <v>3.5348518525937468E-3</v>
      </c>
      <c r="H28" s="28">
        <f t="shared" si="4"/>
        <v>1.4786634944842459E-2</v>
      </c>
      <c r="I28" s="34">
        <f t="shared" si="5"/>
        <v>4.6791314987459642E-3</v>
      </c>
      <c r="J28" s="28">
        <f t="shared" si="6"/>
        <v>1.957326988968492E-2</v>
      </c>
      <c r="K28" s="34">
        <f t="shared" si="5"/>
        <v>3.7467775124495279E-3</v>
      </c>
      <c r="L28" s="28">
        <f t="shared" si="7"/>
        <v>1.5673140942380353E-2</v>
      </c>
    </row>
    <row r="29" spans="1:12" x14ac:dyDescent="0.25">
      <c r="A29" s="33">
        <v>2.4</v>
      </c>
      <c r="B29" s="48">
        <f t="shared" si="9"/>
        <v>0.24945101284607271</v>
      </c>
      <c r="C29" s="34">
        <f t="shared" si="0"/>
        <v>2.494510128460727E-3</v>
      </c>
      <c r="D29" s="35">
        <f t="shared" si="1"/>
        <v>0.01</v>
      </c>
      <c r="E29" s="36">
        <f t="shared" si="8"/>
        <v>4.8481144571714289E-3</v>
      </c>
      <c r="F29" s="28">
        <f t="shared" si="2"/>
        <v>1.9435136389536437E-2</v>
      </c>
      <c r="G29" s="34">
        <f t="shared" si="3"/>
        <v>3.6880770396499722E-3</v>
      </c>
      <c r="H29" s="28">
        <f t="shared" si="4"/>
        <v>1.4784774764277074E-2</v>
      </c>
      <c r="I29" s="34">
        <f t="shared" si="5"/>
        <v>4.8816439508392179E-3</v>
      </c>
      <c r="J29" s="28">
        <f t="shared" si="6"/>
        <v>1.956954952855415E-2</v>
      </c>
      <c r="K29" s="34">
        <f t="shared" si="5"/>
        <v>3.9086052989291348E-3</v>
      </c>
      <c r="L29" s="28">
        <f t="shared" si="7"/>
        <v>1.5668829139374934E-2</v>
      </c>
    </row>
    <row r="30" spans="1:12" x14ac:dyDescent="0.25">
      <c r="A30" s="33">
        <v>2.5</v>
      </c>
      <c r="B30" s="48">
        <f t="shared" si="9"/>
        <v>0.2598448050479924</v>
      </c>
      <c r="C30" s="34">
        <f t="shared" si="0"/>
        <v>2.5984480504799242E-3</v>
      </c>
      <c r="D30" s="35">
        <f t="shared" si="1"/>
        <v>0.01</v>
      </c>
      <c r="E30" s="36">
        <f t="shared" si="8"/>
        <v>5.0462318774947539E-3</v>
      </c>
      <c r="F30" s="28">
        <f t="shared" si="2"/>
        <v>1.9420176118443981E-2</v>
      </c>
      <c r="G30" s="34">
        <f t="shared" si="3"/>
        <v>3.8412434697052775E-3</v>
      </c>
      <c r="H30" s="28">
        <f t="shared" si="4"/>
        <v>1.4782837274717936E-2</v>
      </c>
      <c r="I30" s="34">
        <f t="shared" si="5"/>
        <v>5.0840388889306313E-3</v>
      </c>
      <c r="J30" s="28">
        <f t="shared" si="6"/>
        <v>1.9565674549435873E-2</v>
      </c>
      <c r="K30" s="34">
        <f t="shared" si="5"/>
        <v>4.0702980383066096E-3</v>
      </c>
      <c r="L30" s="28">
        <f t="shared" si="7"/>
        <v>1.5664342558454614E-2</v>
      </c>
    </row>
    <row r="31" spans="1:12" x14ac:dyDescent="0.25">
      <c r="A31" s="33">
        <v>2.6</v>
      </c>
      <c r="B31" s="48">
        <f t="shared" si="9"/>
        <v>0.27023859724991212</v>
      </c>
      <c r="C31" s="34">
        <f t="shared" si="0"/>
        <v>2.702385972499121E-3</v>
      </c>
      <c r="D31" s="35">
        <f t="shared" si="1"/>
        <v>0.01</v>
      </c>
      <c r="E31" s="36">
        <f t="shared" si="8"/>
        <v>5.2438896506706197E-3</v>
      </c>
      <c r="F31" s="28">
        <f t="shared" si="2"/>
        <v>1.9404665743661918E-2</v>
      </c>
      <c r="G31" s="34">
        <f t="shared" si="3"/>
        <v>3.9943487937725052E-3</v>
      </c>
      <c r="H31" s="28">
        <f t="shared" si="4"/>
        <v>1.478082270416242E-2</v>
      </c>
      <c r="I31" s="34">
        <f t="shared" si="5"/>
        <v>5.2863116150458894E-3</v>
      </c>
      <c r="J31" s="28">
        <f t="shared" si="6"/>
        <v>1.9561645408324842E-2</v>
      </c>
      <c r="K31" s="34">
        <f t="shared" si="5"/>
        <v>4.2318505671109542E-3</v>
      </c>
      <c r="L31" s="28">
        <f t="shared" si="7"/>
        <v>1.5659682259220025E-2</v>
      </c>
    </row>
    <row r="32" spans="1:12" x14ac:dyDescent="0.25">
      <c r="A32" s="33">
        <v>2.7</v>
      </c>
      <c r="B32" s="48">
        <f t="shared" si="9"/>
        <v>0.28063238945183183</v>
      </c>
      <c r="C32" s="34">
        <f t="shared" si="0"/>
        <v>2.8063238945183182E-3</v>
      </c>
      <c r="D32" s="35">
        <f t="shared" si="1"/>
        <v>0.01</v>
      </c>
      <c r="E32" s="36">
        <f t="shared" si="8"/>
        <v>5.4410725514853452E-3</v>
      </c>
      <c r="F32" s="28">
        <f t="shared" si="2"/>
        <v>1.9388612134592038E-2</v>
      </c>
      <c r="G32" s="34">
        <f t="shared" si="3"/>
        <v>4.1473906747876857E-3</v>
      </c>
      <c r="H32" s="28">
        <f t="shared" si="4"/>
        <v>1.4778731289317372E-2</v>
      </c>
      <c r="I32" s="34">
        <f t="shared" si="5"/>
        <v>5.4884574550570532E-3</v>
      </c>
      <c r="J32" s="28">
        <f t="shared" si="6"/>
        <v>1.9557462578634745E-2</v>
      </c>
      <c r="K32" s="34">
        <f t="shared" si="5"/>
        <v>4.3932577764779412E-3</v>
      </c>
      <c r="L32" s="28">
        <f t="shared" si="7"/>
        <v>1.5654849338878635E-2</v>
      </c>
    </row>
    <row r="33" spans="1:12" x14ac:dyDescent="0.25">
      <c r="A33" s="33">
        <v>2.8</v>
      </c>
      <c r="B33" s="48">
        <f t="shared" si="9"/>
        <v>0.29102618165375149</v>
      </c>
      <c r="C33" s="34">
        <f t="shared" si="0"/>
        <v>2.910261816537515E-3</v>
      </c>
      <c r="D33" s="35">
        <f t="shared" si="1"/>
        <v>0.01</v>
      </c>
      <c r="E33" s="36">
        <f t="shared" si="8"/>
        <v>5.6377656973424254E-3</v>
      </c>
      <c r="F33" s="28">
        <f t="shared" si="2"/>
        <v>1.9372022356565703E-2</v>
      </c>
      <c r="G33" s="34">
        <f t="shared" si="3"/>
        <v>4.3003667880423552E-3</v>
      </c>
      <c r="H33" s="28">
        <f t="shared" si="4"/>
        <v>1.4776563275529342E-2</v>
      </c>
      <c r="I33" s="34">
        <f t="shared" si="5"/>
        <v>5.690471759547195E-3</v>
      </c>
      <c r="J33" s="28">
        <f t="shared" si="6"/>
        <v>1.9553126551058682E-2</v>
      </c>
      <c r="K33" s="34">
        <f t="shared" si="5"/>
        <v>4.5545146139178115E-3</v>
      </c>
      <c r="L33" s="28">
        <f t="shared" si="7"/>
        <v>1.5649844931603256E-2</v>
      </c>
    </row>
    <row r="34" spans="1:12" x14ac:dyDescent="0.25">
      <c r="A34" s="33">
        <v>2.9</v>
      </c>
      <c r="B34" s="48">
        <f t="shared" si="9"/>
        <v>0.30141997385567121</v>
      </c>
      <c r="C34" s="34">
        <f t="shared" si="0"/>
        <v>3.0141997385567123E-3</v>
      </c>
      <c r="D34" s="35">
        <f t="shared" si="1"/>
        <v>0.01</v>
      </c>
      <c r="E34" s="36">
        <f t="shared" si="8"/>
        <v>5.833954556168355E-3</v>
      </c>
      <c r="F34" s="28">
        <f t="shared" si="2"/>
        <v>1.9354903663291487E-2</v>
      </c>
      <c r="G34" s="34">
        <f t="shared" si="3"/>
        <v>4.4532748216108255E-3</v>
      </c>
      <c r="H34" s="28">
        <f t="shared" si="4"/>
        <v>1.4774318916712484E-2</v>
      </c>
      <c r="I34" s="34">
        <f t="shared" si="5"/>
        <v>5.8923499046649383E-3</v>
      </c>
      <c r="J34" s="28">
        <f t="shared" si="6"/>
        <v>1.9548637833424965E-2</v>
      </c>
      <c r="K34" s="34">
        <f t="shared" si="5"/>
        <v>4.715616085037397E-3</v>
      </c>
      <c r="L34" s="28">
        <f t="shared" si="7"/>
        <v>1.564467020787207E-2</v>
      </c>
    </row>
    <row r="35" spans="1:12" x14ac:dyDescent="0.25">
      <c r="A35" s="33">
        <v>3</v>
      </c>
      <c r="B35" s="48">
        <f t="shared" si="9"/>
        <v>0.31181376605759087</v>
      </c>
      <c r="C35" s="34">
        <f t="shared" si="0"/>
        <v>3.1181376605759086E-3</v>
      </c>
      <c r="D35" s="35">
        <f t="shared" si="1"/>
        <v>0.01</v>
      </c>
      <c r="E35" s="36">
        <f t="shared" si="8"/>
        <v>6.029624953808552E-3</v>
      </c>
      <c r="F35" s="28">
        <f t="shared" si="2"/>
        <v>1.9337263489178032E-2</v>
      </c>
      <c r="G35" s="34">
        <f t="shared" si="3"/>
        <v>4.6061124767722119E-3</v>
      </c>
      <c r="H35" s="28">
        <f t="shared" si="4"/>
        <v>1.4771998475274115E-2</v>
      </c>
      <c r="I35" s="34">
        <f t="shared" si="5"/>
        <v>6.0940872929685155E-3</v>
      </c>
      <c r="J35" s="28">
        <f t="shared" si="6"/>
        <v>1.9543996950548231E-2</v>
      </c>
      <c r="K35" s="34">
        <f t="shared" si="5"/>
        <v>4.8765572552155372E-3</v>
      </c>
      <c r="L35" s="28">
        <f t="shared" si="7"/>
        <v>1.5639326373790868E-2</v>
      </c>
    </row>
    <row r="36" spans="1:12" x14ac:dyDescent="0.25">
      <c r="A36" s="33">
        <v>3.1</v>
      </c>
      <c r="B36" s="48">
        <f t="shared" si="9"/>
        <v>0.32220755825951058</v>
      </c>
      <c r="C36" s="34">
        <f t="shared" si="0"/>
        <v>3.2220755825951059E-3</v>
      </c>
      <c r="D36" s="35">
        <f t="shared" si="1"/>
        <v>0.01</v>
      </c>
      <c r="E36" s="36">
        <f t="shared" si="8"/>
        <v>6.2247630809090064E-3</v>
      </c>
      <c r="F36" s="28">
        <f t="shared" si="2"/>
        <v>1.9319109441546661E-2</v>
      </c>
      <c r="G36" s="34">
        <f t="shared" si="3"/>
        <v>4.7588774684270835E-3</v>
      </c>
      <c r="H36" s="28">
        <f t="shared" si="4"/>
        <v>1.4769602222037931E-2</v>
      </c>
      <c r="I36" s="34">
        <f t="shared" si="5"/>
        <v>6.2956793542590615E-3</v>
      </c>
      <c r="J36" s="28">
        <f t="shared" si="6"/>
        <v>1.9539204444075864E-2</v>
      </c>
      <c r="K36" s="34">
        <f t="shared" si="5"/>
        <v>5.0373332512307668E-3</v>
      </c>
      <c r="L36" s="28">
        <f t="shared" si="7"/>
        <v>1.5633814670398347E-2</v>
      </c>
    </row>
    <row r="37" spans="1:12" x14ac:dyDescent="0.25">
      <c r="A37" s="33">
        <v>3.2</v>
      </c>
      <c r="B37" s="48">
        <f t="shared" si="9"/>
        <v>0.3326013504614303</v>
      </c>
      <c r="C37" s="34">
        <f t="shared" si="0"/>
        <v>3.3260135046143031E-3</v>
      </c>
      <c r="D37" s="35">
        <f t="shared" si="1"/>
        <v>0.01</v>
      </c>
      <c r="E37" s="36">
        <f t="shared" si="8"/>
        <v>6.4193554992803548E-3</v>
      </c>
      <c r="F37" s="28">
        <f t="shared" ref="F37:F67" si="10">E37/$B37</f>
        <v>1.9300449292748038E-2</v>
      </c>
      <c r="G37" s="34">
        <f t="shared" si="3"/>
        <v>4.9115675255085737E-3</v>
      </c>
      <c r="H37" s="28">
        <f t="shared" si="4"/>
        <v>1.4767130436165014E-2</v>
      </c>
      <c r="I37" s="34">
        <f t="shared" si="5"/>
        <v>6.4971215464028438E-3</v>
      </c>
      <c r="J37" s="28">
        <f t="shared" si="6"/>
        <v>1.9534260872330025E-2</v>
      </c>
      <c r="K37" s="34">
        <f t="shared" si="5"/>
        <v>5.1979392628402239E-3</v>
      </c>
      <c r="L37" s="28">
        <f t="shared" si="7"/>
        <v>1.5628136372954977E-2</v>
      </c>
    </row>
    <row r="38" spans="1:12" x14ac:dyDescent="0.25">
      <c r="A38" s="33">
        <v>3.3</v>
      </c>
      <c r="B38" s="48">
        <f t="shared" si="9"/>
        <v>0.34299514266334996</v>
      </c>
      <c r="C38" s="34">
        <f t="shared" si="0"/>
        <v>3.4299514266334999E-3</v>
      </c>
      <c r="D38" s="35">
        <f t="shared" si="1"/>
        <v>0.01</v>
      </c>
      <c r="E38" s="36">
        <f t="shared" si="8"/>
        <v>6.613389147742418E-3</v>
      </c>
      <c r="F38" s="28">
        <f t="shared" si="10"/>
        <v>1.9281290972197426E-2</v>
      </c>
      <c r="G38" s="34">
        <f t="shared" si="3"/>
        <v>5.064180391387803E-3</v>
      </c>
      <c r="H38" s="28">
        <f t="shared" si="4"/>
        <v>1.4764583405072591E-2</v>
      </c>
      <c r="I38" s="34">
        <f t="shared" si="5"/>
        <v>6.698409356142106E-3</v>
      </c>
      <c r="J38" s="28">
        <f t="shared" si="6"/>
        <v>1.9529166810145184E-2</v>
      </c>
      <c r="K38" s="34">
        <f t="shared" si="5"/>
        <v>5.3583705443088891E-3</v>
      </c>
      <c r="L38" s="28">
        <f t="shared" si="7"/>
        <v>1.5622292790216374E-2</v>
      </c>
    </row>
    <row r="39" spans="1:12" x14ac:dyDescent="0.25">
      <c r="A39" s="33">
        <v>3.4</v>
      </c>
      <c r="B39" s="48">
        <f t="shared" si="9"/>
        <v>0.35338893486526968</v>
      </c>
      <c r="C39" s="34">
        <f t="shared" si="0"/>
        <v>3.5338893486526967E-3</v>
      </c>
      <c r="D39" s="35">
        <f t="shared" si="1"/>
        <v>0.01</v>
      </c>
      <c r="E39" s="36">
        <f t="shared" si="8"/>
        <v>6.8068513474482447E-3</v>
      </c>
      <c r="F39" s="28">
        <f t="shared" si="10"/>
        <v>1.9261642558342614E-2</v>
      </c>
      <c r="G39" s="34">
        <f t="shared" si="3"/>
        <v>5.2167138242734772E-3</v>
      </c>
      <c r="H39" s="28">
        <f t="shared" si="4"/>
        <v>1.4761961424350654E-2</v>
      </c>
      <c r="I39" s="34">
        <f t="shared" si="5"/>
        <v>6.8995382998942589E-3</v>
      </c>
      <c r="J39" s="28">
        <f t="shared" si="6"/>
        <v>1.9523922848701313E-2</v>
      </c>
      <c r="K39" s="34">
        <f t="shared" si="5"/>
        <v>5.5186224158882708E-3</v>
      </c>
      <c r="L39" s="28">
        <f t="shared" si="7"/>
        <v>1.5616285263691852E-2</v>
      </c>
    </row>
    <row r="40" spans="1:12" x14ac:dyDescent="0.25">
      <c r="A40" s="33">
        <v>3.5</v>
      </c>
      <c r="B40" s="48">
        <f t="shared" si="9"/>
        <v>0.36378272706718939</v>
      </c>
      <c r="C40" s="34">
        <f t="shared" si="0"/>
        <v>3.6378272706718939E-3</v>
      </c>
      <c r="D40" s="35">
        <f t="shared" si="1"/>
        <v>0.01</v>
      </c>
      <c r="E40" s="36">
        <f t="shared" si="8"/>
        <v>6.99972980668796E-3</v>
      </c>
      <c r="F40" s="28">
        <f t="shared" si="10"/>
        <v>1.9241512270578846E-2</v>
      </c>
      <c r="G40" s="34">
        <f t="shared" si="3"/>
        <v>5.3691655976054959E-3</v>
      </c>
      <c r="H40" s="28">
        <f t="shared" si="4"/>
        <v>1.4759264797676416E-2</v>
      </c>
      <c r="I40" s="34">
        <f t="shared" si="5"/>
        <v>7.1005039245390974E-3</v>
      </c>
      <c r="J40" s="28">
        <f t="shared" si="6"/>
        <v>1.9518529595352829E-2</v>
      </c>
      <c r="K40" s="34">
        <f t="shared" si="5"/>
        <v>5.6786902652437299E-3</v>
      </c>
      <c r="L40" s="28">
        <f t="shared" si="7"/>
        <v>1.5610115166888877E-2</v>
      </c>
    </row>
    <row r="41" spans="1:12" x14ac:dyDescent="0.25">
      <c r="A41" s="33">
        <v>3.6</v>
      </c>
      <c r="B41" s="48">
        <f t="shared" si="9"/>
        <v>0.37417651926910911</v>
      </c>
      <c r="C41" s="34">
        <f t="shared" si="0"/>
        <v>3.7417651926910911E-3</v>
      </c>
      <c r="D41" s="35">
        <f t="shared" si="1"/>
        <v>0.01</v>
      </c>
      <c r="E41" s="36">
        <f t="shared" si="8"/>
        <v>7.1920126251737698E-3</v>
      </c>
      <c r="F41" s="28">
        <f t="shared" si="10"/>
        <v>1.9220908461124595E-2</v>
      </c>
      <c r="G41" s="34">
        <f t="shared" si="3"/>
        <v>5.5215335004424587E-3</v>
      </c>
      <c r="H41" s="28">
        <f t="shared" si="4"/>
        <v>1.4756493836726703E-2</v>
      </c>
      <c r="I41" s="34">
        <f t="shared" si="5"/>
        <v>7.3013018081938275E-3</v>
      </c>
      <c r="J41" s="28">
        <f t="shared" si="6"/>
        <v>1.9512987673453407E-2</v>
      </c>
      <c r="K41" s="34">
        <f t="shared" si="5"/>
        <v>5.8385695488297213E-3</v>
      </c>
      <c r="L41" s="28">
        <f t="shared" si="7"/>
        <v>1.5603783904544264E-2</v>
      </c>
    </row>
    <row r="42" spans="1:12" x14ac:dyDescent="0.25">
      <c r="A42" s="33">
        <v>3.7</v>
      </c>
      <c r="B42" s="48">
        <f t="shared" si="9"/>
        <v>0.38457031147102877</v>
      </c>
      <c r="C42" s="34">
        <f t="shared" si="0"/>
        <v>3.8457031147102879E-3</v>
      </c>
      <c r="D42" s="35">
        <f t="shared" si="1"/>
        <v>0.01</v>
      </c>
      <c r="E42" s="36">
        <f t="shared" si="8"/>
        <v>7.3836882978085897E-3</v>
      </c>
      <c r="F42" s="28">
        <f t="shared" si="10"/>
        <v>1.9199839606872077E-2</v>
      </c>
      <c r="G42" s="34">
        <f t="shared" si="3"/>
        <v>5.6738153378429251E-3</v>
      </c>
      <c r="H42" s="28">
        <f t="shared" si="4"/>
        <v>1.4753648861088323E-2</v>
      </c>
      <c r="I42" s="34">
        <f t="shared" si="5"/>
        <v>7.5019275609755623E-3</v>
      </c>
      <c r="J42" s="28">
        <f t="shared" si="6"/>
        <v>1.9507297722176645E-2</v>
      </c>
      <c r="K42" s="34">
        <f t="shared" si="5"/>
        <v>5.9982557932122781E-3</v>
      </c>
      <c r="L42" s="28">
        <f t="shared" si="7"/>
        <v>1.559729291184286E-2</v>
      </c>
    </row>
    <row r="43" spans="1:12" x14ac:dyDescent="0.25">
      <c r="A43" s="33">
        <v>3.8</v>
      </c>
      <c r="B43" s="48">
        <f t="shared" si="9"/>
        <v>0.39496410367294843</v>
      </c>
      <c r="C43" s="34">
        <f t="shared" si="0"/>
        <v>3.9496410367294843E-3</v>
      </c>
      <c r="D43" s="35">
        <f t="shared" si="1"/>
        <v>0.01</v>
      </c>
      <c r="E43" s="36">
        <f t="shared" si="8"/>
        <v>7.5747457179418196E-3</v>
      </c>
      <c r="F43" s="28">
        <f t="shared" si="10"/>
        <v>1.9178314301226011E-2</v>
      </c>
      <c r="G43" s="34">
        <f t="shared" si="3"/>
        <v>5.8260089312402938E-3</v>
      </c>
      <c r="H43" s="28">
        <f t="shared" si="4"/>
        <v>1.4750730198166423E-2</v>
      </c>
      <c r="I43" s="34">
        <f t="shared" si="5"/>
        <v>7.7023768257511024E-3</v>
      </c>
      <c r="J43" s="28">
        <f t="shared" si="6"/>
        <v>1.9501460396332843E-2</v>
      </c>
      <c r="K43" s="34">
        <f t="shared" si="5"/>
        <v>6.1577445963381366E-3</v>
      </c>
      <c r="L43" s="28">
        <f t="shared" si="7"/>
        <v>1.5590643653624486E-2</v>
      </c>
    </row>
    <row r="44" spans="1:12" x14ac:dyDescent="0.25">
      <c r="A44" s="33">
        <v>3.9</v>
      </c>
      <c r="B44" s="48">
        <f t="shared" si="9"/>
        <v>0.40535789587486815</v>
      </c>
      <c r="C44" s="34">
        <f t="shared" si="0"/>
        <v>4.0535789587486815E-3</v>
      </c>
      <c r="D44" s="35">
        <f t="shared" si="1"/>
        <v>0.01</v>
      </c>
      <c r="E44" s="36">
        <f t="shared" si="8"/>
        <v>7.7651741801167597E-3</v>
      </c>
      <c r="F44" s="28">
        <f t="shared" si="10"/>
        <v>1.9156341245943877E-2</v>
      </c>
      <c r="G44" s="34">
        <f t="shared" si="3"/>
        <v>5.9781121188111856E-3</v>
      </c>
      <c r="H44" s="28">
        <f t="shared" si="4"/>
        <v>1.4747738183090919E-2</v>
      </c>
      <c r="I44" s="34">
        <f t="shared" si="5"/>
        <v>7.9026452788736896E-3</v>
      </c>
      <c r="J44" s="28">
        <f t="shared" si="6"/>
        <v>1.9495476366181836E-2</v>
      </c>
      <c r="K44" s="34">
        <f t="shared" si="5"/>
        <v>6.3170316287499608E-3</v>
      </c>
      <c r="L44" s="28">
        <f t="shared" si="7"/>
        <v>1.5583837623579917E-2</v>
      </c>
    </row>
    <row r="45" spans="1:12" x14ac:dyDescent="0.25">
      <c r="A45" s="33">
        <v>4</v>
      </c>
      <c r="B45" s="48">
        <f t="shared" si="9"/>
        <v>0.41575168807678786</v>
      </c>
      <c r="C45" s="34">
        <f t="shared" si="0"/>
        <v>4.1575168807678788E-3</v>
      </c>
      <c r="D45" s="35">
        <f t="shared" si="1"/>
        <v>0.01</v>
      </c>
      <c r="E45" s="36">
        <f t="shared" si="8"/>
        <v>7.9549633823152305E-3</v>
      </c>
      <c r="F45" s="28">
        <f t="shared" si="10"/>
        <v>1.9133929242990774E-2</v>
      </c>
      <c r="G45" s="34">
        <f t="shared" si="3"/>
        <v>6.1301227558372036E-3</v>
      </c>
      <c r="H45" s="28">
        <f t="shared" si="4"/>
        <v>1.4744673158621047E-2</v>
      </c>
      <c r="I45" s="34">
        <f t="shared" si="5"/>
        <v>8.1027286309065284E-3</v>
      </c>
      <c r="J45" s="28">
        <f t="shared" si="6"/>
        <v>1.9489346317242091E-2</v>
      </c>
      <c r="K45" s="34">
        <f t="shared" si="5"/>
        <v>6.4761126347472123E-3</v>
      </c>
      <c r="L45" s="28">
        <f t="shared" si="7"/>
        <v>1.5576876343436751E-2</v>
      </c>
    </row>
    <row r="46" spans="1:12" x14ac:dyDescent="0.25">
      <c r="A46" s="33">
        <v>4.0999999999999996</v>
      </c>
      <c r="B46" s="48">
        <f t="shared" si="9"/>
        <v>0.42614548027870752</v>
      </c>
      <c r="C46" s="34">
        <f t="shared" ref="C46:C180" si="11">$B46*D$1</f>
        <v>4.2614548027870751E-3</v>
      </c>
      <c r="D46" s="35">
        <f t="shared" ref="D46:D180" si="12">C46/$B46</f>
        <v>0.01</v>
      </c>
      <c r="E46" s="36">
        <f t="shared" si="8"/>
        <v>8.1441034277058115E-3</v>
      </c>
      <c r="F46" s="28">
        <f t="shared" si="10"/>
        <v>1.9111087186421426E-2</v>
      </c>
      <c r="G46" s="34">
        <f t="shared" si="3"/>
        <v>6.2820387150599542E-3</v>
      </c>
      <c r="H46" s="28">
        <f t="shared" ref="H46:H55" si="13">G46/$B46</f>
        <v>1.4741535475048046E-2</v>
      </c>
      <c r="I46" s="34">
        <f t="shared" si="5"/>
        <v>8.3026226273328323E-3</v>
      </c>
      <c r="J46" s="28">
        <f t="shared" ref="J46:J55" si="14">I46/$B46</f>
        <v>1.948307095009609E-2</v>
      </c>
      <c r="K46" s="34">
        <f t="shared" si="5"/>
        <v>6.6349834334922479E-3</v>
      </c>
      <c r="L46" s="28">
        <f t="shared" si="7"/>
        <v>1.5569761362135856E-2</v>
      </c>
    </row>
    <row r="47" spans="1:12" x14ac:dyDescent="0.25">
      <c r="A47" s="33">
        <v>4.2</v>
      </c>
      <c r="B47" s="48">
        <f t="shared" si="9"/>
        <v>0.43653927248062729</v>
      </c>
      <c r="C47" s="34">
        <f t="shared" si="11"/>
        <v>4.3653927248062732E-3</v>
      </c>
      <c r="D47" s="35">
        <f t="shared" si="12"/>
        <v>0.01</v>
      </c>
      <c r="E47" s="36">
        <f t="shared" si="8"/>
        <v>8.3325848259031068E-3</v>
      </c>
      <c r="F47" s="28">
        <f t="shared" si="10"/>
        <v>1.9087824054301757E-2</v>
      </c>
      <c r="G47" s="34">
        <f t="shared" si="3"/>
        <v>6.4338578870292221E-3</v>
      </c>
      <c r="H47" s="28">
        <f t="shared" si="13"/>
        <v>1.4738325490096068E-2</v>
      </c>
      <c r="I47" s="34">
        <f t="shared" si="5"/>
        <v>8.5023230492521709E-3</v>
      </c>
      <c r="J47" s="28">
        <f t="shared" si="14"/>
        <v>1.9476650980192134E-2</v>
      </c>
      <c r="K47" s="34">
        <f t="shared" si="5"/>
        <v>6.7936399200613212E-3</v>
      </c>
      <c r="L47" s="28">
        <f t="shared" si="7"/>
        <v>1.5562494254999266E-2</v>
      </c>
    </row>
    <row r="48" spans="1:12" x14ac:dyDescent="0.25">
      <c r="A48" s="33">
        <v>4.3</v>
      </c>
      <c r="B48" s="48">
        <f t="shared" si="9"/>
        <v>0.44693306468254695</v>
      </c>
      <c r="C48" s="34">
        <f t="shared" si="11"/>
        <v>4.4693306468254696E-3</v>
      </c>
      <c r="D48" s="35">
        <f t="shared" si="12"/>
        <v>0.01</v>
      </c>
      <c r="E48" s="36">
        <f t="shared" si="8"/>
        <v>8.5203984937461917E-3</v>
      </c>
      <c r="F48" s="28">
        <f t="shared" si="10"/>
        <v>1.9064148900681949E-2</v>
      </c>
      <c r="G48" s="34">
        <f t="shared" si="3"/>
        <v>6.5855781804441821E-3</v>
      </c>
      <c r="H48" s="28">
        <f t="shared" si="13"/>
        <v>1.4735043568821354E-2</v>
      </c>
      <c r="I48" s="34">
        <f t="shared" si="5"/>
        <v>8.7018257140628955E-3</v>
      </c>
      <c r="J48" s="28">
        <f t="shared" si="14"/>
        <v>1.947008713764271E-2</v>
      </c>
      <c r="K48" s="34">
        <f t="shared" si="5"/>
        <v>6.9520780664402045E-3</v>
      </c>
      <c r="L48" s="28">
        <f t="shared" si="7"/>
        <v>1.5555076622890299E-2</v>
      </c>
    </row>
    <row r="49" spans="1:12" x14ac:dyDescent="0.25">
      <c r="A49" s="33">
        <v>4.4000000000000004</v>
      </c>
      <c r="B49" s="48">
        <f t="shared" si="9"/>
        <v>0.45732685688446667</v>
      </c>
      <c r="C49" s="34">
        <f t="shared" si="11"/>
        <v>4.5732685688446668E-3</v>
      </c>
      <c r="D49" s="35">
        <f t="shared" si="12"/>
        <v>0.01</v>
      </c>
      <c r="E49" s="36">
        <f t="shared" si="8"/>
        <v>8.7075357556053307E-3</v>
      </c>
      <c r="F49" s="28">
        <f t="shared" si="10"/>
        <v>1.9040070847632491E-2</v>
      </c>
      <c r="G49" s="34">
        <f t="shared" si="3"/>
        <v>6.7371975224875631E-3</v>
      </c>
      <c r="H49" s="28">
        <f t="shared" si="13"/>
        <v>1.4731690083509712E-2</v>
      </c>
      <c r="I49" s="34">
        <f t="shared" si="5"/>
        <v>8.9011264761304602E-3</v>
      </c>
      <c r="J49" s="28">
        <f t="shared" si="14"/>
        <v>1.9463380167019425E-2</v>
      </c>
      <c r="K49" s="34">
        <f t="shared" si="5"/>
        <v>7.1102939224642501E-3</v>
      </c>
      <c r="L49" s="28">
        <f t="shared" si="7"/>
        <v>1.5547510091366679E-2</v>
      </c>
    </row>
    <row r="50" spans="1:12" x14ac:dyDescent="0.25">
      <c r="A50" s="33">
        <v>4.5</v>
      </c>
      <c r="B50" s="48">
        <f t="shared" si="9"/>
        <v>0.46772064908638633</v>
      </c>
      <c r="C50" s="34">
        <f t="shared" si="11"/>
        <v>4.6772064908638632E-3</v>
      </c>
      <c r="D50" s="35">
        <f t="shared" si="12"/>
        <v>0.01</v>
      </c>
      <c r="E50" s="36">
        <f t="shared" si="8"/>
        <v>8.8939883432267337E-3</v>
      </c>
      <c r="F50" s="28">
        <f t="shared" si="10"/>
        <v>1.9015599077354495E-2</v>
      </c>
      <c r="G50" s="34">
        <f t="shared" si="3"/>
        <v>6.8887138591526356E-3</v>
      </c>
      <c r="H50" s="28">
        <f t="shared" si="13"/>
        <v>1.4728265413572354E-2</v>
      </c>
      <c r="I50" s="34">
        <f t="shared" si="5"/>
        <v>9.1002212274414081E-3</v>
      </c>
      <c r="J50" s="28">
        <f t="shared" si="14"/>
        <v>1.9456530827144707E-2</v>
      </c>
      <c r="K50" s="34">
        <f t="shared" si="5"/>
        <v>7.2682836167027101E-3</v>
      </c>
      <c r="L50" s="28">
        <f t="shared" si="7"/>
        <v>1.5539796309827415E-2</v>
      </c>
    </row>
    <row r="51" spans="1:12" x14ac:dyDescent="0.25">
      <c r="A51" s="33">
        <v>4.5999999999999996</v>
      </c>
      <c r="B51" s="48">
        <f t="shared" si="9"/>
        <v>0.47811444128830599</v>
      </c>
      <c r="C51" s="34">
        <f t="shared" si="11"/>
        <v>4.7811444128830604E-3</v>
      </c>
      <c r="D51" s="35">
        <f t="shared" si="12"/>
        <v>0.01</v>
      </c>
      <c r="E51" s="36">
        <f t="shared" si="8"/>
        <v>9.0797483951258647E-3</v>
      </c>
      <c r="F51" s="28">
        <f t="shared" si="10"/>
        <v>1.8990742824374802E-2</v>
      </c>
      <c r="G51" s="34">
        <f t="shared" si="3"/>
        <v>7.0401251555629691E-3</v>
      </c>
      <c r="H51" s="28">
        <f t="shared" si="13"/>
        <v>1.4724769945440174E-2</v>
      </c>
      <c r="I51" s="34">
        <f t="shared" si="5"/>
        <v>9.2991058982428779E-3</v>
      </c>
      <c r="J51" s="28">
        <f t="shared" si="14"/>
        <v>1.944953989088035E-2</v>
      </c>
      <c r="K51" s="34">
        <f t="shared" si="5"/>
        <v>7.4260433572872833E-3</v>
      </c>
      <c r="L51" s="28">
        <f t="shared" si="7"/>
        <v>1.5531936950654315E-2</v>
      </c>
    </row>
    <row r="52" spans="1:12" x14ac:dyDescent="0.25">
      <c r="A52" s="33">
        <v>4.7</v>
      </c>
      <c r="B52" s="48">
        <f t="shared" si="9"/>
        <v>0.48850823349022576</v>
      </c>
      <c r="C52" s="34">
        <f t="shared" si="11"/>
        <v>4.8850823349022576E-3</v>
      </c>
      <c r="D52" s="35">
        <f t="shared" si="12"/>
        <v>0.01</v>
      </c>
      <c r="E52" s="36">
        <f t="shared" si="8"/>
        <v>9.2648084555405057E-3</v>
      </c>
      <c r="F52" s="28">
        <f t="shared" si="10"/>
        <v>1.89655113678363E-2</v>
      </c>
      <c r="G52" s="34">
        <f t="shared" si="3"/>
        <v>7.1914293962848288E-3</v>
      </c>
      <c r="H52" s="28">
        <f t="shared" si="13"/>
        <v>1.4721204072456473E-2</v>
      </c>
      <c r="I52" s="34">
        <f t="shared" si="5"/>
        <v>9.4977764576673999E-3</v>
      </c>
      <c r="J52" s="28">
        <f t="shared" si="14"/>
        <v>1.9442408144912944E-2</v>
      </c>
      <c r="K52" s="34">
        <f t="shared" si="5"/>
        <v>7.5835694326848481E-3</v>
      </c>
      <c r="L52" s="28">
        <f t="shared" si="7"/>
        <v>1.5523933708348812E-2</v>
      </c>
    </row>
    <row r="53" spans="1:12" x14ac:dyDescent="0.25">
      <c r="A53" s="33">
        <v>4.8</v>
      </c>
      <c r="B53" s="48">
        <f t="shared" si="9"/>
        <v>0.49890202569214542</v>
      </c>
      <c r="C53" s="34">
        <f t="shared" si="11"/>
        <v>4.989020256921454E-3</v>
      </c>
      <c r="D53" s="35">
        <f t="shared" si="12"/>
        <v>0.01</v>
      </c>
      <c r="E53" s="36">
        <f t="shared" si="8"/>
        <v>9.4491614729553496E-3</v>
      </c>
      <c r="F53" s="28">
        <f t="shared" si="10"/>
        <v>1.8939914023893119E-2</v>
      </c>
      <c r="G53" s="34">
        <f t="shared" si="3"/>
        <v>7.3426245856321563E-3</v>
      </c>
      <c r="H53" s="28">
        <f t="shared" si="13"/>
        <v>1.4717568194768219E-2</v>
      </c>
      <c r="I53" s="34">
        <f t="shared" si="5"/>
        <v>9.6962289143428578E-3</v>
      </c>
      <c r="J53" s="28">
        <f t="shared" si="14"/>
        <v>1.9435136389536437E-2</v>
      </c>
      <c r="K53" s="34">
        <f t="shared" si="5"/>
        <v>7.7408582124144166E-3</v>
      </c>
      <c r="L53" s="28">
        <f t="shared" si="7"/>
        <v>1.5515788298664922E-2</v>
      </c>
    </row>
    <row r="54" spans="1:12" x14ac:dyDescent="0.25">
      <c r="A54" s="33">
        <v>4.9000000000000004</v>
      </c>
      <c r="B54" s="48">
        <f t="shared" si="9"/>
        <v>0.50929581789406519</v>
      </c>
      <c r="C54" s="34">
        <f t="shared" si="11"/>
        <v>5.0929581789406521E-3</v>
      </c>
      <c r="D54" s="35">
        <f t="shared" si="12"/>
        <v>0.01</v>
      </c>
      <c r="E54" s="36">
        <f t="shared" si="8"/>
        <v>9.6328007982105605E-3</v>
      </c>
      <c r="F54" s="28">
        <f t="shared" si="10"/>
        <v>1.8913960138220116E-2</v>
      </c>
      <c r="G54" s="34">
        <f t="shared" si="3"/>
        <v>7.493708747964057E-3</v>
      </c>
      <c r="H54" s="28">
        <f t="shared" si="13"/>
        <v>1.4713862719215902E-2</v>
      </c>
      <c r="I54" s="34">
        <f t="shared" si="5"/>
        <v>9.8944593169874619E-3</v>
      </c>
      <c r="J54" s="28">
        <f t="shared" si="14"/>
        <v>1.9427725438431805E-2</v>
      </c>
      <c r="K54" s="34">
        <f t="shared" si="5"/>
        <v>7.8979061477084719E-3</v>
      </c>
      <c r="L54" s="28">
        <f t="shared" si="7"/>
        <v>1.550750245773912E-2</v>
      </c>
    </row>
    <row r="55" spans="1:12" x14ac:dyDescent="0.25">
      <c r="A55" s="33">
        <v>5</v>
      </c>
      <c r="B55" s="48">
        <f t="shared" si="9"/>
        <v>0.5196896100959848</v>
      </c>
      <c r="C55" s="34">
        <f t="shared" si="11"/>
        <v>5.1968961009598484E-3</v>
      </c>
      <c r="D55" s="35">
        <f t="shared" si="12"/>
        <v>0.01</v>
      </c>
      <c r="E55" s="36">
        <f t="shared" si="8"/>
        <v>9.8157201822071209E-3</v>
      </c>
      <c r="F55" s="28">
        <f t="shared" si="10"/>
        <v>1.8887659078645411E-2</v>
      </c>
      <c r="G55" s="34">
        <f t="shared" si="3"/>
        <v>7.6446799279746786E-3</v>
      </c>
      <c r="H55" s="28">
        <f t="shared" si="13"/>
        <v>1.4710088059221992E-2</v>
      </c>
      <c r="I55" s="34">
        <f t="shared" si="5"/>
        <v>1.0092463754989508E-2</v>
      </c>
      <c r="J55" s="28">
        <f t="shared" si="14"/>
        <v>1.9420176118443981E-2</v>
      </c>
      <c r="K55" s="34">
        <f t="shared" si="5"/>
        <v>8.054709772118784E-3</v>
      </c>
      <c r="L55" s="28">
        <f t="shared" si="7"/>
        <v>1.5499077941217852E-2</v>
      </c>
    </row>
    <row r="56" spans="1:12" x14ac:dyDescent="0.25">
      <c r="A56" s="33">
        <f>A55+1</f>
        <v>6</v>
      </c>
      <c r="B56" s="48">
        <f t="shared" si="9"/>
        <v>0.62362753211518174</v>
      </c>
      <c r="C56" s="34">
        <f t="shared" si="11"/>
        <v>6.2362753211518173E-3</v>
      </c>
      <c r="D56" s="35">
        <f t="shared" si="12"/>
        <v>0.01</v>
      </c>
      <c r="E56" s="36">
        <f t="shared" ref="E56:E180" si="15">E$1*$B56+E$2*TANH(($B56/E$3))</f>
        <v>1.1604222040743878E-2</v>
      </c>
      <c r="F56" s="28">
        <f t="shared" si="10"/>
        <v>1.860761663518188E-2</v>
      </c>
      <c r="G56" s="34">
        <f t="shared" ref="G56:G180" si="16">G$1*$B56+G$2*TANH(($B56/G$3))</f>
        <v>9.1477626143844602E-3</v>
      </c>
      <c r="H56" s="28">
        <f t="shared" ref="H56:H67" si="17">G56/$B56</f>
        <v>1.4668631744589015E-2</v>
      </c>
      <c r="I56" s="34">
        <f t="shared" ref="I56:K180" si="18">I$1*$B56+I$2*TANH(($B56/I$3))</f>
        <v>1.2059249907617104E-2</v>
      </c>
      <c r="J56" s="28">
        <f t="shared" ref="J56:J67" si="19">I56/$B56</f>
        <v>1.9337263489178032E-2</v>
      </c>
      <c r="K56" s="34">
        <f t="shared" si="18"/>
        <v>9.6086060958076487E-3</v>
      </c>
      <c r="L56" s="28">
        <f t="shared" si="7"/>
        <v>1.5407604060099408E-2</v>
      </c>
    </row>
    <row r="57" spans="1:12" x14ac:dyDescent="0.25">
      <c r="A57" s="33">
        <f t="shared" ref="A57:A180" si="20">A56+1</f>
        <v>7</v>
      </c>
      <c r="B57" s="48">
        <f t="shared" si="9"/>
        <v>0.72756545413437879</v>
      </c>
      <c r="C57" s="34">
        <f t="shared" si="11"/>
        <v>7.2756545413437878E-3</v>
      </c>
      <c r="D57" s="35">
        <f t="shared" si="12"/>
        <v>0.01</v>
      </c>
      <c r="E57" s="36">
        <f t="shared" si="15"/>
        <v>1.3316679494070234E-2</v>
      </c>
      <c r="F57" s="28">
        <f t="shared" si="10"/>
        <v>1.8303067330091637E-2</v>
      </c>
      <c r="G57" s="34">
        <f t="shared" si="16"/>
        <v>1.0637557077359854E-2</v>
      </c>
      <c r="H57" s="28">
        <f t="shared" si="17"/>
        <v>1.4620756135289422E-2</v>
      </c>
      <c r="I57" s="34">
        <f t="shared" si="18"/>
        <v>1.399945961337592E-2</v>
      </c>
      <c r="J57" s="28">
        <f t="shared" si="19"/>
        <v>1.9241512270578846E-2</v>
      </c>
      <c r="K57" s="34">
        <f t="shared" si="18"/>
        <v>1.113488374025721E-2</v>
      </c>
      <c r="L57" s="28">
        <f t="shared" si="7"/>
        <v>1.5304305168673711E-2</v>
      </c>
    </row>
    <row r="58" spans="1:12" x14ac:dyDescent="0.25">
      <c r="A58" s="33">
        <f t="shared" si="20"/>
        <v>8</v>
      </c>
      <c r="B58" s="48">
        <f t="shared" si="9"/>
        <v>0.83150337615357572</v>
      </c>
      <c r="C58" s="34">
        <f t="shared" si="11"/>
        <v>8.3150337615357575E-3</v>
      </c>
      <c r="D58" s="35">
        <f t="shared" si="12"/>
        <v>0.01</v>
      </c>
      <c r="E58" s="36">
        <f t="shared" si="15"/>
        <v>1.4952731001019518E-2</v>
      </c>
      <c r="F58" s="28">
        <f t="shared" si="10"/>
        <v>1.7982766432277E-2</v>
      </c>
      <c r="G58" s="34">
        <f t="shared" si="16"/>
        <v>1.2112480263083109E-2</v>
      </c>
      <c r="H58" s="28">
        <f t="shared" si="17"/>
        <v>1.4566964621495388E-2</v>
      </c>
      <c r="I58" s="34">
        <f t="shared" si="18"/>
        <v>1.5909926764630461E-2</v>
      </c>
      <c r="J58" s="28">
        <f t="shared" si="19"/>
        <v>1.9133929242990774E-2</v>
      </c>
      <c r="K58" s="34">
        <f t="shared" si="18"/>
        <v>1.2631470866838586E-2</v>
      </c>
      <c r="L58" s="28">
        <f t="shared" si="7"/>
        <v>1.5191123967854579E-2</v>
      </c>
    </row>
    <row r="59" spans="1:12" x14ac:dyDescent="0.25">
      <c r="A59" s="33">
        <f t="shared" si="20"/>
        <v>9</v>
      </c>
      <c r="B59" s="48">
        <f t="shared" si="9"/>
        <v>0.93544129817277266</v>
      </c>
      <c r="C59" s="34">
        <f t="shared" si="11"/>
        <v>9.3544129817277263E-3</v>
      </c>
      <c r="D59" s="35">
        <f t="shared" si="12"/>
        <v>0.01</v>
      </c>
      <c r="E59" s="36">
        <f t="shared" si="15"/>
        <v>1.6514774892214177E-2</v>
      </c>
      <c r="F59" s="28">
        <f t="shared" si="10"/>
        <v>1.7654528322058279E-2</v>
      </c>
      <c r="G59" s="34">
        <f t="shared" si="16"/>
        <v>1.3571194834090597E-2</v>
      </c>
      <c r="H59" s="28">
        <f t="shared" si="17"/>
        <v>1.4507799538677247E-2</v>
      </c>
      <c r="I59" s="34">
        <f t="shared" si="18"/>
        <v>1.7787976686453467E-2</v>
      </c>
      <c r="J59" s="28">
        <f t="shared" si="19"/>
        <v>1.9015599077354495E-2</v>
      </c>
      <c r="K59" s="34">
        <f t="shared" si="18"/>
        <v>1.409711538775703E-2</v>
      </c>
      <c r="L59" s="28">
        <f t="shared" si="7"/>
        <v>1.5070016061182434E-2</v>
      </c>
    </row>
    <row r="60" spans="1:12" x14ac:dyDescent="0.25">
      <c r="A60" s="33">
        <f t="shared" si="20"/>
        <v>10</v>
      </c>
      <c r="B60" s="48">
        <f t="shared" si="9"/>
        <v>1.0393792201919696</v>
      </c>
      <c r="C60" s="34">
        <f t="shared" si="11"/>
        <v>1.0393792201919697E-2</v>
      </c>
      <c r="D60" s="35">
        <f t="shared" si="12"/>
        <v>0.01</v>
      </c>
      <c r="E60" s="36">
        <f t="shared" si="15"/>
        <v>1.8007225779427989E-2</v>
      </c>
      <c r="F60" s="28">
        <f t="shared" si="10"/>
        <v>1.7324981517431261E-2</v>
      </c>
      <c r="G60" s="34">
        <f t="shared" si="16"/>
        <v>1.5012616283166969E-2</v>
      </c>
      <c r="H60" s="28">
        <f t="shared" si="17"/>
        <v>1.4443829539322705E-2</v>
      </c>
      <c r="I60" s="34">
        <f t="shared" si="18"/>
        <v>1.9631440364414242E-2</v>
      </c>
      <c r="J60" s="28">
        <f t="shared" si="19"/>
        <v>1.8887659078645411E-2</v>
      </c>
      <c r="K60" s="34">
        <f t="shared" si="18"/>
        <v>1.5531320430284381E-2</v>
      </c>
      <c r="L60" s="28">
        <f t="shared" si="7"/>
        <v>1.4942881412826207E-2</v>
      </c>
    </row>
    <row r="61" spans="1:12" x14ac:dyDescent="0.25">
      <c r="A61" s="33">
        <f t="shared" si="20"/>
        <v>11</v>
      </c>
      <c r="B61" s="48">
        <f t="shared" si="9"/>
        <v>1.1433171422111665</v>
      </c>
      <c r="C61" s="34">
        <f t="shared" si="11"/>
        <v>1.1433171422111666E-2</v>
      </c>
      <c r="D61" s="35">
        <f t="shared" si="12"/>
        <v>0.01</v>
      </c>
      <c r="E61" s="36">
        <f t="shared" si="15"/>
        <v>1.9435801905384499E-2</v>
      </c>
      <c r="F61" s="28">
        <f t="shared" si="10"/>
        <v>1.6999484384355341E-2</v>
      </c>
      <c r="G61" s="34">
        <f t="shared" si="16"/>
        <v>1.643591261084755E-2</v>
      </c>
      <c r="H61" s="28">
        <f t="shared" si="17"/>
        <v>1.4375637348584332E-2</v>
      </c>
      <c r="I61" s="34">
        <f t="shared" si="18"/>
        <v>2.1438653799583436E-2</v>
      </c>
      <c r="J61" s="28">
        <f t="shared" si="19"/>
        <v>1.8751274697168665E-2</v>
      </c>
      <c r="K61" s="34">
        <f t="shared" si="18"/>
        <v>1.6934252692536185E-2</v>
      </c>
      <c r="L61" s="28">
        <f t="shared" si="7"/>
        <v>1.4811509481774647E-2</v>
      </c>
    </row>
    <row r="62" spans="1:12" x14ac:dyDescent="0.25">
      <c r="A62" s="33">
        <f t="shared" si="20"/>
        <v>12</v>
      </c>
      <c r="B62" s="48">
        <f t="shared" si="9"/>
        <v>1.2472550642303635</v>
      </c>
      <c r="C62" s="34">
        <f t="shared" si="11"/>
        <v>1.2472550642303635E-2</v>
      </c>
      <c r="D62" s="35">
        <f t="shared" si="12"/>
        <v>0.01</v>
      </c>
      <c r="E62" s="36">
        <f t="shared" si="15"/>
        <v>2.080691059676449E-2</v>
      </c>
      <c r="F62" s="28">
        <f t="shared" si="10"/>
        <v>1.6682161647187773E-2</v>
      </c>
      <c r="G62" s="34">
        <f t="shared" si="16"/>
        <v>1.7840497361895698E-2</v>
      </c>
      <c r="H62" s="28">
        <f t="shared" si="17"/>
        <v>1.4303808317590943E-2</v>
      </c>
      <c r="I62" s="34">
        <f t="shared" si="18"/>
        <v>2.3208444081487756E-2</v>
      </c>
      <c r="J62" s="28">
        <f t="shared" si="19"/>
        <v>1.860761663518188E-2</v>
      </c>
      <c r="K62" s="34">
        <f t="shared" si="18"/>
        <v>1.8306634984700684E-2</v>
      </c>
      <c r="L62" s="28">
        <f t="shared" si="7"/>
        <v>1.4677539109449963E-2</v>
      </c>
    </row>
    <row r="63" spans="1:12" x14ac:dyDescent="0.25">
      <c r="A63" s="33">
        <f t="shared" si="20"/>
        <v>13</v>
      </c>
      <c r="B63" s="48">
        <f t="shared" si="9"/>
        <v>1.3511929862495606</v>
      </c>
      <c r="C63" s="34">
        <f t="shared" si="11"/>
        <v>1.3511929862495607E-2</v>
      </c>
      <c r="D63" s="35">
        <f t="shared" si="12"/>
        <v>0.01</v>
      </c>
      <c r="E63" s="36">
        <f t="shared" si="15"/>
        <v>2.2127162502748852E-2</v>
      </c>
      <c r="F63" s="28">
        <f t="shared" si="10"/>
        <v>1.6376019360614148E-2</v>
      </c>
      <c r="G63" s="34">
        <f t="shared" si="16"/>
        <v>1.9226017038398158E-2</v>
      </c>
      <c r="H63" s="28">
        <f t="shared" si="17"/>
        <v>1.4228920098055615E-2</v>
      </c>
      <c r="I63" s="34">
        <f t="shared" si="18"/>
        <v>2.4940104214300714E-2</v>
      </c>
      <c r="J63" s="28">
        <f t="shared" si="19"/>
        <v>1.8457840196111235E-2</v>
      </c>
      <c r="K63" s="34">
        <f t="shared" si="18"/>
        <v>1.9649633111600083E-2</v>
      </c>
      <c r="L63" s="28">
        <f t="shared" si="7"/>
        <v>1.4542432732825674E-2</v>
      </c>
    </row>
    <row r="64" spans="1:12" x14ac:dyDescent="0.25">
      <c r="A64" s="33">
        <f t="shared" si="20"/>
        <v>14</v>
      </c>
      <c r="B64" s="48">
        <f t="shared" si="9"/>
        <v>1.4551309082687576</v>
      </c>
      <c r="C64" s="34">
        <f t="shared" si="11"/>
        <v>1.4551309082687576E-2</v>
      </c>
      <c r="D64" s="35">
        <f t="shared" si="12"/>
        <v>0.01</v>
      </c>
      <c r="E64" s="36">
        <f t="shared" si="15"/>
        <v>2.3403017917009793E-2</v>
      </c>
      <c r="F64" s="28">
        <f t="shared" si="10"/>
        <v>1.6083101378729932E-2</v>
      </c>
      <c r="G64" s="34">
        <f t="shared" si="16"/>
        <v>2.0592334035414023E-2</v>
      </c>
      <c r="H64" s="28">
        <f t="shared" si="17"/>
        <v>1.415153366504582E-2</v>
      </c>
      <c r="I64" s="34">
        <f t="shared" si="18"/>
        <v>2.6633358988140468E-2</v>
      </c>
      <c r="J64" s="28">
        <f t="shared" si="19"/>
        <v>1.8303067330091637E-2</v>
      </c>
      <c r="K64" s="34">
        <f t="shared" si="18"/>
        <v>2.0964745324105666E-2</v>
      </c>
      <c r="L64" s="28">
        <f t="shared" si="7"/>
        <v>1.4407463414441851E-2</v>
      </c>
    </row>
    <row r="65" spans="1:12" x14ac:dyDescent="0.25">
      <c r="A65" s="33">
        <f t="shared" si="20"/>
        <v>15</v>
      </c>
      <c r="B65" s="48">
        <f t="shared" si="9"/>
        <v>1.5590688302879545</v>
      </c>
      <c r="C65" s="34">
        <f t="shared" si="11"/>
        <v>1.5590688302879546E-2</v>
      </c>
      <c r="D65" s="35">
        <f t="shared" si="12"/>
        <v>0.01</v>
      </c>
      <c r="E65" s="36">
        <f t="shared" si="15"/>
        <v>2.464055156063311E-2</v>
      </c>
      <c r="F65" s="28">
        <f t="shared" si="10"/>
        <v>1.5804659218337451E-2</v>
      </c>
      <c r="G65" s="34">
        <f t="shared" si="16"/>
        <v>2.1939506285398827E-2</v>
      </c>
      <c r="H65" s="28">
        <f t="shared" si="17"/>
        <v>1.4072185819625858E-2</v>
      </c>
      <c r="I65" s="34">
        <f t="shared" si="18"/>
        <v>2.8288324267918104E-2</v>
      </c>
      <c r="J65" s="28">
        <f t="shared" si="19"/>
        <v>1.8144371639251713E-2</v>
      </c>
      <c r="K65" s="34">
        <f t="shared" si="18"/>
        <v>2.2253700316652282E-2</v>
      </c>
      <c r="L65" s="28">
        <f t="shared" si="7"/>
        <v>1.4273712541954996E-2</v>
      </c>
    </row>
    <row r="66" spans="1:12" x14ac:dyDescent="0.25">
      <c r="A66" s="33">
        <f t="shared" si="20"/>
        <v>16</v>
      </c>
      <c r="B66" s="48">
        <f t="shared" si="9"/>
        <v>1.6630067523071514</v>
      </c>
      <c r="C66" s="34">
        <f t="shared" si="11"/>
        <v>1.6630067523071515E-2</v>
      </c>
      <c r="D66" s="35">
        <f t="shared" si="12"/>
        <v>0.01</v>
      </c>
      <c r="E66" s="36">
        <f t="shared" si="15"/>
        <v>2.5845314198426506E-2</v>
      </c>
      <c r="F66" s="28">
        <f t="shared" si="10"/>
        <v>1.554131645140366E-2</v>
      </c>
      <c r="G66" s="34">
        <f t="shared" si="16"/>
        <v>2.3267764762555276E-2</v>
      </c>
      <c r="H66" s="28">
        <f t="shared" si="17"/>
        <v>1.3991383216138501E-2</v>
      </c>
      <c r="I66" s="34">
        <f t="shared" si="18"/>
        <v>2.9905462002039036E-2</v>
      </c>
      <c r="J66" s="28">
        <f t="shared" si="19"/>
        <v>1.7982766432277E-2</v>
      </c>
      <c r="K66" s="34">
        <f t="shared" si="18"/>
        <v>2.3518367545817494E-2</v>
      </c>
      <c r="L66" s="28">
        <f t="shared" si="7"/>
        <v>1.4142075799265146E-2</v>
      </c>
    </row>
    <row r="67" spans="1:12" x14ac:dyDescent="0.25">
      <c r="A67" s="33">
        <f t="shared" si="20"/>
        <v>17</v>
      </c>
      <c r="B67" s="48">
        <f t="shared" si="9"/>
        <v>1.7669446743263484</v>
      </c>
      <c r="C67" s="34">
        <f t="shared" si="11"/>
        <v>1.7669446743263484E-2</v>
      </c>
      <c r="D67" s="35">
        <f t="shared" si="12"/>
        <v>0.01</v>
      </c>
      <c r="E67" s="36">
        <f t="shared" si="15"/>
        <v>2.7022267724073668E-2</v>
      </c>
      <c r="F67" s="28">
        <f t="shared" si="10"/>
        <v>1.529321665624645E-2</v>
      </c>
      <c r="G67" s="34">
        <f t="shared" si="16"/>
        <v>2.457748990446891E-2</v>
      </c>
      <c r="H67" s="28">
        <f t="shared" si="17"/>
        <v>1.3909597884743694E-2</v>
      </c>
      <c r="I67" s="34">
        <f t="shared" si="18"/>
        <v>3.1485533065674337E-2</v>
      </c>
      <c r="J67" s="28">
        <f t="shared" si="19"/>
        <v>1.7819195769487386E-2</v>
      </c>
      <c r="K67" s="34">
        <f t="shared" si="18"/>
        <v>2.4760681732493139E-2</v>
      </c>
      <c r="L67" s="28">
        <f t="shared" si="7"/>
        <v>1.4013275057371677E-2</v>
      </c>
    </row>
    <row r="68" spans="1:12" x14ac:dyDescent="0.25">
      <c r="A68" s="33">
        <f t="shared" si="20"/>
        <v>18</v>
      </c>
      <c r="B68" s="48">
        <f t="shared" si="9"/>
        <v>1.8708825963455453</v>
      </c>
      <c r="C68" s="34">
        <f t="shared" si="11"/>
        <v>1.8708825963455453E-2</v>
      </c>
      <c r="D68" s="35">
        <f t="shared" si="12"/>
        <v>0.01</v>
      </c>
      <c r="E68" s="36">
        <f t="shared" si="15"/>
        <v>2.8175772300608581E-2</v>
      </c>
      <c r="F68" s="28">
        <f t="shared" ref="F68:F84" si="21">E68/$B68</f>
        <v>1.5060149875596264E-2</v>
      </c>
      <c r="G68" s="34">
        <f t="shared" si="16"/>
        <v>2.5869187873941903E-2</v>
      </c>
      <c r="H68" s="28">
        <f t="shared" ref="H68:H84" si="22">G68/$B68</f>
        <v>1.3827264161029139E-2</v>
      </c>
      <c r="I68" s="34">
        <f t="shared" si="18"/>
        <v>3.3029549784428354E-2</v>
      </c>
      <c r="J68" s="28">
        <f t="shared" ref="J68:J84" si="23">I68/$B68</f>
        <v>1.7654528322058279E-2</v>
      </c>
      <c r="K68" s="34">
        <f t="shared" si="18"/>
        <v>2.5982581907507182E-2</v>
      </c>
      <c r="L68" s="28">
        <f t="shared" si="7"/>
        <v>1.3887874075187715E-2</v>
      </c>
    </row>
    <row r="69" spans="1:12" x14ac:dyDescent="0.25">
      <c r="A69" s="33">
        <f t="shared" si="20"/>
        <v>19</v>
      </c>
      <c r="B69" s="48">
        <f t="shared" si="9"/>
        <v>1.9748205183647423</v>
      </c>
      <c r="C69" s="34">
        <f t="shared" si="11"/>
        <v>1.9748205183647422E-2</v>
      </c>
      <c r="D69" s="35">
        <f t="shared" si="12"/>
        <v>0.01</v>
      </c>
      <c r="E69" s="36">
        <f t="shared" si="15"/>
        <v>2.9309607794592941E-2</v>
      </c>
      <c r="F69" s="28">
        <f t="shared" si="21"/>
        <v>1.4841656506011431E-2</v>
      </c>
      <c r="G69" s="34">
        <f t="shared" si="16"/>
        <v>2.7143467426248291E-2</v>
      </c>
      <c r="H69" s="28">
        <f t="shared" si="22"/>
        <v>1.374477689178789E-2</v>
      </c>
      <c r="I69" s="34">
        <f t="shared" si="18"/>
        <v>3.4538729668849161E-2</v>
      </c>
      <c r="J69" s="28">
        <f t="shared" si="23"/>
        <v>1.7489553783575779E-2</v>
      </c>
      <c r="K69" s="34">
        <f t="shared" si="18"/>
        <v>2.7185964291967443E-2</v>
      </c>
      <c r="L69" s="28">
        <f t="shared" ref="L69:L180" si="24">K69/$B69</f>
        <v>1.3766296247761739E-2</v>
      </c>
    </row>
    <row r="70" spans="1:12" x14ac:dyDescent="0.25">
      <c r="A70" s="33">
        <f t="shared" si="20"/>
        <v>20</v>
      </c>
      <c r="B70" s="48">
        <f t="shared" si="9"/>
        <v>2.0787584403839392</v>
      </c>
      <c r="C70" s="34">
        <f t="shared" si="11"/>
        <v>2.0787584403839394E-2</v>
      </c>
      <c r="D70" s="35">
        <f t="shared" si="12"/>
        <v>0.01</v>
      </c>
      <c r="E70" s="36">
        <f t="shared" si="15"/>
        <v>3.0427015798481841E-2</v>
      </c>
      <c r="F70" s="28">
        <f t="shared" si="21"/>
        <v>1.4637109924548078E-2</v>
      </c>
      <c r="G70" s="34">
        <f t="shared" si="16"/>
        <v>2.8401017981347684E-2</v>
      </c>
      <c r="H70" s="28">
        <f t="shared" si="22"/>
        <v>1.366249075871563E-2</v>
      </c>
      <c r="I70" s="34">
        <f t="shared" si="18"/>
        <v>3.6014451558855978E-2</v>
      </c>
      <c r="J70" s="28">
        <f t="shared" si="23"/>
        <v>1.7324981517431261E-2</v>
      </c>
      <c r="K70" s="34">
        <f t="shared" si="18"/>
        <v>2.8372647630549933E-2</v>
      </c>
      <c r="L70" s="28">
        <f t="shared" si="24"/>
        <v>1.3648843020601089E-2</v>
      </c>
    </row>
    <row r="71" spans="1:12" x14ac:dyDescent="0.25">
      <c r="A71" s="33">
        <f t="shared" si="20"/>
        <v>21</v>
      </c>
      <c r="B71" s="48">
        <f t="shared" ref="B71:B180" si="25">A71/(PI()*(1.75/2)^2)/4</f>
        <v>2.1826963624031364</v>
      </c>
      <c r="C71" s="34">
        <f t="shared" si="11"/>
        <v>2.1826963624031363E-2</v>
      </c>
      <c r="D71" s="35">
        <f t="shared" si="12"/>
        <v>0.01</v>
      </c>
      <c r="E71" s="36">
        <f t="shared" si="15"/>
        <v>3.1530752277221054E-2</v>
      </c>
      <c r="F71" s="28">
        <f t="shared" si="21"/>
        <v>1.4445780375290438E-2</v>
      </c>
      <c r="G71" s="34">
        <f t="shared" si="16"/>
        <v>2.9642589339138038E-2</v>
      </c>
      <c r="H71" s="28">
        <f t="shared" si="22"/>
        <v>1.3580720548093879E-2</v>
      </c>
      <c r="I71" s="34">
        <f t="shared" si="18"/>
        <v>3.7458215054244709E-2</v>
      </c>
      <c r="J71" s="28">
        <f t="shared" si="23"/>
        <v>1.7161441096187755E-2</v>
      </c>
      <c r="K71" s="34">
        <f t="shared" si="18"/>
        <v>2.9544349247030643E-2</v>
      </c>
      <c r="L71" s="28">
        <f t="shared" si="24"/>
        <v>1.3535711955144546E-2</v>
      </c>
    </row>
    <row r="72" spans="1:12" x14ac:dyDescent="0.25">
      <c r="A72" s="33">
        <f t="shared" si="20"/>
        <v>22</v>
      </c>
      <c r="B72" s="48">
        <f t="shared" si="25"/>
        <v>2.2866342844223331</v>
      </c>
      <c r="C72" s="34">
        <f t="shared" si="11"/>
        <v>2.2866342844223331E-2</v>
      </c>
      <c r="D72" s="35">
        <f t="shared" si="12"/>
        <v>0.01</v>
      </c>
      <c r="E72" s="36">
        <f t="shared" si="15"/>
        <v>3.2623143987562858E-2</v>
      </c>
      <c r="F72" s="28">
        <f t="shared" si="21"/>
        <v>1.4266883082182233E-2</v>
      </c>
      <c r="G72" s="34">
        <f t="shared" si="16"/>
        <v>3.0868973327496163E-2</v>
      </c>
      <c r="H72" s="28">
        <f t="shared" si="22"/>
        <v>1.349974219217767E-2</v>
      </c>
      <c r="I72" s="34">
        <f t="shared" si="18"/>
        <v>3.8871603810768998E-2</v>
      </c>
      <c r="J72" s="28">
        <f t="shared" si="23"/>
        <v>1.6999484384355341E-2</v>
      </c>
      <c r="K72" s="34">
        <f t="shared" si="18"/>
        <v>3.0702669985081955E-2</v>
      </c>
      <c r="L72" s="28">
        <f t="shared" si="24"/>
        <v>1.3427013753027104E-2</v>
      </c>
    </row>
    <row r="73" spans="1:12" x14ac:dyDescent="0.25">
      <c r="A73" s="33">
        <f t="shared" si="20"/>
        <v>23</v>
      </c>
      <c r="B73" s="48">
        <f t="shared" si="25"/>
        <v>2.3905722064415302</v>
      </c>
      <c r="C73" s="34">
        <f t="shared" si="11"/>
        <v>2.3905722064415304E-2</v>
      </c>
      <c r="D73" s="35">
        <f t="shared" si="12"/>
        <v>0.01</v>
      </c>
      <c r="E73" s="36">
        <f t="shared" si="15"/>
        <v>3.3706144232547794E-2</v>
      </c>
      <c r="F73" s="28">
        <f t="shared" si="21"/>
        <v>1.4099613532577977E-2</v>
      </c>
      <c r="G73" s="34">
        <f t="shared" si="16"/>
        <v>3.2080987543333536E-2</v>
      </c>
      <c r="H73" s="28">
        <f t="shared" si="22"/>
        <v>1.341979441444585E-2</v>
      </c>
      <c r="I73" s="34">
        <f t="shared" si="18"/>
        <v>4.0256253022251776E-2</v>
      </c>
      <c r="J73" s="28">
        <f t="shared" si="23"/>
        <v>1.6839588828891701E-2</v>
      </c>
      <c r="K73" s="34">
        <f t="shared" si="18"/>
        <v>3.1849086256864383E-2</v>
      </c>
      <c r="L73" s="28">
        <f t="shared" si="24"/>
        <v>1.3322787812493278E-2</v>
      </c>
    </row>
    <row r="74" spans="1:12" x14ac:dyDescent="0.25">
      <c r="A74" s="33">
        <f t="shared" si="20"/>
        <v>24</v>
      </c>
      <c r="B74" s="48">
        <f t="shared" si="25"/>
        <v>2.4945101284607269</v>
      </c>
      <c r="C74" s="34">
        <f t="shared" si="11"/>
        <v>2.4945101284607269E-2</v>
      </c>
      <c r="D74" s="35">
        <f t="shared" si="12"/>
        <v>0.01</v>
      </c>
      <c r="E74" s="36">
        <f t="shared" si="15"/>
        <v>3.4781385287348823E-2</v>
      </c>
      <c r="F74" s="28">
        <f t="shared" si="21"/>
        <v>1.3943172605521218E-2</v>
      </c>
      <c r="G74" s="34">
        <f t="shared" si="16"/>
        <v>3.3279461239068123E-2</v>
      </c>
      <c r="H74" s="28">
        <f t="shared" si="22"/>
        <v>1.3341080823593886E-2</v>
      </c>
      <c r="I74" s="34">
        <f t="shared" si="18"/>
        <v>4.161382119352898E-2</v>
      </c>
      <c r="J74" s="28">
        <f t="shared" si="23"/>
        <v>1.6682161647187773E-2</v>
      </c>
      <c r="K74" s="34">
        <f t="shared" si="18"/>
        <v>3.2984947582696322E-2</v>
      </c>
      <c r="L74" s="28">
        <f t="shared" si="24"/>
        <v>1.3223016096972176E-2</v>
      </c>
    </row>
    <row r="75" spans="1:12" x14ac:dyDescent="0.25">
      <c r="A75" s="33">
        <f t="shared" si="20"/>
        <v>25</v>
      </c>
      <c r="B75" s="48">
        <f t="shared" si="25"/>
        <v>2.5984480504799241</v>
      </c>
      <c r="C75" s="34">
        <f t="shared" si="11"/>
        <v>2.5984480504799241E-2</v>
      </c>
      <c r="D75" s="35">
        <f t="shared" si="12"/>
        <v>0.01</v>
      </c>
      <c r="E75" s="36">
        <f t="shared" si="15"/>
        <v>3.5850226076571533E-2</v>
      </c>
      <c r="F75" s="28">
        <f t="shared" si="21"/>
        <v>1.3796783841782068E-2</v>
      </c>
      <c r="G75" s="34">
        <f t="shared" si="16"/>
        <v>3.4465223321417673E-2</v>
      </c>
      <c r="H75" s="28">
        <f t="shared" si="22"/>
        <v>1.3263772317884927E-2</v>
      </c>
      <c r="I75" s="34">
        <f t="shared" si="18"/>
        <v>4.2945966138036099E-2</v>
      </c>
      <c r="J75" s="28">
        <f t="shared" si="23"/>
        <v>1.6527544635769852E-2</v>
      </c>
      <c r="K75" s="34">
        <f t="shared" si="18"/>
        <v>3.4111478217471965E-2</v>
      </c>
      <c r="L75" s="28">
        <f t="shared" si="24"/>
        <v>1.3127635247959527E-2</v>
      </c>
    </row>
    <row r="76" spans="1:12" x14ac:dyDescent="0.25">
      <c r="A76" s="33">
        <f t="shared" si="20"/>
        <v>26</v>
      </c>
      <c r="B76" s="48">
        <f t="shared" si="25"/>
        <v>2.7023859724991213</v>
      </c>
      <c r="C76" s="34">
        <f t="shared" si="11"/>
        <v>2.7023859724991214E-2</v>
      </c>
      <c r="D76" s="35">
        <f t="shared" si="12"/>
        <v>0.01</v>
      </c>
      <c r="E76" s="36">
        <f t="shared" si="15"/>
        <v>3.6913794516739949E-2</v>
      </c>
      <c r="F76" s="28">
        <f t="shared" si="21"/>
        <v>1.3659704754388838E-2</v>
      </c>
      <c r="G76" s="34">
        <f t="shared" si="16"/>
        <v>3.5639092365244457E-2</v>
      </c>
      <c r="H76" s="28">
        <f t="shared" si="22"/>
        <v>1.3188009680307073E-2</v>
      </c>
      <c r="I76" s="34">
        <f t="shared" si="18"/>
        <v>4.4254325005497704E-2</v>
      </c>
      <c r="J76" s="28">
        <f t="shared" si="23"/>
        <v>1.6376019360614148E-2</v>
      </c>
      <c r="K76" s="34">
        <f t="shared" si="18"/>
        <v>3.5229781688312374E-2</v>
      </c>
      <c r="L76" s="28">
        <f t="shared" si="24"/>
        <v>1.3036546979901788E-2</v>
      </c>
    </row>
    <row r="77" spans="1:12" x14ac:dyDescent="0.25">
      <c r="A77" s="33">
        <f t="shared" si="20"/>
        <v>27</v>
      </c>
      <c r="B77" s="48">
        <f t="shared" si="25"/>
        <v>2.806323894518318</v>
      </c>
      <c r="C77" s="34">
        <f t="shared" si="11"/>
        <v>2.8063238945183179E-2</v>
      </c>
      <c r="D77" s="35">
        <f t="shared" si="12"/>
        <v>0.01</v>
      </c>
      <c r="E77" s="36">
        <f t="shared" si="15"/>
        <v>3.7973024468958588E-2</v>
      </c>
      <c r="F77" s="28">
        <f t="shared" si="21"/>
        <v>1.3531233705108846E-2</v>
      </c>
      <c r="G77" s="34">
        <f t="shared" si="16"/>
        <v>3.6801868500227285E-2</v>
      </c>
      <c r="H77" s="28">
        <f t="shared" si="22"/>
        <v>1.3113906264388636E-2</v>
      </c>
      <c r="I77" s="34">
        <f t="shared" si="18"/>
        <v>4.5540498055271397E-2</v>
      </c>
      <c r="J77" s="28">
        <f t="shared" si="23"/>
        <v>1.6227812528777277E-2</v>
      </c>
      <c r="K77" s="34">
        <f t="shared" si="18"/>
        <v>3.6340847290217998E-2</v>
      </c>
      <c r="L77" s="28">
        <f t="shared" si="24"/>
        <v>1.2949626862816418E-2</v>
      </c>
    </row>
    <row r="78" spans="1:12" x14ac:dyDescent="0.25">
      <c r="A78" s="33">
        <f t="shared" si="20"/>
        <v>28</v>
      </c>
      <c r="B78" s="48">
        <f t="shared" si="25"/>
        <v>2.9102618165375151</v>
      </c>
      <c r="C78" s="34">
        <f t="shared" si="11"/>
        <v>2.9102618165375151E-2</v>
      </c>
      <c r="D78" s="35">
        <f t="shared" si="12"/>
        <v>0.01</v>
      </c>
      <c r="E78" s="36">
        <f t="shared" si="15"/>
        <v>3.9028687564000047E-2</v>
      </c>
      <c r="F78" s="28">
        <f t="shared" si="21"/>
        <v>1.3410713545503078E-2</v>
      </c>
      <c r="G78" s="34">
        <f t="shared" si="16"/>
        <v>3.7954326999697363E-2</v>
      </c>
      <c r="H78" s="28">
        <f t="shared" si="22"/>
        <v>1.3041550689364963E-2</v>
      </c>
      <c r="I78" s="34">
        <f t="shared" si="18"/>
        <v>4.6806035834019585E-2</v>
      </c>
      <c r="J78" s="28">
        <f t="shared" si="23"/>
        <v>1.6083101378729932E-2</v>
      </c>
      <c r="K78" s="34">
        <f t="shared" si="18"/>
        <v>3.744555778881746E-2</v>
      </c>
      <c r="L78" s="28">
        <f t="shared" si="24"/>
        <v>1.2866731637694482E-2</v>
      </c>
    </row>
    <row r="79" spans="1:12" x14ac:dyDescent="0.25">
      <c r="A79" s="33">
        <f t="shared" si="20"/>
        <v>29</v>
      </c>
      <c r="B79" s="48">
        <f t="shared" si="25"/>
        <v>3.0141997385567119</v>
      </c>
      <c r="C79" s="34">
        <f t="shared" si="11"/>
        <v>3.014199738556712E-2</v>
      </c>
      <c r="D79" s="35">
        <f t="shared" si="12"/>
        <v>0.01</v>
      </c>
      <c r="E79" s="36">
        <f t="shared" si="15"/>
        <v>4.0081420333360214E-2</v>
      </c>
      <c r="F79" s="28">
        <f t="shared" si="21"/>
        <v>1.3297532947352848E-2</v>
      </c>
      <c r="G79" s="34">
        <f t="shared" si="16"/>
        <v>3.9097213386116672E-2</v>
      </c>
      <c r="H79" s="28">
        <f t="shared" si="22"/>
        <v>1.2971009480890465E-2</v>
      </c>
      <c r="I79" s="34">
        <f t="shared" si="18"/>
        <v>4.8052429386666221E-2</v>
      </c>
      <c r="J79" s="28">
        <f t="shared" si="23"/>
        <v>1.5942018961780928E-2</v>
      </c>
      <c r="K79" s="34">
        <f t="shared" si="18"/>
        <v>3.8544697755151888E-2</v>
      </c>
      <c r="L79" s="28">
        <f t="shared" si="24"/>
        <v>1.2787705228057724E-2</v>
      </c>
    </row>
    <row r="80" spans="1:12" x14ac:dyDescent="0.25">
      <c r="A80" s="33">
        <f t="shared" si="20"/>
        <v>30</v>
      </c>
      <c r="B80" s="48">
        <f t="shared" si="25"/>
        <v>3.118137660575909</v>
      </c>
      <c r="C80" s="34">
        <f t="shared" si="11"/>
        <v>3.1181376605759092E-2</v>
      </c>
      <c r="D80" s="35">
        <f t="shared" si="12"/>
        <v>0.01</v>
      </c>
      <c r="E80" s="36">
        <f t="shared" si="15"/>
        <v>4.1131747155238353E-2</v>
      </c>
      <c r="F80" s="28">
        <f t="shared" si="21"/>
        <v>1.3191126124829738E-2</v>
      </c>
      <c r="G80" s="34">
        <f t="shared" si="16"/>
        <v>4.0231239863512652E-2</v>
      </c>
      <c r="H80" s="28">
        <f t="shared" si="22"/>
        <v>1.2902329609168725E-2</v>
      </c>
      <c r="I80" s="34">
        <f t="shared" si="18"/>
        <v>4.9281103121266219E-2</v>
      </c>
      <c r="J80" s="28">
        <f t="shared" si="23"/>
        <v>1.5804659218337451E-2</v>
      </c>
      <c r="K80" s="34">
        <f t="shared" si="18"/>
        <v>3.963896210492044E-2</v>
      </c>
      <c r="L80" s="28">
        <f t="shared" si="24"/>
        <v>1.2712383614775771E-2</v>
      </c>
    </row>
    <row r="81" spans="1:12" x14ac:dyDescent="0.25">
      <c r="A81" s="33">
        <f t="shared" si="20"/>
        <v>31</v>
      </c>
      <c r="B81" s="48">
        <f t="shared" si="25"/>
        <v>3.2220755825951057</v>
      </c>
      <c r="C81" s="34">
        <f t="shared" si="11"/>
        <v>3.2220755825951061E-2</v>
      </c>
      <c r="D81" s="35">
        <f t="shared" si="12"/>
        <v>1.0000000000000002E-2</v>
      </c>
      <c r="E81" s="36">
        <f t="shared" si="15"/>
        <v>4.218009953951362E-2</v>
      </c>
      <c r="F81" s="28">
        <f t="shared" si="21"/>
        <v>1.3090971474213887E-2</v>
      </c>
      <c r="G81" s="34">
        <f t="shared" si="16"/>
        <v>4.1357082891050702E-2</v>
      </c>
      <c r="H81" s="28">
        <f t="shared" si="22"/>
        <v>1.2835540889993995E-2</v>
      </c>
      <c r="I81" s="34">
        <f t="shared" si="18"/>
        <v>5.0493409956150342E-2</v>
      </c>
      <c r="J81" s="28">
        <f t="shared" si="23"/>
        <v>1.5671081779987987E-2</v>
      </c>
      <c r="K81" s="34">
        <f t="shared" si="18"/>
        <v>4.0728964534751236E-2</v>
      </c>
      <c r="L81" s="28">
        <f t="shared" si="24"/>
        <v>1.2640598735411273E-2</v>
      </c>
    </row>
    <row r="82" spans="1:12" x14ac:dyDescent="0.25">
      <c r="A82" s="33">
        <f t="shared" si="20"/>
        <v>32</v>
      </c>
      <c r="B82" s="48">
        <f t="shared" si="25"/>
        <v>3.3260135046143029</v>
      </c>
      <c r="C82" s="34">
        <f t="shared" si="11"/>
        <v>3.326013504614303E-2</v>
      </c>
      <c r="D82" s="35">
        <f t="shared" si="12"/>
        <v>0.01</v>
      </c>
      <c r="E82" s="36">
        <f t="shared" si="15"/>
        <v>4.3226832255101592E-2</v>
      </c>
      <c r="F82" s="28">
        <f t="shared" si="21"/>
        <v>1.2996589519294312E-2</v>
      </c>
      <c r="G82" s="34">
        <f t="shared" si="16"/>
        <v>4.2475381721498021E-2</v>
      </c>
      <c r="H82" s="28">
        <f t="shared" si="22"/>
        <v>1.2770658225701831E-2</v>
      </c>
      <c r="I82" s="34">
        <f t="shared" si="18"/>
        <v>5.1690628396853011E-2</v>
      </c>
      <c r="J82" s="28">
        <f t="shared" si="23"/>
        <v>1.554131645140366E-2</v>
      </c>
      <c r="K82" s="34">
        <f t="shared" si="18"/>
        <v>4.1815245643471666E-2</v>
      </c>
      <c r="L82" s="28">
        <f t="shared" si="24"/>
        <v>1.257218155772964E-2</v>
      </c>
    </row>
    <row r="83" spans="1:12" x14ac:dyDescent="0.25">
      <c r="A83" s="33">
        <f t="shared" si="20"/>
        <v>33</v>
      </c>
      <c r="B83" s="48">
        <f t="shared" si="25"/>
        <v>3.4299514266335001</v>
      </c>
      <c r="C83" s="34">
        <f t="shared" si="11"/>
        <v>3.4299514266334999E-2</v>
      </c>
      <c r="D83" s="35">
        <f t="shared" si="12"/>
        <v>0.01</v>
      </c>
      <c r="E83" s="36">
        <f t="shared" si="15"/>
        <v>4.4272236762950903E-2</v>
      </c>
      <c r="F83" s="28">
        <f t="shared" si="21"/>
        <v>1.2907540444794035E-2</v>
      </c>
      <c r="G83" s="34">
        <f t="shared" si="16"/>
        <v>4.3586737741655737E-2</v>
      </c>
      <c r="H83" s="28">
        <f t="shared" si="22"/>
        <v>1.2707683672487501E-2</v>
      </c>
      <c r="I83" s="34">
        <f t="shared" si="18"/>
        <v>5.2873961216976476E-2</v>
      </c>
      <c r="J83" s="28">
        <f t="shared" si="23"/>
        <v>1.5415367344975001E-2</v>
      </c>
      <c r="K83" s="34">
        <f t="shared" si="18"/>
        <v>4.2898280600370278E-2</v>
      </c>
      <c r="L83" s="28">
        <f t="shared" si="24"/>
        <v>1.250696446231455E-2</v>
      </c>
    </row>
    <row r="84" spans="1:12" x14ac:dyDescent="0.25">
      <c r="A84" s="33">
        <f t="shared" si="20"/>
        <v>34</v>
      </c>
      <c r="B84" s="48">
        <f t="shared" si="25"/>
        <v>3.5338893486526968</v>
      </c>
      <c r="C84" s="34">
        <f t="shared" si="11"/>
        <v>3.5338893486526968E-2</v>
      </c>
      <c r="D84" s="35">
        <f t="shared" si="12"/>
        <v>0.01</v>
      </c>
      <c r="E84" s="36">
        <f t="shared" si="15"/>
        <v>4.5316552368973043E-2</v>
      </c>
      <c r="F84" s="28">
        <f t="shared" si="21"/>
        <v>1.282342141987272E-2</v>
      </c>
      <c r="G84" s="34">
        <f t="shared" si="16"/>
        <v>4.4691714467337149E-2</v>
      </c>
      <c r="H84" s="28">
        <f t="shared" si="22"/>
        <v>1.2646608328123223E-2</v>
      </c>
      <c r="I84" s="34">
        <f t="shared" si="18"/>
        <v>5.4044535448147336E-2</v>
      </c>
      <c r="J84" s="28">
        <f t="shared" si="23"/>
        <v>1.529321665624645E-2</v>
      </c>
      <c r="K84" s="34">
        <f t="shared" si="18"/>
        <v>4.397848627856956E-2</v>
      </c>
      <c r="L84" s="28">
        <f t="shared" si="24"/>
        <v>1.2444783053362002E-2</v>
      </c>
    </row>
    <row r="85" spans="1:12" x14ac:dyDescent="0.25">
      <c r="A85" s="33">
        <f t="shared" si="20"/>
        <v>35</v>
      </c>
      <c r="B85" s="48">
        <f t="shared" si="25"/>
        <v>3.6378272706718939</v>
      </c>
      <c r="C85" s="34">
        <f t="shared" si="11"/>
        <v>3.6378272706718943E-2</v>
      </c>
      <c r="D85" s="35">
        <f t="shared" si="12"/>
        <v>1.0000000000000002E-2</v>
      </c>
      <c r="E85" s="36">
        <f t="shared" si="15"/>
        <v>4.6359975459980302E-2</v>
      </c>
      <c r="F85" s="28">
        <f t="shared" ref="F85:F95" si="26">E85/$B85</f>
        <v>1.2743863853496754E-2</v>
      </c>
      <c r="G85" s="34">
        <f t="shared" si="16"/>
        <v>4.57908380619272E-2</v>
      </c>
      <c r="H85" s="28">
        <f t="shared" ref="H85:H180" si="27">G85/$B85</f>
        <v>1.2587414039993656E-2</v>
      </c>
      <c r="I85" s="34">
        <f t="shared" si="18"/>
        <v>5.5203403417135456E-2</v>
      </c>
      <c r="J85" s="28">
        <f t="shared" ref="J85:J180" si="28">I85/$B85</f>
        <v>1.5174828079987311E-2</v>
      </c>
      <c r="K85" s="34">
        <f t="shared" si="18"/>
        <v>4.5056227813184725E-2</v>
      </c>
      <c r="L85" s="28">
        <f t="shared" si="24"/>
        <v>1.2385477500932307E-2</v>
      </c>
    </row>
    <row r="86" spans="1:12" x14ac:dyDescent="0.25">
      <c r="A86" s="33">
        <f t="shared" si="20"/>
        <v>36</v>
      </c>
      <c r="B86" s="48">
        <f t="shared" si="25"/>
        <v>3.7417651926910906</v>
      </c>
      <c r="C86" s="34">
        <f t="shared" si="11"/>
        <v>3.7417651926910905E-2</v>
      </c>
      <c r="D86" s="35">
        <f t="shared" si="12"/>
        <v>0.01</v>
      </c>
      <c r="E86" s="36">
        <f t="shared" si="15"/>
        <v>4.7402667136133433E-2</v>
      </c>
      <c r="F86" s="28">
        <f t="shared" si="26"/>
        <v>1.266853067870923E-2</v>
      </c>
      <c r="G86" s="34">
        <f t="shared" si="16"/>
        <v>4.6884598264064034E-2</v>
      </c>
      <c r="H86" s="28">
        <f t="shared" si="27"/>
        <v>1.2530074937798133E-2</v>
      </c>
      <c r="I86" s="34">
        <f t="shared" si="18"/>
        <v>5.6351544601217163E-2</v>
      </c>
      <c r="J86" s="28">
        <f t="shared" si="28"/>
        <v>1.5060149875596264E-2</v>
      </c>
      <c r="K86" s="34">
        <f t="shared" si="18"/>
        <v>4.6131824573898764E-2</v>
      </c>
      <c r="L86" s="28">
        <f t="shared" si="24"/>
        <v>1.2328893502994129E-2</v>
      </c>
    </row>
    <row r="87" spans="1:12" x14ac:dyDescent="0.25">
      <c r="A87" s="33">
        <f t="shared" si="20"/>
        <v>37</v>
      </c>
      <c r="B87" s="48">
        <f t="shared" si="25"/>
        <v>3.8457031147102878</v>
      </c>
      <c r="C87" s="34">
        <f t="shared" si="11"/>
        <v>3.8457031147102881E-2</v>
      </c>
      <c r="D87" s="35">
        <f t="shared" si="12"/>
        <v>0.01</v>
      </c>
      <c r="E87" s="36">
        <f t="shared" si="15"/>
        <v>4.8444759507591112E-2</v>
      </c>
      <c r="F87" s="28">
        <f t="shared" si="26"/>
        <v>1.2597113729940292E-2</v>
      </c>
      <c r="G87" s="34">
        <f t="shared" si="16"/>
        <v>4.7973449625894241E-2</v>
      </c>
      <c r="H87" s="28">
        <f t="shared" si="27"/>
        <v>1.2474558798465199E-2</v>
      </c>
      <c r="I87" s="34">
        <f t="shared" si="18"/>
        <v>5.7489868104685607E-2</v>
      </c>
      <c r="J87" s="28">
        <f t="shared" si="28"/>
        <v>1.4949117596930399E-2</v>
      </c>
      <c r="K87" s="34">
        <f t="shared" si="18"/>
        <v>4.7205555562487136E-2</v>
      </c>
      <c r="L87" s="28">
        <f t="shared" si="24"/>
        <v>1.2274882941930717E-2</v>
      </c>
    </row>
    <row r="88" spans="1:12" x14ac:dyDescent="0.25">
      <c r="A88" s="33">
        <f t="shared" si="20"/>
        <v>38</v>
      </c>
      <c r="B88" s="48">
        <f t="shared" si="25"/>
        <v>3.9496410367294845</v>
      </c>
      <c r="C88" s="34">
        <f t="shared" si="11"/>
        <v>3.9496410367294843E-2</v>
      </c>
      <c r="D88" s="35">
        <f t="shared" si="12"/>
        <v>0.01</v>
      </c>
      <c r="E88" s="36">
        <f t="shared" si="15"/>
        <v>4.948636088198928E-2</v>
      </c>
      <c r="F88" s="28">
        <f t="shared" si="26"/>
        <v>1.252933125359834E-2</v>
      </c>
      <c r="G88" s="34">
        <f t="shared" si="16"/>
        <v>4.9057812978240363E-2</v>
      </c>
      <c r="H88" s="28">
        <f t="shared" si="27"/>
        <v>1.2420828253005715E-2</v>
      </c>
      <c r="I88" s="34">
        <f t="shared" si="18"/>
        <v>5.8619215589185883E-2</v>
      </c>
      <c r="J88" s="28">
        <f t="shared" si="28"/>
        <v>1.4841656506011431E-2</v>
      </c>
      <c r="K88" s="34">
        <f t="shared" si="18"/>
        <v>4.8277664259795301E-2</v>
      </c>
      <c r="L88" s="28">
        <f t="shared" si="24"/>
        <v>1.2223304297995599E-2</v>
      </c>
    </row>
    <row r="89" spans="1:12" x14ac:dyDescent="0.25">
      <c r="A89" s="33">
        <f t="shared" si="20"/>
        <v>39</v>
      </c>
      <c r="B89" s="48">
        <f t="shared" si="25"/>
        <v>4.0535789587486812</v>
      </c>
      <c r="C89" s="34">
        <f t="shared" si="11"/>
        <v>4.0535789587486812E-2</v>
      </c>
      <c r="D89" s="35">
        <f t="shared" si="12"/>
        <v>0.01</v>
      </c>
      <c r="E89" s="36">
        <f t="shared" si="15"/>
        <v>5.052756003334305E-2</v>
      </c>
      <c r="F89" s="28">
        <f t="shared" si="26"/>
        <v>1.2464925575038175E-2</v>
      </c>
      <c r="G89" s="34">
        <f t="shared" si="16"/>
        <v>5.013807705262821E-2</v>
      </c>
      <c r="H89" s="28">
        <f t="shared" si="27"/>
        <v>1.2368841846392841E-2</v>
      </c>
      <c r="I89" s="34">
        <f t="shared" si="18"/>
        <v>5.9740364517769616E-2</v>
      </c>
      <c r="J89" s="28">
        <f t="shared" si="28"/>
        <v>1.4737683692785684E-2</v>
      </c>
      <c r="K89" s="34">
        <f t="shared" si="18"/>
        <v>4.9348362955431518E-2</v>
      </c>
      <c r="L89" s="28">
        <f t="shared" si="24"/>
        <v>1.2174022871547839E-2</v>
      </c>
    </row>
    <row r="90" spans="1:12" x14ac:dyDescent="0.25">
      <c r="A90" s="33">
        <f t="shared" si="20"/>
        <v>40</v>
      </c>
      <c r="B90" s="48">
        <f t="shared" si="25"/>
        <v>4.1575168807678784</v>
      </c>
      <c r="C90" s="34">
        <f t="shared" si="11"/>
        <v>4.1575168807678788E-2</v>
      </c>
      <c r="D90" s="35">
        <f t="shared" si="12"/>
        <v>0.01</v>
      </c>
      <c r="E90" s="36">
        <f t="shared" si="15"/>
        <v>5.1568429711820615E-2</v>
      </c>
      <c r="F90" s="28">
        <f t="shared" si="26"/>
        <v>1.2403660932892259E-2</v>
      </c>
      <c r="G90" s="34">
        <f t="shared" si="16"/>
        <v>5.1214600202321235E-2</v>
      </c>
      <c r="H90" s="28">
        <f t="shared" si="27"/>
        <v>1.2318554962274039E-2</v>
      </c>
      <c r="I90" s="34">
        <f t="shared" si="18"/>
        <v>6.0854031596963683E-2</v>
      </c>
      <c r="J90" s="28">
        <f t="shared" si="28"/>
        <v>1.4637109924548078E-2</v>
      </c>
      <c r="K90" s="34">
        <f t="shared" si="18"/>
        <v>5.0417836598354485E-2</v>
      </c>
      <c r="L90" s="28">
        <f t="shared" si="24"/>
        <v>1.2126910856713705E-2</v>
      </c>
    </row>
    <row r="91" spans="1:12" x14ac:dyDescent="0.25">
      <c r="A91" s="33">
        <f t="shared" si="20"/>
        <v>41</v>
      </c>
      <c r="B91" s="48">
        <f t="shared" si="25"/>
        <v>4.2614548027870756</v>
      </c>
      <c r="C91" s="34">
        <f t="shared" si="11"/>
        <v>4.2614548027870756E-2</v>
      </c>
      <c r="D91" s="35">
        <f t="shared" si="12"/>
        <v>0.01</v>
      </c>
      <c r="E91" s="36">
        <f t="shared" si="15"/>
        <v>5.2609029527234896E-2</v>
      </c>
      <c r="F91" s="28">
        <f t="shared" si="26"/>
        <v>1.2345321483364684E-2</v>
      </c>
      <c r="G91" s="34">
        <f t="shared" si="16"/>
        <v>5.2287712175271346E-2</v>
      </c>
      <c r="H91" s="28">
        <f t="shared" si="27"/>
        <v>1.2269920624542153E-2</v>
      </c>
      <c r="I91" s="34">
        <f t="shared" si="18"/>
        <v>6.1960876322671929E-2</v>
      </c>
      <c r="J91" s="28">
        <f t="shared" si="28"/>
        <v>1.4539841249084301E-2</v>
      </c>
      <c r="K91" s="34">
        <f t="shared" si="18"/>
        <v>5.1486246208682807E-2</v>
      </c>
      <c r="L91" s="28">
        <f t="shared" si="24"/>
        <v>1.208184730130419E-2</v>
      </c>
    </row>
    <row r="92" spans="1:12" x14ac:dyDescent="0.25">
      <c r="A92" s="33">
        <f t="shared" si="20"/>
        <v>42</v>
      </c>
      <c r="B92" s="48">
        <f t="shared" si="25"/>
        <v>4.3653927248062727</v>
      </c>
      <c r="C92" s="34">
        <f t="shared" si="11"/>
        <v>4.3653927248062725E-2</v>
      </c>
      <c r="D92" s="35">
        <f t="shared" si="12"/>
        <v>0.01</v>
      </c>
      <c r="E92" s="36">
        <f t="shared" si="15"/>
        <v>5.364940831656681E-2</v>
      </c>
      <c r="F92" s="28">
        <f t="shared" si="26"/>
        <v>1.2289709471430812E-2</v>
      </c>
      <c r="G92" s="34">
        <f t="shared" si="16"/>
        <v>5.335771590125242E-2</v>
      </c>
      <c r="H92" s="28">
        <f t="shared" si="27"/>
        <v>1.2222890187645219E-2</v>
      </c>
      <c r="I92" s="34">
        <f t="shared" si="18"/>
        <v>6.3061504554442108E-2</v>
      </c>
      <c r="J92" s="28">
        <f t="shared" si="28"/>
        <v>1.4445780375290438E-2</v>
      </c>
      <c r="K92" s="34">
        <f t="shared" si="18"/>
        <v>5.2553731891254528E-2</v>
      </c>
      <c r="L92" s="28">
        <f t="shared" si="24"/>
        <v>1.2038717981229685E-2</v>
      </c>
    </row>
    <row r="93" spans="1:12" x14ac:dyDescent="0.25">
      <c r="A93" s="33">
        <f t="shared" si="20"/>
        <v>43</v>
      </c>
      <c r="B93" s="48">
        <f t="shared" si="25"/>
        <v>4.4693306468254699</v>
      </c>
      <c r="C93" s="34">
        <f t="shared" si="11"/>
        <v>4.4693306468254701E-2</v>
      </c>
      <c r="D93" s="35">
        <f t="shared" si="12"/>
        <v>0.01</v>
      </c>
      <c r="E93" s="36">
        <f t="shared" si="15"/>
        <v>5.4689606086882753E-2</v>
      </c>
      <c r="F93" s="28">
        <f t="shared" si="26"/>
        <v>1.2236643562214031E-2</v>
      </c>
      <c r="G93" s="34">
        <f t="shared" si="16"/>
        <v>5.4424889263474115E-2</v>
      </c>
      <c r="H93" s="28">
        <f t="shared" si="27"/>
        <v>1.2177413927101519E-2</v>
      </c>
      <c r="I93" s="34">
        <f t="shared" si="18"/>
        <v>6.4156472058693528E-2</v>
      </c>
      <c r="J93" s="28">
        <f t="shared" si="28"/>
        <v>1.4354827854203037E-2</v>
      </c>
      <c r="K93" s="34">
        <f t="shared" si="18"/>
        <v>5.3620415490345227E-2</v>
      </c>
      <c r="L93" s="28">
        <f t="shared" si="24"/>
        <v>1.1997415212148465E-2</v>
      </c>
    </row>
    <row r="94" spans="1:12" x14ac:dyDescent="0.25">
      <c r="A94" s="33">
        <f t="shared" si="20"/>
        <v>44</v>
      </c>
      <c r="B94" s="48">
        <f t="shared" si="25"/>
        <v>4.5732685688446661</v>
      </c>
      <c r="C94" s="34">
        <f t="shared" si="11"/>
        <v>4.5732685688446663E-2</v>
      </c>
      <c r="D94" s="35">
        <f t="shared" si="12"/>
        <v>0.01</v>
      </c>
      <c r="E94" s="36">
        <f t="shared" si="15"/>
        <v>5.5729655609151149E-2</v>
      </c>
      <c r="F94" s="28">
        <f t="shared" si="26"/>
        <v>1.2185957323566938E-2</v>
      </c>
      <c r="G94" s="34">
        <f t="shared" si="16"/>
        <v>5.5489486831786186E-2</v>
      </c>
      <c r="H94" s="28">
        <f t="shared" si="27"/>
        <v>1.2133441541091115E-2</v>
      </c>
      <c r="I94" s="34">
        <f t="shared" si="18"/>
        <v>6.5246287975125716E-2</v>
      </c>
      <c r="J94" s="28">
        <f t="shared" si="28"/>
        <v>1.4266883082182233E-2</v>
      </c>
      <c r="K94" s="34">
        <f t="shared" si="18"/>
        <v>5.4686402922979452E-2</v>
      </c>
      <c r="L94" s="28">
        <f t="shared" si="24"/>
        <v>1.1957837616520025E-2</v>
      </c>
    </row>
    <row r="95" spans="1:12" x14ac:dyDescent="0.25">
      <c r="A95" s="33">
        <f t="shared" si="20"/>
        <v>45</v>
      </c>
      <c r="B95" s="48">
        <f t="shared" si="25"/>
        <v>4.6772064908638633</v>
      </c>
      <c r="C95" s="34">
        <f t="shared" si="11"/>
        <v>4.6772064908638632E-2</v>
      </c>
      <c r="D95" s="35">
        <f t="shared" si="12"/>
        <v>0.01</v>
      </c>
      <c r="E95" s="36">
        <f t="shared" si="15"/>
        <v>5.6769583725251434E-2</v>
      </c>
      <c r="F95" s="28">
        <f t="shared" si="26"/>
        <v>1.2137497849654762E-2</v>
      </c>
      <c r="G95" s="34">
        <f t="shared" si="16"/>
        <v>5.6551741540296407E-2</v>
      </c>
      <c r="H95" s="28">
        <f t="shared" si="27"/>
        <v>1.2090922573284016E-2</v>
      </c>
      <c r="I95" s="34">
        <f t="shared" si="18"/>
        <v>6.6331418171954176E-2</v>
      </c>
      <c r="J95" s="28">
        <f t="shared" si="28"/>
        <v>1.4181845146568032E-2</v>
      </c>
      <c r="K95" s="34">
        <f t="shared" si="18"/>
        <v>5.5751786225784535E-2</v>
      </c>
      <c r="L95" s="28">
        <f t="shared" si="24"/>
        <v>1.1919889860472545E-2</v>
      </c>
    </row>
    <row r="96" spans="1:12" x14ac:dyDescent="0.25">
      <c r="A96" s="33">
        <f t="shared" ref="A96:A110" si="29">A95+1</f>
        <v>46</v>
      </c>
      <c r="B96" s="48">
        <f t="shared" si="25"/>
        <v>4.7811444128830605</v>
      </c>
      <c r="C96" s="34">
        <f t="shared" si="11"/>
        <v>4.7811444128830607E-2</v>
      </c>
      <c r="D96" s="35">
        <f t="shared" si="12"/>
        <v>0.01</v>
      </c>
      <c r="E96" s="36">
        <f t="shared" si="15"/>
        <v>5.780941241949579E-2</v>
      </c>
      <c r="F96" s="28">
        <f t="shared" ref="F96:F110" si="30">E96/$B96</f>
        <v>1.2091124514818063E-2</v>
      </c>
      <c r="G96" s="34">
        <f t="shared" si="16"/>
        <v>5.7611866296963098E-2</v>
      </c>
      <c r="H96" s="28">
        <f t="shared" ref="H96:H110" si="31">G96/$B96</f>
        <v>1.2049806766288989E-2</v>
      </c>
      <c r="I96" s="34">
        <f t="shared" si="18"/>
        <v>6.7412288465095588E-2</v>
      </c>
      <c r="J96" s="28">
        <f t="shared" ref="J96:J110" si="32">I96/$B96</f>
        <v>1.4099613532577977E-2</v>
      </c>
      <c r="K96" s="34">
        <f t="shared" si="18"/>
        <v>5.6816645347585605E-2</v>
      </c>
      <c r="L96" s="28">
        <f t="shared" si="24"/>
        <v>1.1883482371812486E-2</v>
      </c>
    </row>
    <row r="97" spans="1:12" x14ac:dyDescent="0.25">
      <c r="A97" s="33">
        <f t="shared" si="29"/>
        <v>47</v>
      </c>
      <c r="B97" s="48">
        <f t="shared" si="25"/>
        <v>4.8850823349022576</v>
      </c>
      <c r="C97" s="34">
        <f t="shared" si="11"/>
        <v>4.8850823349022576E-2</v>
      </c>
      <c r="D97" s="35">
        <f t="shared" si="12"/>
        <v>0.01</v>
      </c>
      <c r="E97" s="36">
        <f t="shared" si="15"/>
        <v>5.8849159696897843E-2</v>
      </c>
      <c r="F97" s="28">
        <f t="shared" si="30"/>
        <v>1.2046707846956958E-2</v>
      </c>
      <c r="G97" s="34">
        <f t="shared" si="16"/>
        <v>5.8670055516609462E-2</v>
      </c>
      <c r="H97" s="28">
        <f t="shared" si="31"/>
        <v>1.201004435430531E-2</v>
      </c>
      <c r="I97" s="34">
        <f t="shared" si="18"/>
        <v>6.8489287684196348E-2</v>
      </c>
      <c r="J97" s="28">
        <f t="shared" si="32"/>
        <v>1.402008870861062E-2</v>
      </c>
      <c r="K97" s="34">
        <f t="shared" si="18"/>
        <v>5.7881049717100577E-2</v>
      </c>
      <c r="L97" s="28">
        <f t="shared" si="24"/>
        <v>1.184853104799485E-2</v>
      </c>
    </row>
    <row r="98" spans="1:12" x14ac:dyDescent="0.25">
      <c r="A98" s="33">
        <f t="shared" si="29"/>
        <v>48</v>
      </c>
      <c r="B98" s="48">
        <f t="shared" si="25"/>
        <v>4.9890202569214539</v>
      </c>
      <c r="C98" s="34">
        <f t="shared" si="11"/>
        <v>4.9890202569214538E-2</v>
      </c>
      <c r="D98" s="35">
        <f t="shared" si="12"/>
        <v>0.01</v>
      </c>
      <c r="E98" s="36">
        <f t="shared" si="15"/>
        <v>5.9888840302911618E-2</v>
      </c>
      <c r="F98" s="28">
        <f t="shared" si="30"/>
        <v>1.200412850996658E-2</v>
      </c>
      <c r="G98" s="34">
        <f t="shared" si="16"/>
        <v>5.9726486571956089E-2</v>
      </c>
      <c r="H98" s="28">
        <f t="shared" si="31"/>
        <v>1.1971586302760608E-2</v>
      </c>
      <c r="I98" s="34">
        <f t="shared" si="18"/>
        <v>6.9562770574697647E-2</v>
      </c>
      <c r="J98" s="28">
        <f t="shared" si="32"/>
        <v>1.3943172605521218E-2</v>
      </c>
      <c r="K98" s="34">
        <f t="shared" si="18"/>
        <v>5.8945059612282635E-2</v>
      </c>
      <c r="L98" s="28">
        <f t="shared" si="24"/>
        <v>1.1814956960839347E-2</v>
      </c>
    </row>
    <row r="99" spans="1:12" x14ac:dyDescent="0.25">
      <c r="A99" s="33">
        <f t="shared" ref="A99:A101" si="33">A98+1</f>
        <v>49</v>
      </c>
      <c r="B99" s="48">
        <f t="shared" si="25"/>
        <v>5.0929581789406511</v>
      </c>
      <c r="C99" s="34">
        <f t="shared" si="11"/>
        <v>5.0929581789406514E-2</v>
      </c>
      <c r="D99" s="35">
        <f t="shared" si="12"/>
        <v>0.01</v>
      </c>
      <c r="E99" s="36">
        <f t="shared" si="15"/>
        <v>6.0928466313168464E-2</v>
      </c>
      <c r="F99" s="28">
        <f t="shared" si="30"/>
        <v>1.1963276385246451E-2</v>
      </c>
      <c r="G99" s="34">
        <f t="shared" si="16"/>
        <v>6.0781321159789209E-2</v>
      </c>
      <c r="H99" s="28">
        <f t="shared" ref="H99:H101" si="34">G99/$B99</f>
        <v>1.1934384501942227E-2</v>
      </c>
      <c r="I99" s="34">
        <f t="shared" si="18"/>
        <v>7.0633060530171904E-2</v>
      </c>
      <c r="J99" s="28">
        <f t="shared" ref="J99:J101" si="35">I99/$B99</f>
        <v>1.3868769003884451E-2</v>
      </c>
      <c r="K99" s="34">
        <f t="shared" si="18"/>
        <v>6.0008727355155618E-2</v>
      </c>
      <c r="L99" s="28">
        <f t="shared" si="24"/>
        <v>1.1782686063139359E-2</v>
      </c>
    </row>
    <row r="100" spans="1:12" x14ac:dyDescent="0.25">
      <c r="A100" s="33">
        <f t="shared" si="33"/>
        <v>50</v>
      </c>
      <c r="B100" s="48">
        <f t="shared" si="25"/>
        <v>5.1968961009598482</v>
      </c>
      <c r="C100" s="34">
        <f t="shared" si="11"/>
        <v>5.1968961009598483E-2</v>
      </c>
      <c r="D100" s="35">
        <f t="shared" si="12"/>
        <v>0.01</v>
      </c>
      <c r="E100" s="36">
        <f t="shared" si="15"/>
        <v>6.1968047616634658E-2</v>
      </c>
      <c r="F100" s="28">
        <f t="shared" si="30"/>
        <v>1.1924049742920467E-2</v>
      </c>
      <c r="G100" s="34">
        <f t="shared" si="16"/>
        <v>6.1834706581370774E-2</v>
      </c>
      <c r="H100" s="28">
        <f t="shared" si="34"/>
        <v>1.1898391920891035E-2</v>
      </c>
      <c r="I100" s="34">
        <f t="shared" si="18"/>
        <v>7.1700452153143066E-2</v>
      </c>
      <c r="J100" s="28">
        <f t="shared" si="35"/>
        <v>1.3796783841782068E-2</v>
      </c>
      <c r="K100" s="34">
        <f t="shared" si="18"/>
        <v>6.10720983534421E-2</v>
      </c>
      <c r="L100" s="28">
        <f t="shared" si="24"/>
        <v>1.1751648900997329E-2</v>
      </c>
    </row>
    <row r="101" spans="1:12" x14ac:dyDescent="0.25">
      <c r="A101" s="33">
        <f t="shared" si="33"/>
        <v>51</v>
      </c>
      <c r="B101" s="48">
        <f t="shared" si="25"/>
        <v>5.3008340229790454</v>
      </c>
      <c r="C101" s="34">
        <f t="shared" si="11"/>
        <v>5.3008340229790452E-2</v>
      </c>
      <c r="D101" s="35">
        <f t="shared" si="12"/>
        <v>0.01</v>
      </c>
      <c r="E101" s="36">
        <f t="shared" si="15"/>
        <v>6.3007592311412036E-2</v>
      </c>
      <c r="F101" s="28">
        <f t="shared" si="30"/>
        <v>1.1886354494080546E-2</v>
      </c>
      <c r="G101" s="34">
        <f t="shared" si="16"/>
        <v>6.2886776937740266E-2</v>
      </c>
      <c r="H101" s="28">
        <f t="shared" si="34"/>
        <v>1.1863562727134432E-2</v>
      </c>
      <c r="I101" s="34">
        <f t="shared" si="18"/>
        <v>7.276521364569008E-2</v>
      </c>
      <c r="J101" s="28">
        <f t="shared" si="35"/>
        <v>1.3727125454268864E-2</v>
      </c>
      <c r="K101" s="34">
        <f t="shared" si="18"/>
        <v>6.2135212007925107E-2</v>
      </c>
      <c r="L101" s="28">
        <f t="shared" si="24"/>
        <v>1.172178033467371E-2</v>
      </c>
    </row>
    <row r="102" spans="1:12" x14ac:dyDescent="0.25">
      <c r="A102" s="33">
        <f t="shared" si="29"/>
        <v>52</v>
      </c>
      <c r="B102" s="48">
        <f t="shared" si="25"/>
        <v>5.4047719449982425</v>
      </c>
      <c r="C102" s="34">
        <f t="shared" si="11"/>
        <v>5.4047719449982427E-2</v>
      </c>
      <c r="D102" s="35">
        <f t="shared" si="12"/>
        <v>0.01</v>
      </c>
      <c r="E102" s="36">
        <f t="shared" si="15"/>
        <v>6.4047107028949612E-2</v>
      </c>
      <c r="F102" s="28">
        <f t="shared" si="30"/>
        <v>1.1850103516064346E-2</v>
      </c>
      <c r="G102" s="34">
        <f t="shared" si="16"/>
        <v>6.3937654241731159E-2</v>
      </c>
      <c r="H102" s="28">
        <f t="shared" si="31"/>
        <v>1.1829852377194418E-2</v>
      </c>
      <c r="I102" s="34">
        <f t="shared" si="18"/>
        <v>7.3827589033479898E-2</v>
      </c>
      <c r="J102" s="28">
        <f t="shared" si="32"/>
        <v>1.3659704754388838E-2</v>
      </c>
      <c r="K102" s="34">
        <f t="shared" si="18"/>
        <v>6.3198102502321316E-2</v>
      </c>
      <c r="L102" s="28">
        <f t="shared" si="24"/>
        <v>1.1693019269907763E-2</v>
      </c>
    </row>
    <row r="103" spans="1:12" x14ac:dyDescent="0.25">
      <c r="A103" s="33">
        <f t="shared" si="29"/>
        <v>53</v>
      </c>
      <c r="B103" s="48">
        <f t="shared" si="25"/>
        <v>5.5087098670174388</v>
      </c>
      <c r="C103" s="34">
        <f t="shared" si="11"/>
        <v>5.5087098670174389E-2</v>
      </c>
      <c r="D103" s="35">
        <f t="shared" si="12"/>
        <v>0.01</v>
      </c>
      <c r="E103" s="36">
        <f t="shared" si="15"/>
        <v>6.5086597199596988E-2</v>
      </c>
      <c r="F103" s="28">
        <f t="shared" si="30"/>
        <v>1.1815216043468376E-2</v>
      </c>
      <c r="G103" s="34">
        <f t="shared" si="16"/>
        <v>6.4987449449394358E-2</v>
      </c>
      <c r="H103" s="28">
        <f t="shared" si="31"/>
        <v>1.1797217682219354E-2</v>
      </c>
      <c r="I103" s="34">
        <f t="shared" si="18"/>
        <v>7.4887800228614326E-2</v>
      </c>
      <c r="J103" s="28">
        <f t="shared" si="32"/>
        <v>1.3594435364438709E-2</v>
      </c>
      <c r="K103" s="34">
        <f t="shared" si="18"/>
        <v>6.4260799490481996E-2</v>
      </c>
      <c r="L103" s="28">
        <f t="shared" si="24"/>
        <v>1.1665308401016677E-2</v>
      </c>
    </row>
    <row r="104" spans="1:12" x14ac:dyDescent="0.25">
      <c r="A104" s="33">
        <f t="shared" si="29"/>
        <v>54</v>
      </c>
      <c r="B104" s="48">
        <f t="shared" si="25"/>
        <v>5.612647789036636</v>
      </c>
      <c r="C104" s="34">
        <f t="shared" si="11"/>
        <v>5.6126477890366358E-2</v>
      </c>
      <c r="D104" s="35">
        <f t="shared" si="12"/>
        <v>0.01</v>
      </c>
      <c r="E104" s="36">
        <f t="shared" si="15"/>
        <v>6.6126067270100591E-2</v>
      </c>
      <c r="F104" s="28">
        <f t="shared" si="30"/>
        <v>1.1781617118263995E-2</v>
      </c>
      <c r="G104" s="34">
        <f t="shared" si="16"/>
        <v>6.6036263414141774E-2</v>
      </c>
      <c r="H104" s="28">
        <f t="shared" si="31"/>
        <v>1.1765616852554424E-2</v>
      </c>
      <c r="I104" s="34">
        <f t="shared" si="18"/>
        <v>7.5946048937917177E-2</v>
      </c>
      <c r="J104" s="28">
        <f t="shared" si="32"/>
        <v>1.3531233705108846E-2</v>
      </c>
      <c r="K104" s="34">
        <f t="shared" si="18"/>
        <v>6.5323328693969396E-2</v>
      </c>
      <c r="L104" s="28">
        <f t="shared" si="24"/>
        <v>1.1638593966570918E-2</v>
      </c>
    </row>
    <row r="105" spans="1:12" x14ac:dyDescent="0.25">
      <c r="A105" s="33">
        <f t="shared" si="29"/>
        <v>55</v>
      </c>
      <c r="B105" s="48">
        <f t="shared" si="25"/>
        <v>5.7165857110558331</v>
      </c>
      <c r="C105" s="34">
        <f t="shared" si="11"/>
        <v>5.7165857110558334E-2</v>
      </c>
      <c r="D105" s="35">
        <f t="shared" si="12"/>
        <v>0.01</v>
      </c>
      <c r="E105" s="36">
        <f t="shared" si="15"/>
        <v>6.7165520881731569E-2</v>
      </c>
      <c r="F105" s="28">
        <f t="shared" si="30"/>
        <v>1.1749237093014099E-2</v>
      </c>
      <c r="G105" s="34">
        <f t="shared" si="16"/>
        <v>6.7084187767343775E-2</v>
      </c>
      <c r="H105" s="28">
        <f t="shared" si="31"/>
        <v>1.1735009524584486E-2</v>
      </c>
      <c r="I105" s="34">
        <f t="shared" si="18"/>
        <v>7.7002518424129224E-2</v>
      </c>
      <c r="J105" s="28">
        <f t="shared" si="32"/>
        <v>1.3470019049168972E-2</v>
      </c>
      <c r="K105" s="34">
        <f t="shared" si="18"/>
        <v>6.6385712421473952E-2</v>
      </c>
      <c r="L105" s="28">
        <f t="shared" si="24"/>
        <v>1.1612825518050835E-2</v>
      </c>
    </row>
    <row r="106" spans="1:12" x14ac:dyDescent="0.25">
      <c r="A106" s="33">
        <f t="shared" si="29"/>
        <v>56</v>
      </c>
      <c r="B106" s="48">
        <f t="shared" si="25"/>
        <v>5.8205236330750303</v>
      </c>
      <c r="C106" s="34">
        <f t="shared" si="11"/>
        <v>5.8205236330750303E-2</v>
      </c>
      <c r="D106" s="35">
        <f t="shared" si="12"/>
        <v>0.01</v>
      </c>
      <c r="E106" s="36">
        <f t="shared" si="15"/>
        <v>6.8204961016166021E-2</v>
      </c>
      <c r="F106" s="28">
        <f t="shared" si="30"/>
        <v>1.1718011181776232E-2</v>
      </c>
      <c r="G106" s="34">
        <f t="shared" si="16"/>
        <v>6.8131305729375202E-2</v>
      </c>
      <c r="H106" s="28">
        <f t="shared" si="31"/>
        <v>1.170535677275154E-2</v>
      </c>
      <c r="I106" s="34">
        <f t="shared" si="18"/>
        <v>7.8057375128000095E-2</v>
      </c>
      <c r="J106" s="28">
        <f t="shared" si="32"/>
        <v>1.3410713545503078E-2</v>
      </c>
      <c r="K106" s="34">
        <f t="shared" si="18"/>
        <v>6.7447970020126605E-2</v>
      </c>
      <c r="L106" s="28">
        <f t="shared" si="24"/>
        <v>1.1587955701589221E-2</v>
      </c>
    </row>
    <row r="107" spans="1:12" x14ac:dyDescent="0.25">
      <c r="A107" s="33">
        <f t="shared" si="29"/>
        <v>57</v>
      </c>
      <c r="B107" s="48">
        <f t="shared" si="25"/>
        <v>5.9244615550942274</v>
      </c>
      <c r="C107" s="34">
        <f t="shared" si="11"/>
        <v>5.9244615550942278E-2</v>
      </c>
      <c r="D107" s="35">
        <f t="shared" si="12"/>
        <v>0.01</v>
      </c>
      <c r="E107" s="36">
        <f t="shared" si="15"/>
        <v>6.9244390114952092E-2</v>
      </c>
      <c r="F107" s="28">
        <f t="shared" si="30"/>
        <v>1.1687879053820745E-2</v>
      </c>
      <c r="G107" s="34">
        <f t="shared" si="16"/>
        <v>6.9177692855238337E-2</v>
      </c>
      <c r="H107" s="28">
        <f t="shared" si="31"/>
        <v>1.1676621109264347E-2</v>
      </c>
      <c r="I107" s="34">
        <f t="shared" si="18"/>
        <v>7.9110770159534397E-2</v>
      </c>
      <c r="J107" s="28">
        <f t="shared" si="32"/>
        <v>1.3353242218528693E-2</v>
      </c>
      <c r="K107" s="34">
        <f t="shared" si="18"/>
        <v>6.8510118267510328E-2</v>
      </c>
      <c r="L107" s="28">
        <f t="shared" si="24"/>
        <v>1.1563940052678879E-2</v>
      </c>
    </row>
    <row r="108" spans="1:12" x14ac:dyDescent="0.25">
      <c r="A108" s="33">
        <f t="shared" si="29"/>
        <v>58</v>
      </c>
      <c r="B108" s="48">
        <f t="shared" si="25"/>
        <v>6.0283994771134237</v>
      </c>
      <c r="C108" s="34">
        <f t="shared" si="11"/>
        <v>6.028399477113424E-2</v>
      </c>
      <c r="D108" s="35">
        <f t="shared" si="12"/>
        <v>0.01</v>
      </c>
      <c r="E108" s="36">
        <f t="shared" si="15"/>
        <v>7.028381017734367E-2</v>
      </c>
      <c r="F108" s="28">
        <f t="shared" si="30"/>
        <v>1.1658784465789523E-2</v>
      </c>
      <c r="G108" s="34">
        <f t="shared" si="16"/>
        <v>7.0223417718927331E-2</v>
      </c>
      <c r="H108" s="28">
        <f t="shared" si="31"/>
        <v>1.1648766473676424E-2</v>
      </c>
      <c r="I108" s="34">
        <f t="shared" si="18"/>
        <v>8.0162840666720428E-2</v>
      </c>
      <c r="J108" s="28">
        <f t="shared" si="32"/>
        <v>1.3297532947352848E-2</v>
      </c>
      <c r="K108" s="34">
        <f t="shared" si="18"/>
        <v>6.9572171712067657E-2</v>
      </c>
      <c r="L108" s="28">
        <f t="shared" si="24"/>
        <v>1.1540736803557165E-2</v>
      </c>
    </row>
    <row r="109" spans="1:12" x14ac:dyDescent="0.25">
      <c r="A109" s="33">
        <f t="shared" si="29"/>
        <v>59</v>
      </c>
      <c r="B109" s="48">
        <f t="shared" si="25"/>
        <v>6.1323373991326209</v>
      </c>
      <c r="C109" s="34">
        <f t="shared" si="11"/>
        <v>6.1323373991326209E-2</v>
      </c>
      <c r="D109" s="35">
        <f t="shared" si="12"/>
        <v>0.01</v>
      </c>
      <c r="E109" s="36">
        <f t="shared" si="15"/>
        <v>7.1323222840416894E-2</v>
      </c>
      <c r="F109" s="28">
        <f t="shared" si="30"/>
        <v>1.1630674928373167E-2</v>
      </c>
      <c r="G109" s="34">
        <f t="shared" si="16"/>
        <v>7.1268542540658897E-2</v>
      </c>
      <c r="H109" s="28">
        <f t="shared" si="31"/>
        <v>1.1621758214207092E-2</v>
      </c>
      <c r="I109" s="34">
        <f t="shared" si="18"/>
        <v>8.1213711089991591E-2</v>
      </c>
      <c r="J109" s="28">
        <f t="shared" si="32"/>
        <v>1.3243516428414186E-2</v>
      </c>
      <c r="K109" s="34">
        <f t="shared" si="18"/>
        <v>7.0634142968626232E-2</v>
      </c>
      <c r="L109" s="28">
        <f t="shared" si="24"/>
        <v>1.1518306702859658E-2</v>
      </c>
    </row>
    <row r="110" spans="1:12" x14ac:dyDescent="0.25">
      <c r="A110" s="33">
        <f t="shared" si="29"/>
        <v>60</v>
      </c>
      <c r="B110" s="48">
        <f t="shared" si="25"/>
        <v>6.236275321151818</v>
      </c>
      <c r="C110" s="34">
        <f t="shared" si="11"/>
        <v>6.2362753211518185E-2</v>
      </c>
      <c r="D110" s="35">
        <f t="shared" si="12"/>
        <v>0.01</v>
      </c>
      <c r="E110" s="36">
        <f t="shared" si="15"/>
        <v>7.2362629444676446E-2</v>
      </c>
      <c r="F110" s="28">
        <f t="shared" si="30"/>
        <v>1.160350140399371E-2</v>
      </c>
      <c r="G110" s="34">
        <f t="shared" si="16"/>
        <v>7.2313123760997439E-2</v>
      </c>
      <c r="H110" s="28">
        <f t="shared" si="31"/>
        <v>1.1595563062414868E-2</v>
      </c>
      <c r="I110" s="34">
        <f t="shared" si="18"/>
        <v>8.2263494310476706E-2</v>
      </c>
      <c r="J110" s="28">
        <f t="shared" si="32"/>
        <v>1.3191126124829738E-2</v>
      </c>
      <c r="K110" s="34">
        <f t="shared" si="18"/>
        <v>7.1696042974906532E-2</v>
      </c>
      <c r="L110" s="28">
        <f t="shared" si="24"/>
        <v>1.1496612847051873E-2</v>
      </c>
    </row>
    <row r="111" spans="1:12" x14ac:dyDescent="0.25">
      <c r="A111" s="33">
        <f t="shared" si="20"/>
        <v>61</v>
      </c>
      <c r="B111" s="48">
        <f t="shared" si="25"/>
        <v>6.3402132431710152</v>
      </c>
      <c r="C111" s="34">
        <f t="shared" si="11"/>
        <v>6.3402132431710154E-2</v>
      </c>
      <c r="D111" s="35">
        <f t="shared" si="12"/>
        <v>0.01</v>
      </c>
      <c r="E111" s="36">
        <f t="shared" si="15"/>
        <v>7.3402031087779207E-2</v>
      </c>
      <c r="F111" s="28">
        <f t="shared" ref="F111:F180" si="36">E111/$B111</f>
        <v>1.1577218032349283E-2</v>
      </c>
      <c r="G111" s="34">
        <f t="shared" si="16"/>
        <v>7.3357212565765689E-2</v>
      </c>
      <c r="H111" s="28">
        <f t="shared" si="27"/>
        <v>1.1570149102599674E-2</v>
      </c>
      <c r="I111" s="34">
        <f t="shared" si="18"/>
        <v>8.3312292699821211E-2</v>
      </c>
      <c r="J111" s="28">
        <f t="shared" si="28"/>
        <v>1.3140298205199345E-2</v>
      </c>
      <c r="K111" s="34">
        <f t="shared" si="18"/>
        <v>7.2757881214123202E-2</v>
      </c>
      <c r="L111" s="28">
        <f t="shared" si="24"/>
        <v>1.1475620523093611E-2</v>
      </c>
    </row>
    <row r="112" spans="1:12" x14ac:dyDescent="0.25">
      <c r="A112" s="33">
        <f t="shared" si="20"/>
        <v>62</v>
      </c>
      <c r="B112" s="48">
        <f t="shared" si="25"/>
        <v>6.4441511651902115</v>
      </c>
      <c r="C112" s="34">
        <f t="shared" si="11"/>
        <v>6.4441511651902122E-2</v>
      </c>
      <c r="D112" s="35">
        <f t="shared" si="12"/>
        <v>1.0000000000000002E-2</v>
      </c>
      <c r="E112" s="36">
        <f t="shared" si="15"/>
        <v>7.4441428668527015E-2</v>
      </c>
      <c r="F112" s="28">
        <f t="shared" si="36"/>
        <v>1.1551781881008952E-2</v>
      </c>
      <c r="G112" s="34">
        <f t="shared" si="16"/>
        <v>7.4400855365464674E-2</v>
      </c>
      <c r="H112" s="28">
        <f t="shared" si="27"/>
        <v>1.1545485737106943E-2</v>
      </c>
      <c r="I112" s="34">
        <f t="shared" si="18"/>
        <v>8.436019907902724E-2</v>
      </c>
      <c r="J112" s="28">
        <f t="shared" si="28"/>
        <v>1.3090971474213887E-2</v>
      </c>
      <c r="K112" s="34">
        <f t="shared" si="18"/>
        <v>7.3819665908131452E-2</v>
      </c>
      <c r="L112" s="28">
        <f t="shared" si="24"/>
        <v>1.1455297061758563E-2</v>
      </c>
    </row>
    <row r="113" spans="1:12" x14ac:dyDescent="0.25">
      <c r="A113" s="33">
        <f t="shared" si="20"/>
        <v>63</v>
      </c>
      <c r="B113" s="48">
        <f t="shared" si="25"/>
        <v>6.5480890872094086</v>
      </c>
      <c r="C113" s="34">
        <f t="shared" si="11"/>
        <v>6.5480890872094091E-2</v>
      </c>
      <c r="D113" s="35">
        <f t="shared" si="12"/>
        <v>0.01</v>
      </c>
      <c r="E113" s="36">
        <f t="shared" si="15"/>
        <v>7.5480822922890489E-2</v>
      </c>
      <c r="F113" s="28">
        <f t="shared" si="36"/>
        <v>1.1527152718543428E-2</v>
      </c>
      <c r="G113" s="34">
        <f t="shared" si="16"/>
        <v>7.5444094232741413E-2</v>
      </c>
      <c r="H113" s="28">
        <f t="shared" si="27"/>
        <v>1.1521543648529274E-2</v>
      </c>
      <c r="I113" s="34">
        <f t="shared" si="18"/>
        <v>8.5407297593388734E-2</v>
      </c>
      <c r="J113" s="28">
        <f t="shared" si="28"/>
        <v>1.3043087297058546E-2</v>
      </c>
      <c r="K113" s="34">
        <f t="shared" si="18"/>
        <v>7.4881404184993727E-2</v>
      </c>
      <c r="L113" s="28">
        <f t="shared" si="24"/>
        <v>1.1435611701017014E-2</v>
      </c>
    </row>
    <row r="114" spans="1:12" x14ac:dyDescent="0.25">
      <c r="A114" s="33">
        <f t="shared" si="20"/>
        <v>64</v>
      </c>
      <c r="B114" s="48">
        <f t="shared" ref="B114:B141" si="37">A114/(PI()*(1.75/2)^2)/4</f>
        <v>6.6520270092286058</v>
      </c>
      <c r="C114" s="34">
        <f t="shared" ref="C114:C141" si="38">$B114*D$1</f>
        <v>6.652027009228606E-2</v>
      </c>
      <c r="D114" s="35">
        <f t="shared" ref="D114:D141" si="39">C114/$B114</f>
        <v>0.01</v>
      </c>
      <c r="E114" s="36">
        <f t="shared" si="15"/>
        <v>7.6520214453507374E-2</v>
      </c>
      <c r="F114" s="28">
        <f t="shared" ref="F114:F141" si="40">E114/$B114</f>
        <v>1.1503292807943807E-2</v>
      </c>
      <c r="G114" s="34">
        <f t="shared" si="16"/>
        <v>7.6486967301244629E-2</v>
      </c>
      <c r="H114" s="28">
        <f t="shared" ref="H114:H141" si="41">G114/$B114</f>
        <v>1.1498294759647157E-2</v>
      </c>
      <c r="I114" s="34">
        <f t="shared" si="18"/>
        <v>8.6453664510203185E-2</v>
      </c>
      <c r="J114" s="28">
        <f t="shared" ref="J114:J141" si="42">I114/$B114</f>
        <v>1.2996589519294312E-2</v>
      </c>
      <c r="K114" s="34">
        <f t="shared" si="18"/>
        <v>7.594310222433695E-2</v>
      </c>
      <c r="L114" s="28">
        <f t="shared" ref="L114:L141" si="43">K114/$B114</f>
        <v>1.1416535458887682E-2</v>
      </c>
    </row>
    <row r="115" spans="1:12" x14ac:dyDescent="0.25">
      <c r="A115" s="33">
        <f t="shared" si="20"/>
        <v>65</v>
      </c>
      <c r="B115" s="48">
        <f t="shared" si="37"/>
        <v>6.755964931247803</v>
      </c>
      <c r="C115" s="34">
        <f t="shared" si="38"/>
        <v>6.7559649312478029E-2</v>
      </c>
      <c r="D115" s="35">
        <f t="shared" si="39"/>
        <v>0.01</v>
      </c>
      <c r="E115" s="36">
        <f t="shared" si="15"/>
        <v>7.75596037538374E-2</v>
      </c>
      <c r="F115" s="28">
        <f t="shared" si="40"/>
        <v>1.1480166718318417E-2</v>
      </c>
      <c r="G115" s="34">
        <f t="shared" si="16"/>
        <v>7.7529509129006732E-2</v>
      </c>
      <c r="H115" s="28">
        <f t="shared" si="41"/>
        <v>1.1475712191816737E-2</v>
      </c>
      <c r="I115" s="34">
        <f t="shared" si="18"/>
        <v>8.7499368945535436E-2</v>
      </c>
      <c r="J115" s="28">
        <f t="shared" si="42"/>
        <v>1.2951424383633474E-2</v>
      </c>
      <c r="K115" s="34">
        <f t="shared" si="18"/>
        <v>7.700476538343165E-2</v>
      </c>
      <c r="L115" s="28">
        <f t="shared" si="43"/>
        <v>1.1398041015172816E-2</v>
      </c>
    </row>
    <row r="116" spans="1:12" x14ac:dyDescent="0.25">
      <c r="A116" s="33">
        <f t="shared" si="20"/>
        <v>66</v>
      </c>
      <c r="B116" s="48">
        <f t="shared" si="37"/>
        <v>6.8599028532670001</v>
      </c>
      <c r="C116" s="34">
        <f t="shared" si="38"/>
        <v>6.8599028532669998E-2</v>
      </c>
      <c r="D116" s="35">
        <f t="shared" si="39"/>
        <v>0.01</v>
      </c>
      <c r="E116" s="36">
        <f t="shared" si="15"/>
        <v>7.8598991227941256E-2</v>
      </c>
      <c r="F116" s="28">
        <f t="shared" si="40"/>
        <v>1.1457741153070239E-2</v>
      </c>
      <c r="G116" s="34">
        <f t="shared" si="16"/>
        <v>7.8571751029285902E-2</v>
      </c>
      <c r="H116" s="28">
        <f t="shared" si="41"/>
        <v>1.1453770222397018E-2</v>
      </c>
      <c r="I116" s="34">
        <f t="shared" si="18"/>
        <v>8.8544473525901807E-2</v>
      </c>
      <c r="J116" s="28">
        <f t="shared" si="42"/>
        <v>1.2907540444794035E-2</v>
      </c>
      <c r="K116" s="34">
        <f t="shared" si="18"/>
        <v>7.8066398306539692E-2</v>
      </c>
      <c r="L116" s="28">
        <f t="shared" si="43"/>
        <v>1.1380102601505631E-2</v>
      </c>
    </row>
    <row r="117" spans="1:12" x14ac:dyDescent="0.25">
      <c r="A117" s="33">
        <f t="shared" si="20"/>
        <v>67</v>
      </c>
      <c r="B117" s="48">
        <f t="shared" si="37"/>
        <v>6.9638407752861964</v>
      </c>
      <c r="C117" s="34">
        <f t="shared" si="38"/>
        <v>6.9638407752861967E-2</v>
      </c>
      <c r="D117" s="35">
        <f t="shared" si="39"/>
        <v>0.01</v>
      </c>
      <c r="E117" s="36">
        <f t="shared" si="15"/>
        <v>7.9638377206676575E-2</v>
      </c>
      <c r="F117" s="28">
        <f t="shared" si="40"/>
        <v>1.1435984792946913E-2</v>
      </c>
      <c r="G117" s="34">
        <f t="shared" si="16"/>
        <v>7.9613721371601415E-2</v>
      </c>
      <c r="H117" s="28">
        <f t="shared" si="41"/>
        <v>1.1432444241709345E-2</v>
      </c>
      <c r="I117" s="34">
        <f t="shared" si="18"/>
        <v>8.9589034990340849E-2</v>
      </c>
      <c r="J117" s="28">
        <f t="shared" si="42"/>
        <v>1.2864888483418687E-2</v>
      </c>
      <c r="K117" s="34">
        <f t="shared" si="18"/>
        <v>7.9128005019744097E-2</v>
      </c>
      <c r="L117" s="28">
        <f t="shared" si="43"/>
        <v>1.1362695899159489E-2</v>
      </c>
    </row>
    <row r="118" spans="1:12" x14ac:dyDescent="0.25">
      <c r="A118" s="33">
        <f t="shared" si="20"/>
        <v>68</v>
      </c>
      <c r="B118" s="48">
        <f t="shared" si="37"/>
        <v>7.0677786973053935</v>
      </c>
      <c r="C118" s="34">
        <f t="shared" si="38"/>
        <v>7.0677786973053935E-2</v>
      </c>
      <c r="D118" s="35">
        <f t="shared" si="39"/>
        <v>0.01</v>
      </c>
      <c r="E118" s="36">
        <f t="shared" si="15"/>
        <v>8.0677761960959868E-2</v>
      </c>
      <c r="F118" s="28">
        <f t="shared" si="40"/>
        <v>1.1414868152524137E-2</v>
      </c>
      <c r="G118" s="34">
        <f t="shared" si="16"/>
        <v>8.065544585550001E-2</v>
      </c>
      <c r="H118" s="28">
        <f t="shared" si="41"/>
        <v>1.141171070993636E-2</v>
      </c>
      <c r="I118" s="34">
        <f t="shared" si="18"/>
        <v>9.0633104737946085E-2</v>
      </c>
      <c r="J118" s="28">
        <f t="shared" si="42"/>
        <v>1.282342141987272E-2</v>
      </c>
      <c r="K118" s="34">
        <f t="shared" si="18"/>
        <v>8.0189589013182933E-2</v>
      </c>
      <c r="L118" s="28">
        <f t="shared" si="43"/>
        <v>1.134579794409174E-2</v>
      </c>
    </row>
    <row r="119" spans="1:12" x14ac:dyDescent="0.25">
      <c r="A119" s="33">
        <f t="shared" si="20"/>
        <v>69</v>
      </c>
      <c r="B119" s="48">
        <f t="shared" si="37"/>
        <v>7.1717166193245907</v>
      </c>
      <c r="C119" s="34">
        <f t="shared" si="38"/>
        <v>7.1717166193245904E-2</v>
      </c>
      <c r="D119" s="35">
        <f t="shared" si="39"/>
        <v>0.01</v>
      </c>
      <c r="E119" s="36">
        <f t="shared" si="15"/>
        <v>8.1717145712625811E-2</v>
      </c>
      <c r="F119" s="28">
        <f t="shared" si="40"/>
        <v>1.139436344883377E-2</v>
      </c>
      <c r="G119" s="34">
        <f t="shared" si="16"/>
        <v>8.169694775940238E-2</v>
      </c>
      <c r="H119" s="28">
        <f t="shared" si="41"/>
        <v>1.1391547114294142E-2</v>
      </c>
      <c r="I119" s="34">
        <f t="shared" si="18"/>
        <v>9.1676729325558842E-2</v>
      </c>
      <c r="J119" s="28">
        <f t="shared" si="42"/>
        <v>1.2783094228588282E-2</v>
      </c>
      <c r="K119" s="34">
        <f t="shared" si="18"/>
        <v>8.125115331235605E-2</v>
      </c>
      <c r="L119" s="28">
        <f t="shared" si="43"/>
        <v>1.1329387038721005E-2</v>
      </c>
    </row>
    <row r="120" spans="1:12" x14ac:dyDescent="0.25">
      <c r="A120" s="33">
        <f t="shared" si="20"/>
        <v>70</v>
      </c>
      <c r="B120" s="48">
        <f t="shared" si="37"/>
        <v>7.2756545413437879</v>
      </c>
      <c r="C120" s="34">
        <f t="shared" si="38"/>
        <v>7.2756545413437887E-2</v>
      </c>
      <c r="D120" s="35">
        <f t="shared" si="39"/>
        <v>1.0000000000000002E-2</v>
      </c>
      <c r="E120" s="36">
        <f t="shared" si="15"/>
        <v>8.2756528643319352E-2</v>
      </c>
      <c r="F120" s="28">
        <f t="shared" si="40"/>
        <v>1.1374444480981983E-2</v>
      </c>
      <c r="G120" s="34">
        <f t="shared" si="16"/>
        <v>8.2738248166699238E-2</v>
      </c>
      <c r="H120" s="28">
        <f t="shared" si="41"/>
        <v>1.1371931926748376E-2</v>
      </c>
      <c r="I120" s="34">
        <f t="shared" si="18"/>
        <v>9.2719950919960603E-2</v>
      </c>
      <c r="J120" s="28">
        <f t="shared" si="42"/>
        <v>1.2743863853496754E-2</v>
      </c>
      <c r="K120" s="34">
        <f t="shared" si="18"/>
        <v>8.2312700539954056E-2</v>
      </c>
      <c r="L120" s="28">
        <f t="shared" si="43"/>
        <v>1.1313442669963709E-2</v>
      </c>
    </row>
    <row r="121" spans="1:12" x14ac:dyDescent="0.25">
      <c r="A121" s="33">
        <f t="shared" si="20"/>
        <v>71</v>
      </c>
      <c r="B121" s="48">
        <f t="shared" si="37"/>
        <v>7.3795924633629841</v>
      </c>
      <c r="C121" s="34">
        <f t="shared" si="38"/>
        <v>7.3795924633629842E-2</v>
      </c>
      <c r="D121" s="35">
        <f t="shared" si="39"/>
        <v>0.01</v>
      </c>
      <c r="E121" s="36">
        <f t="shared" si="15"/>
        <v>8.3795910901776752E-2</v>
      </c>
      <c r="F121" s="28">
        <f t="shared" si="40"/>
        <v>1.1355086519722226E-2</v>
      </c>
      <c r="G121" s="34">
        <f t="shared" si="16"/>
        <v>8.3779366171095979E-2</v>
      </c>
      <c r="H121" s="28">
        <f t="shared" si="41"/>
        <v>1.1352844562491807E-2</v>
      </c>
      <c r="I121" s="34">
        <f t="shared" si="18"/>
        <v>9.3762807708562115E-2</v>
      </c>
      <c r="J121" s="28">
        <f t="shared" si="42"/>
        <v>1.2705689124983615E-2</v>
      </c>
      <c r="K121" s="34">
        <f t="shared" si="18"/>
        <v>8.33742329694665E-2</v>
      </c>
      <c r="L121" s="28">
        <f t="shared" si="43"/>
        <v>1.1297945433083129E-2</v>
      </c>
    </row>
    <row r="122" spans="1:12" x14ac:dyDescent="0.25">
      <c r="A122" s="33">
        <f t="shared" si="20"/>
        <v>72</v>
      </c>
      <c r="B122" s="48">
        <f t="shared" si="37"/>
        <v>7.4835303853821813</v>
      </c>
      <c r="C122" s="34">
        <f t="shared" si="38"/>
        <v>7.4835303853821811E-2</v>
      </c>
      <c r="D122" s="35">
        <f t="shared" si="39"/>
        <v>0.01</v>
      </c>
      <c r="E122" s="36">
        <f t="shared" si="15"/>
        <v>8.4835292609787755E-2</v>
      </c>
      <c r="F122" s="28">
        <f t="shared" si="40"/>
        <v>1.1336266206054196E-2</v>
      </c>
      <c r="G122" s="34">
        <f t="shared" si="16"/>
        <v>8.4820319063044339E-2</v>
      </c>
      <c r="H122" s="28">
        <f t="shared" si="41"/>
        <v>1.1334265339354615E-2</v>
      </c>
      <c r="I122" s="34">
        <f t="shared" si="18"/>
        <v>9.4805334272266867E-2</v>
      </c>
      <c r="J122" s="28">
        <f t="shared" si="42"/>
        <v>1.266853067870923E-2</v>
      </c>
      <c r="K122" s="34">
        <f t="shared" si="18"/>
        <v>8.4435752571660971E-2</v>
      </c>
      <c r="L122" s="28">
        <f t="shared" si="43"/>
        <v>1.1282876960931705E-2</v>
      </c>
    </row>
    <row r="123" spans="1:12" x14ac:dyDescent="0.25">
      <c r="A123" s="33">
        <f t="shared" si="20"/>
        <v>73</v>
      </c>
      <c r="B123" s="48">
        <f t="shared" si="37"/>
        <v>7.5874683074013785</v>
      </c>
      <c r="C123" s="34">
        <f t="shared" si="38"/>
        <v>7.587468307401378E-2</v>
      </c>
      <c r="D123" s="35">
        <f t="shared" si="39"/>
        <v>0.01</v>
      </c>
      <c r="E123" s="36">
        <f t="shared" si="15"/>
        <v>8.5874673867077297E-2</v>
      </c>
      <c r="F123" s="28">
        <f t="shared" si="40"/>
        <v>1.1317961458014761E-2</v>
      </c>
      <c r="G123" s="34">
        <f t="shared" si="16"/>
        <v>8.586112249894863E-2</v>
      </c>
      <c r="H123" s="28">
        <f t="shared" si="41"/>
        <v>1.1316175438280689E-2</v>
      </c>
      <c r="I123" s="34">
        <f t="shared" si="18"/>
        <v>9.5847561923883495E-2</v>
      </c>
      <c r="J123" s="28">
        <f t="shared" si="42"/>
        <v>1.263235087656138E-2</v>
      </c>
      <c r="K123" s="34">
        <f t="shared" si="18"/>
        <v>8.5497261054879481E-2</v>
      </c>
      <c r="L123" s="28">
        <f t="shared" si="43"/>
        <v>1.1268219858194218E-2</v>
      </c>
    </row>
    <row r="124" spans="1:12" x14ac:dyDescent="0.25">
      <c r="A124" s="33">
        <f t="shared" si="20"/>
        <v>74</v>
      </c>
      <c r="B124" s="48">
        <f t="shared" si="37"/>
        <v>7.6914062294205756</v>
      </c>
      <c r="C124" s="34">
        <f t="shared" si="38"/>
        <v>7.6914062294205762E-2</v>
      </c>
      <c r="D124" s="35">
        <f t="shared" si="39"/>
        <v>0.01</v>
      </c>
      <c r="E124" s="36">
        <f t="shared" si="15"/>
        <v>8.6914054755303158E-2</v>
      </c>
      <c r="F124" s="28">
        <f t="shared" si="40"/>
        <v>1.130015138491141E-2</v>
      </c>
      <c r="G124" s="34">
        <f t="shared" si="16"/>
        <v>8.6901790654694E-2</v>
      </c>
      <c r="H124" s="28">
        <f t="shared" si="41"/>
        <v>1.1298556864970147E-2</v>
      </c>
      <c r="I124" s="34">
        <f t="shared" si="18"/>
        <v>9.6889519015182224E-2</v>
      </c>
      <c r="J124" s="28">
        <f t="shared" si="42"/>
        <v>1.2597113729940292E-2</v>
      </c>
      <c r="K124" s="34">
        <f t="shared" si="18"/>
        <v>8.6558759899973983E-2</v>
      </c>
      <c r="L124" s="28">
        <f t="shared" si="43"/>
        <v>1.1253957640265582E-2</v>
      </c>
    </row>
    <row r="125" spans="1:12" x14ac:dyDescent="0.25">
      <c r="A125" s="33">
        <f t="shared" si="20"/>
        <v>75</v>
      </c>
      <c r="B125" s="48">
        <f t="shared" si="37"/>
        <v>7.7953441514397728</v>
      </c>
      <c r="C125" s="34">
        <f t="shared" si="38"/>
        <v>7.7953441514397731E-2</v>
      </c>
      <c r="D125" s="35">
        <f t="shared" si="39"/>
        <v>0.01</v>
      </c>
      <c r="E125" s="36">
        <f t="shared" si="15"/>
        <v>8.7953435341329003E-2</v>
      </c>
      <c r="F125" s="28">
        <f t="shared" si="40"/>
        <v>1.1282816208324081E-2</v>
      </c>
      <c r="G125" s="34">
        <f t="shared" si="16"/>
        <v>8.7942336364912707E-2</v>
      </c>
      <c r="H125" s="28">
        <f t="shared" si="41"/>
        <v>1.12813924127609E-2</v>
      </c>
      <c r="I125" s="34">
        <f t="shared" si="18"/>
        <v>9.7931231215427683E-2</v>
      </c>
      <c r="J125" s="28">
        <f t="shared" si="42"/>
        <v>1.2562784825521799E-2</v>
      </c>
      <c r="K125" s="34">
        <f t="shared" si="18"/>
        <v>8.7620250390593235E-2</v>
      </c>
      <c r="L125" s="28">
        <f t="shared" si="43"/>
        <v>1.1240074676422089E-2</v>
      </c>
    </row>
    <row r="126" spans="1:12" x14ac:dyDescent="0.25">
      <c r="A126" s="33">
        <f t="shared" si="20"/>
        <v>76</v>
      </c>
      <c r="B126" s="48">
        <f t="shared" si="37"/>
        <v>7.899282073458969</v>
      </c>
      <c r="C126" s="34">
        <f t="shared" si="38"/>
        <v>7.8992820734589686E-2</v>
      </c>
      <c r="D126" s="35">
        <f t="shared" si="39"/>
        <v>0.01</v>
      </c>
      <c r="E126" s="36">
        <f t="shared" si="15"/>
        <v>8.8992815679904802E-2</v>
      </c>
      <c r="F126" s="28">
        <f t="shared" si="40"/>
        <v>1.1265937189268679E-2</v>
      </c>
      <c r="G126" s="34">
        <f t="shared" si="16"/>
        <v>8.8982771249284123E-2</v>
      </c>
      <c r="H126" s="28">
        <f t="shared" si="41"/>
        <v>1.126466562679917E-2</v>
      </c>
      <c r="I126" s="34">
        <f t="shared" si="18"/>
        <v>9.8972721763978561E-2</v>
      </c>
      <c r="J126" s="28">
        <f t="shared" si="42"/>
        <v>1.252933125359834E-2</v>
      </c>
      <c r="K126" s="34">
        <f t="shared" si="18"/>
        <v>8.8681733639438987E-2</v>
      </c>
      <c r="L126" s="28">
        <f t="shared" si="43"/>
        <v>1.1226556136968872E-2</v>
      </c>
    </row>
    <row r="127" spans="1:12" x14ac:dyDescent="0.25">
      <c r="A127" s="33">
        <f t="shared" si="20"/>
        <v>77</v>
      </c>
      <c r="B127" s="48">
        <f t="shared" si="37"/>
        <v>8.0032199954781671</v>
      </c>
      <c r="C127" s="34">
        <f t="shared" si="38"/>
        <v>8.0032199954781669E-2</v>
      </c>
      <c r="D127" s="35">
        <f t="shared" si="39"/>
        <v>0.01</v>
      </c>
      <c r="E127" s="36">
        <f t="shared" si="15"/>
        <v>9.0032195815861429E-2</v>
      </c>
      <c r="F127" s="28">
        <f t="shared" si="40"/>
        <v>1.1249496560975429E-2</v>
      </c>
      <c r="G127" s="34">
        <f t="shared" si="16"/>
        <v>9.0023105827050712E-2</v>
      </c>
      <c r="H127" s="28">
        <f t="shared" si="41"/>
        <v>1.1248360769529505E-2</v>
      </c>
      <c r="I127" s="34">
        <f t="shared" si="18"/>
        <v>0.10001401169931977</v>
      </c>
      <c r="J127" s="28">
        <f t="shared" si="42"/>
        <v>1.249672153905901E-2</v>
      </c>
      <c r="K127" s="34">
        <f t="shared" si="18"/>
        <v>8.9743210611027829E-2</v>
      </c>
      <c r="L127" s="28">
        <f t="shared" si="43"/>
        <v>1.1213387944069125E-2</v>
      </c>
    </row>
    <row r="128" spans="1:12" x14ac:dyDescent="0.25">
      <c r="A128" s="33">
        <f t="shared" si="20"/>
        <v>78</v>
      </c>
      <c r="B128" s="48">
        <f t="shared" si="37"/>
        <v>8.1071579174973625</v>
      </c>
      <c r="C128" s="34">
        <f t="shared" si="38"/>
        <v>8.1071579174973624E-2</v>
      </c>
      <c r="D128" s="35">
        <f t="shared" si="39"/>
        <v>0.01</v>
      </c>
      <c r="E128" s="36">
        <f t="shared" si="15"/>
        <v>9.1071575785907646E-2</v>
      </c>
      <c r="F128" s="28">
        <f t="shared" si="40"/>
        <v>1.1233477466789122E-2</v>
      </c>
      <c r="G128" s="34">
        <f t="shared" si="16"/>
        <v>9.1063349620829862E-2</v>
      </c>
      <c r="H128" s="28">
        <f t="shared" si="41"/>
        <v>1.1232462787519087E-2</v>
      </c>
      <c r="I128" s="34">
        <f t="shared" si="18"/>
        <v>0.1010551200666861</v>
      </c>
      <c r="J128" s="28">
        <f t="shared" si="42"/>
        <v>1.2464925575038175E-2</v>
      </c>
      <c r="K128" s="34">
        <f t="shared" si="18"/>
        <v>9.080468214142294E-2</v>
      </c>
      <c r="L128" s="28">
        <f t="shared" si="43"/>
        <v>1.1200556725981956E-2</v>
      </c>
    </row>
    <row r="129" spans="1:12" x14ac:dyDescent="0.25">
      <c r="A129" s="33">
        <f t="shared" si="20"/>
        <v>79</v>
      </c>
      <c r="B129" s="48">
        <f t="shared" si="37"/>
        <v>8.2110958395165596</v>
      </c>
      <c r="C129" s="34">
        <f t="shared" si="38"/>
        <v>8.2110958395165592E-2</v>
      </c>
      <c r="D129" s="35">
        <f t="shared" si="39"/>
        <v>0.01</v>
      </c>
      <c r="E129" s="36">
        <f t="shared" si="15"/>
        <v>9.21109556201017E-2</v>
      </c>
      <c r="F129" s="28">
        <f t="shared" si="40"/>
        <v>1.1217863902746124E-2</v>
      </c>
      <c r="G129" s="34">
        <f t="shared" si="16"/>
        <v>9.2103511250706024E-2</v>
      </c>
      <c r="H129" s="28">
        <f t="shared" si="41"/>
        <v>1.121695727961796E-2</v>
      </c>
      <c r="I129" s="34">
        <f t="shared" si="18"/>
        <v>0.10209606410624646</v>
      </c>
      <c r="J129" s="28">
        <f t="shared" si="42"/>
        <v>1.2433914559235922E-2</v>
      </c>
      <c r="K129" s="34">
        <f t="shared" si="18"/>
        <v>9.1866148955339316E-2</v>
      </c>
      <c r="L129" s="28">
        <f t="shared" si="43"/>
        <v>1.1188049774455935E-2</v>
      </c>
    </row>
    <row r="130" spans="1:12" x14ac:dyDescent="0.25">
      <c r="A130" s="33">
        <f t="shared" si="20"/>
        <v>80</v>
      </c>
      <c r="B130" s="48">
        <f t="shared" si="37"/>
        <v>8.3150337615357568</v>
      </c>
      <c r="C130" s="34">
        <f t="shared" si="38"/>
        <v>8.3150337615357575E-2</v>
      </c>
      <c r="D130" s="35">
        <f t="shared" si="39"/>
        <v>0.01</v>
      </c>
      <c r="E130" s="36">
        <f t="shared" si="15"/>
        <v>9.3150335343056112E-2</v>
      </c>
      <c r="F130" s="28">
        <f t="shared" si="40"/>
        <v>1.1202640664426068E-2</v>
      </c>
      <c r="G130" s="34">
        <f t="shared" si="16"/>
        <v>9.314359851949941E-2</v>
      </c>
      <c r="H130" s="28">
        <f t="shared" si="41"/>
        <v>1.1201830466446131E-2</v>
      </c>
      <c r="I130" s="34">
        <f t="shared" si="18"/>
        <v>0.10313685942364123</v>
      </c>
      <c r="J130" s="28">
        <f t="shared" si="42"/>
        <v>1.2403660932892259E-2</v>
      </c>
      <c r="K130" s="34">
        <f t="shared" si="18"/>
        <v>9.2927611680971675E-2</v>
      </c>
      <c r="L130" s="28">
        <f t="shared" si="43"/>
        <v>1.1175855005044295E-2</v>
      </c>
    </row>
    <row r="131" spans="1:12" x14ac:dyDescent="0.25">
      <c r="A131" s="33">
        <f t="shared" si="20"/>
        <v>81</v>
      </c>
      <c r="B131" s="48">
        <f t="shared" si="37"/>
        <v>8.418971683554954</v>
      </c>
      <c r="C131" s="34">
        <f t="shared" si="38"/>
        <v>8.4189716835549544E-2</v>
      </c>
      <c r="D131" s="35">
        <f t="shared" si="39"/>
        <v>0.01</v>
      </c>
      <c r="E131" s="36">
        <f t="shared" si="15"/>
        <v>9.4189714974924316E-2</v>
      </c>
      <c r="F131" s="28">
        <f t="shared" si="40"/>
        <v>1.1187793297714506E-2</v>
      </c>
      <c r="G131" s="34">
        <f t="shared" si="16"/>
        <v>9.4183618490027959E-2</v>
      </c>
      <c r="H131" s="28">
        <f t="shared" si="41"/>
        <v>1.1187069161189819E-2</v>
      </c>
      <c r="I131" s="34">
        <f t="shared" si="18"/>
        <v>0.10417752014450636</v>
      </c>
      <c r="J131" s="28">
        <f t="shared" si="42"/>
        <v>1.2374138322379637E-2</v>
      </c>
      <c r="K131" s="34">
        <f t="shared" si="18"/>
        <v>9.3989070862848204E-2</v>
      </c>
      <c r="L131" s="28">
        <f t="shared" si="43"/>
        <v>1.1163960920125204E-2</v>
      </c>
    </row>
    <row r="132" spans="1:12" x14ac:dyDescent="0.25">
      <c r="A132" s="33">
        <f t="shared" si="20"/>
        <v>82</v>
      </c>
      <c r="B132" s="48">
        <f t="shared" si="37"/>
        <v>8.5229096055741511</v>
      </c>
      <c r="C132" s="34">
        <f t="shared" si="38"/>
        <v>8.5229096055741513E-2</v>
      </c>
      <c r="D132" s="35">
        <f t="shared" si="39"/>
        <v>0.01</v>
      </c>
      <c r="E132" s="36">
        <f t="shared" si="15"/>
        <v>9.5229094532208514E-2</v>
      </c>
      <c r="F132" s="28">
        <f t="shared" si="40"/>
        <v>1.1173308053147344E-2</v>
      </c>
      <c r="G132" s="34">
        <f t="shared" si="16"/>
        <v>9.5223577555105646E-2</v>
      </c>
      <c r="H132" s="28">
        <f t="shared" si="41"/>
        <v>1.1172660741682341E-2</v>
      </c>
      <c r="I132" s="34">
        <f t="shared" si="18"/>
        <v>0.10521805905446979</v>
      </c>
      <c r="J132" s="28">
        <f t="shared" si="42"/>
        <v>1.2345321483364684E-2</v>
      </c>
      <c r="K132" s="34">
        <f t="shared" si="18"/>
        <v>9.5050526972972824E-2</v>
      </c>
      <c r="L132" s="28">
        <f t="shared" si="43"/>
        <v>1.1152356574427107E-2</v>
      </c>
    </row>
    <row r="133" spans="1:12" x14ac:dyDescent="0.25">
      <c r="A133" s="33">
        <f t="shared" si="20"/>
        <v>83</v>
      </c>
      <c r="B133" s="48">
        <f t="shared" si="37"/>
        <v>8.6268475275933483</v>
      </c>
      <c r="C133" s="34">
        <f t="shared" si="38"/>
        <v>8.6268475275933482E-2</v>
      </c>
      <c r="D133" s="35">
        <f t="shared" si="39"/>
        <v>0.01</v>
      </c>
      <c r="E133" s="36">
        <f t="shared" si="15"/>
        <v>9.626847402842123E-2</v>
      </c>
      <c r="F133" s="28">
        <f t="shared" si="40"/>
        <v>1.115917184353871E-2</v>
      </c>
      <c r="G133" s="34">
        <f t="shared" si="16"/>
        <v>9.6263481500952347E-2</v>
      </c>
      <c r="H133" s="28">
        <f t="shared" si="41"/>
        <v>1.1158593123739511E-2</v>
      </c>
      <c r="I133" s="34">
        <f t="shared" si="18"/>
        <v>0.10625848772597121</v>
      </c>
      <c r="J133" s="28">
        <f t="shared" si="42"/>
        <v>1.2317186247479024E-2</v>
      </c>
      <c r="K133" s="34">
        <f t="shared" si="18"/>
        <v>9.61119804204838E-2</v>
      </c>
      <c r="L133" s="28">
        <f t="shared" si="43"/>
        <v>1.11410315428742E-2</v>
      </c>
    </row>
    <row r="134" spans="1:12" x14ac:dyDescent="0.25">
      <c r="A134" s="33">
        <f t="shared" si="20"/>
        <v>84</v>
      </c>
      <c r="B134" s="48">
        <f t="shared" si="37"/>
        <v>8.7307854496125454</v>
      </c>
      <c r="C134" s="34">
        <f t="shared" si="38"/>
        <v>8.730785449612545E-2</v>
      </c>
      <c r="D134" s="35">
        <f t="shared" si="39"/>
        <v>0.01</v>
      </c>
      <c r="E134" s="36">
        <f t="shared" si="15"/>
        <v>9.7307853474626851E-2</v>
      </c>
      <c r="F134" s="28">
        <f t="shared" si="40"/>
        <v>1.1145372204621655E-2</v>
      </c>
      <c r="G134" s="34">
        <f t="shared" si="16"/>
        <v>9.7303335564629542E-2</v>
      </c>
      <c r="H134" s="28">
        <f t="shared" si="41"/>
        <v>1.1144854735715406E-2</v>
      </c>
      <c r="I134" s="34">
        <f t="shared" si="18"/>
        <v>0.10729881663313362</v>
      </c>
      <c r="J134" s="28">
        <f t="shared" si="42"/>
        <v>1.2289709471430812E-2</v>
      </c>
      <c r="K134" s="34">
        <f t="shared" si="18"/>
        <v>9.7173431560026335E-2</v>
      </c>
      <c r="L134" s="28">
        <f t="shared" si="43"/>
        <v>1.112997589058138E-2</v>
      </c>
    </row>
    <row r="135" spans="1:12" x14ac:dyDescent="0.25">
      <c r="A135" s="33">
        <f t="shared" si="20"/>
        <v>85</v>
      </c>
      <c r="B135" s="48">
        <f t="shared" si="37"/>
        <v>8.8347233716317426</v>
      </c>
      <c r="C135" s="34">
        <f t="shared" si="38"/>
        <v>8.8347233716317433E-2</v>
      </c>
      <c r="D135" s="35">
        <f t="shared" si="39"/>
        <v>0.01</v>
      </c>
      <c r="E135" s="36">
        <f t="shared" si="15"/>
        <v>9.8347232879885255E-2</v>
      </c>
      <c r="F135" s="28">
        <f t="shared" si="40"/>
        <v>1.1131897258456081E-2</v>
      </c>
      <c r="G135" s="34">
        <f t="shared" si="16"/>
        <v>9.8343144486059936E-2</v>
      </c>
      <c r="H135" s="28">
        <f t="shared" si="41"/>
        <v>1.1131434494241137E-2</v>
      </c>
      <c r="I135" s="34">
        <f t="shared" si="18"/>
        <v>0.10833905525580244</v>
      </c>
      <c r="J135" s="28">
        <f t="shared" si="42"/>
        <v>1.2262868988482273E-2</v>
      </c>
      <c r="K135" s="34">
        <f t="shared" si="18"/>
        <v>9.8234880699009958E-2</v>
      </c>
      <c r="L135" s="28">
        <f t="shared" si="43"/>
        <v>1.1119180144840949E-2</v>
      </c>
    </row>
    <row r="136" spans="1:12" x14ac:dyDescent="0.25">
      <c r="A136" s="33">
        <f t="shared" si="20"/>
        <v>86</v>
      </c>
      <c r="B136" s="48">
        <f t="shared" si="37"/>
        <v>8.9386612936509398</v>
      </c>
      <c r="C136" s="34">
        <f t="shared" si="38"/>
        <v>8.9386612936509402E-2</v>
      </c>
      <c r="D136" s="35">
        <f t="shared" si="39"/>
        <v>0.01</v>
      </c>
      <c r="E136" s="36">
        <f t="shared" si="15"/>
        <v>9.9386612251614895E-2</v>
      </c>
      <c r="F136" s="28">
        <f t="shared" si="40"/>
        <v>1.1118735679380582E-2</v>
      </c>
      <c r="G136" s="34">
        <f t="shared" si="16"/>
        <v>9.9382912555137454E-2</v>
      </c>
      <c r="H136" s="28">
        <f t="shared" si="41"/>
        <v>1.1118321781107015E-2</v>
      </c>
      <c r="I136" s="34">
        <f t="shared" si="18"/>
        <v>0.10937921217376551</v>
      </c>
      <c r="J136" s="28">
        <f t="shared" si="42"/>
        <v>1.2236643562214031E-2</v>
      </c>
      <c r="K136" s="34">
        <f t="shared" si="18"/>
        <v>9.9296328103899725E-2</v>
      </c>
      <c r="L136" s="28">
        <f t="shared" si="43"/>
        <v>1.1108635268955667E-2</v>
      </c>
    </row>
    <row r="137" spans="1:12" x14ac:dyDescent="0.25">
      <c r="A137" s="33">
        <f t="shared" si="20"/>
        <v>87</v>
      </c>
      <c r="B137" s="48">
        <f t="shared" si="37"/>
        <v>9.0425992156701351</v>
      </c>
      <c r="C137" s="34">
        <f t="shared" si="38"/>
        <v>9.0425992156701357E-2</v>
      </c>
      <c r="D137" s="35">
        <f t="shared" si="39"/>
        <v>0.01</v>
      </c>
      <c r="E137" s="36">
        <f t="shared" si="15"/>
        <v>0.10042599159589022</v>
      </c>
      <c r="F137" s="28">
        <f t="shared" si="40"/>
        <v>1.1105876662305196E-2</v>
      </c>
      <c r="G137" s="34">
        <f t="shared" si="16"/>
        <v>0.10042264365438791</v>
      </c>
      <c r="H137" s="28">
        <f t="shared" si="41"/>
        <v>1.1105506421247016E-2</v>
      </c>
      <c r="I137" s="34">
        <f t="shared" si="18"/>
        <v>0.11041929515207446</v>
      </c>
      <c r="J137" s="28">
        <f t="shared" si="42"/>
        <v>1.221101284249403E-2</v>
      </c>
      <c r="K137" s="34">
        <f t="shared" si="18"/>
        <v>0.10035777400566949</v>
      </c>
      <c r="L137" s="28">
        <f t="shared" si="43"/>
        <v>1.1098332637783738E-2</v>
      </c>
    </row>
    <row r="138" spans="1:12" x14ac:dyDescent="0.25">
      <c r="A138" s="33">
        <f t="shared" si="20"/>
        <v>88</v>
      </c>
      <c r="B138" s="48">
        <f t="shared" si="37"/>
        <v>9.1465371376893323</v>
      </c>
      <c r="C138" s="34">
        <f t="shared" si="38"/>
        <v>9.1465371376893326E-2</v>
      </c>
      <c r="D138" s="35">
        <f t="shared" si="39"/>
        <v>0.01</v>
      </c>
      <c r="E138" s="36">
        <f t="shared" si="15"/>
        <v>0.10146537091768518</v>
      </c>
      <c r="F138" s="28">
        <f t="shared" si="40"/>
        <v>1.1093309893160083E-2</v>
      </c>
      <c r="G138" s="34">
        <f t="shared" si="16"/>
        <v>0.10146234129759782</v>
      </c>
      <c r="H138" s="28">
        <f t="shared" si="41"/>
        <v>1.109297866178347E-2</v>
      </c>
      <c r="I138" s="34">
        <f t="shared" si="18"/>
        <v>0.1114593112183023</v>
      </c>
      <c r="J138" s="28">
        <f t="shared" si="42"/>
        <v>1.2185957323566938E-2</v>
      </c>
      <c r="K138" s="34">
        <f t="shared" si="18"/>
        <v>0.10141921860452885</v>
      </c>
      <c r="L138" s="28">
        <f t="shared" si="43"/>
        <v>1.1088264014871769E-2</v>
      </c>
    </row>
    <row r="139" spans="1:12" x14ac:dyDescent="0.25">
      <c r="A139" s="33">
        <f t="shared" si="20"/>
        <v>89</v>
      </c>
      <c r="B139" s="48">
        <f t="shared" si="37"/>
        <v>9.2504750597085295</v>
      </c>
      <c r="C139" s="34">
        <f t="shared" si="38"/>
        <v>9.2504750597085295E-2</v>
      </c>
      <c r="D139" s="35">
        <f t="shared" si="39"/>
        <v>0.01</v>
      </c>
      <c r="E139" s="36">
        <f t="shared" si="15"/>
        <v>0.10250475022107257</v>
      </c>
      <c r="F139" s="28">
        <f t="shared" si="40"/>
        <v>1.1081025521331698E-2</v>
      </c>
      <c r="G139" s="34">
        <f t="shared" si="16"/>
        <v>0.10250200866479001</v>
      </c>
      <c r="H139" s="28">
        <f t="shared" si="41"/>
        <v>1.1080729152089592E-2</v>
      </c>
      <c r="I139" s="34">
        <f t="shared" si="18"/>
        <v>0.11249926673249472</v>
      </c>
      <c r="J139" s="28">
        <f t="shared" si="42"/>
        <v>1.2161458304179184E-2</v>
      </c>
      <c r="K139" s="34">
        <f t="shared" si="18"/>
        <v>0.10248066207402064</v>
      </c>
      <c r="L139" s="28">
        <f t="shared" si="43"/>
        <v>1.1078421531061311E-2</v>
      </c>
    </row>
    <row r="140" spans="1:12" x14ac:dyDescent="0.25">
      <c r="A140" s="33">
        <f t="shared" si="20"/>
        <v>90</v>
      </c>
      <c r="B140" s="48">
        <f t="shared" si="37"/>
        <v>9.3544129817277266</v>
      </c>
      <c r="C140" s="34">
        <f t="shared" si="38"/>
        <v>9.3544129817277263E-2</v>
      </c>
      <c r="D140" s="35">
        <f t="shared" si="39"/>
        <v>0.01</v>
      </c>
      <c r="E140" s="36">
        <f t="shared" si="15"/>
        <v>0.10354412950938732</v>
      </c>
      <c r="F140" s="28">
        <f t="shared" si="40"/>
        <v>1.1069014133932655E-2</v>
      </c>
      <c r="G140" s="34">
        <f t="shared" si="16"/>
        <v>0.10354164863389007</v>
      </c>
      <c r="H140" s="28">
        <f t="shared" si="41"/>
        <v>1.1068748924827381E-2</v>
      </c>
      <c r="I140" s="34">
        <f t="shared" si="18"/>
        <v>0.11353916745050287</v>
      </c>
      <c r="J140" s="28">
        <f t="shared" si="42"/>
        <v>1.2137497849654762E-2</v>
      </c>
      <c r="K140" s="34">
        <f t="shared" si="18"/>
        <v>0.1035421045645727</v>
      </c>
      <c r="L140" s="28">
        <f t="shared" si="43"/>
        <v>1.1068797664463264E-2</v>
      </c>
    </row>
    <row r="141" spans="1:12" x14ac:dyDescent="0.25">
      <c r="A141" s="33">
        <f t="shared" si="20"/>
        <v>91</v>
      </c>
      <c r="B141" s="48">
        <f t="shared" si="37"/>
        <v>9.4583509037469238</v>
      </c>
      <c r="C141" s="34">
        <f t="shared" si="38"/>
        <v>9.4583509037469246E-2</v>
      </c>
      <c r="D141" s="35">
        <f t="shared" si="39"/>
        <v>0.01</v>
      </c>
      <c r="E141" s="36">
        <f t="shared" si="15"/>
        <v>0.10458350878536019</v>
      </c>
      <c r="F141" s="28">
        <f t="shared" si="40"/>
        <v>1.105726673176499E-2</v>
      </c>
      <c r="G141" s="34">
        <f t="shared" si="16"/>
        <v>0.10458126380939495</v>
      </c>
      <c r="H141" s="28">
        <f t="shared" si="41"/>
        <v>1.105702937791884E-2</v>
      </c>
      <c r="I141" s="34">
        <f t="shared" si="18"/>
        <v>0.11457901858132064</v>
      </c>
      <c r="J141" s="28">
        <f t="shared" si="42"/>
        <v>1.2114058755837678E-2</v>
      </c>
      <c r="K141" s="34">
        <f t="shared" si="18"/>
        <v>0.10460354620657665</v>
      </c>
      <c r="L141" s="28">
        <f t="shared" si="43"/>
        <v>1.1059385221702652E-2</v>
      </c>
    </row>
    <row r="142" spans="1:12" x14ac:dyDescent="0.25">
      <c r="A142" s="33">
        <f t="shared" si="20"/>
        <v>92</v>
      </c>
      <c r="B142" s="48">
        <f t="shared" ref="B142:B165" si="44">A142/(PI()*(1.75/2)^2)/4</f>
        <v>9.5622888257661209</v>
      </c>
      <c r="C142" s="34">
        <f t="shared" ref="C142:C165" si="45">$B142*D$1</f>
        <v>9.5622888257661215E-2</v>
      </c>
      <c r="D142" s="35">
        <f t="shared" ref="D142:D165" si="46">C142/$B142</f>
        <v>0.01</v>
      </c>
      <c r="E142" s="36">
        <f t="shared" si="15"/>
        <v>0.10562288805122713</v>
      </c>
      <c r="F142" s="28">
        <f t="shared" ref="F142:F165" si="47">E142/$B142</f>
        <v>1.1045774706848465E-2</v>
      </c>
      <c r="G142" s="34">
        <f t="shared" si="16"/>
        <v>0.1056208565483264</v>
      </c>
      <c r="H142" s="28">
        <f t="shared" ref="H142:H165" si="48">G142/$B142</f>
        <v>1.1045562257409032E-2</v>
      </c>
      <c r="I142" s="34">
        <f t="shared" si="18"/>
        <v>0.11561882483899158</v>
      </c>
      <c r="J142" s="28">
        <f t="shared" ref="J142:J165" si="49">I142/$B142</f>
        <v>1.2091124514818063E-2</v>
      </c>
      <c r="K142" s="34">
        <f t="shared" si="18"/>
        <v>0.1056649871130565</v>
      </c>
      <c r="L142" s="28">
        <f t="shared" ref="L142:L165" si="50">K142/$B142</f>
        <v>1.105017732034367E-2</v>
      </c>
    </row>
    <row r="143" spans="1:12" x14ac:dyDescent="0.25">
      <c r="A143" s="33">
        <f t="shared" si="20"/>
        <v>93</v>
      </c>
      <c r="B143" s="48">
        <f t="shared" si="44"/>
        <v>9.6662267477853181</v>
      </c>
      <c r="C143" s="34">
        <f t="shared" si="45"/>
        <v>9.6662267477853184E-2</v>
      </c>
      <c r="D143" s="35">
        <f t="shared" si="46"/>
        <v>0.01</v>
      </c>
      <c r="E143" s="36">
        <f t="shared" si="15"/>
        <v>0.10666226730881907</v>
      </c>
      <c r="F143" s="28">
        <f t="shared" si="47"/>
        <v>1.1034529821396653E-2</v>
      </c>
      <c r="G143" s="34">
        <f t="shared" si="16"/>
        <v>0.10666042898372553</v>
      </c>
      <c r="H143" s="28">
        <f t="shared" si="48"/>
        <v>1.103433964118037E-2</v>
      </c>
      <c r="I143" s="34">
        <f t="shared" si="18"/>
        <v>0.11665859048959788</v>
      </c>
      <c r="J143" s="28">
        <f t="shared" si="49"/>
        <v>1.2068679282360738E-2</v>
      </c>
      <c r="K143" s="34">
        <f t="shared" si="18"/>
        <v>0.1067264273819819</v>
      </c>
      <c r="L143" s="28">
        <f t="shared" si="50"/>
        <v>1.1041167372411844E-2</v>
      </c>
    </row>
    <row r="144" spans="1:12" x14ac:dyDescent="0.25">
      <c r="A144" s="33">
        <f t="shared" si="20"/>
        <v>94</v>
      </c>
      <c r="B144" s="48">
        <f t="shared" si="44"/>
        <v>9.7701646698045153</v>
      </c>
      <c r="C144" s="34">
        <f t="shared" si="45"/>
        <v>9.7701646698045153E-2</v>
      </c>
      <c r="D144" s="35">
        <f t="shared" si="46"/>
        <v>0.01</v>
      </c>
      <c r="E144" s="36">
        <f t="shared" si="15"/>
        <v>0.10770164655963521</v>
      </c>
      <c r="F144" s="28">
        <f t="shared" si="47"/>
        <v>1.1023524188133273E-2</v>
      </c>
      <c r="G144" s="34">
        <f t="shared" si="16"/>
        <v>0.10769998304592042</v>
      </c>
      <c r="H144" s="28">
        <f t="shared" si="48"/>
        <v>1.1023353923478479E-2</v>
      </c>
      <c r="I144" s="34">
        <f t="shared" si="18"/>
        <v>0.11769831939379569</v>
      </c>
      <c r="J144" s="28">
        <f t="shared" si="49"/>
        <v>1.2046707846956958E-2</v>
      </c>
      <c r="K144" s="34">
        <f t="shared" si="18"/>
        <v>0.10778786709827338</v>
      </c>
      <c r="L144" s="28">
        <f t="shared" si="50"/>
        <v>1.1032349068936423E-2</v>
      </c>
    </row>
    <row r="145" spans="1:12" x14ac:dyDescent="0.25">
      <c r="A145" s="33">
        <f t="shared" si="20"/>
        <v>95</v>
      </c>
      <c r="B145" s="48">
        <f t="shared" si="44"/>
        <v>9.8741025918237124</v>
      </c>
      <c r="C145" s="34">
        <f t="shared" si="45"/>
        <v>9.8741025918237121E-2</v>
      </c>
      <c r="D145" s="35">
        <f t="shared" si="46"/>
        <v>0.01</v>
      </c>
      <c r="E145" s="36">
        <f t="shared" si="15"/>
        <v>0.10874102580490311</v>
      </c>
      <c r="F145" s="28">
        <f t="shared" si="47"/>
        <v>1.1012750251850383E-2</v>
      </c>
      <c r="G145" s="34">
        <f t="shared" si="16"/>
        <v>0.10873952048177733</v>
      </c>
      <c r="H145" s="28">
        <f t="shared" si="48"/>
        <v>1.1012597800211181E-2</v>
      </c>
      <c r="I145" s="34">
        <f t="shared" si="18"/>
        <v>0.11873801504531753</v>
      </c>
      <c r="J145" s="28">
        <f t="shared" si="49"/>
        <v>1.202519560042236E-2</v>
      </c>
      <c r="K145" s="34">
        <f t="shared" si="18"/>
        <v>0.10884930633554028</v>
      </c>
      <c r="L145" s="28">
        <f t="shared" si="50"/>
        <v>1.1023716365441995E-2</v>
      </c>
    </row>
    <row r="146" spans="1:12" x14ac:dyDescent="0.25">
      <c r="A146" s="33">
        <f t="shared" si="20"/>
        <v>96</v>
      </c>
      <c r="B146" s="48">
        <f t="shared" si="44"/>
        <v>9.9780405138429078</v>
      </c>
      <c r="C146" s="34">
        <f t="shared" si="45"/>
        <v>9.9780405138429076E-2</v>
      </c>
      <c r="D146" s="35">
        <f t="shared" si="46"/>
        <v>0.01</v>
      </c>
      <c r="E146" s="36">
        <f t="shared" si="15"/>
        <v>0.10978040504562796</v>
      </c>
      <c r="F146" s="28">
        <f t="shared" si="47"/>
        <v>1.1002200772118083E-2</v>
      </c>
      <c r="G146" s="34">
        <f t="shared" si="16"/>
        <v>0.10977904287212616</v>
      </c>
      <c r="H146" s="28">
        <f t="shared" si="48"/>
        <v>1.100206425498329E-2</v>
      </c>
      <c r="I146" s="34">
        <f t="shared" si="18"/>
        <v>0.11977768060582324</v>
      </c>
      <c r="J146" s="28">
        <f t="shared" si="49"/>
        <v>1.200412850996658E-2</v>
      </c>
      <c r="K146" s="34">
        <f t="shared" si="18"/>
        <v>0.10991074515758749</v>
      </c>
      <c r="L146" s="28">
        <f t="shared" si="50"/>
        <v>1.1015263468323686E-2</v>
      </c>
    </row>
    <row r="147" spans="1:12" x14ac:dyDescent="0.25">
      <c r="A147" s="33">
        <f t="shared" si="20"/>
        <v>97</v>
      </c>
      <c r="B147" s="48">
        <f t="shared" si="44"/>
        <v>10.081978435862105</v>
      </c>
      <c r="C147" s="34">
        <f t="shared" si="45"/>
        <v>0.10081978435862105</v>
      </c>
      <c r="D147" s="35">
        <f t="shared" si="46"/>
        <v>0.01</v>
      </c>
      <c r="E147" s="36">
        <f t="shared" si="15"/>
        <v>0.11081978428263285</v>
      </c>
      <c r="F147" s="28">
        <f t="shared" si="47"/>
        <v>1.0991868807062839E-2</v>
      </c>
      <c r="G147" s="34">
        <f t="shared" si="16"/>
        <v>0.11081855164753283</v>
      </c>
      <c r="H147" s="28">
        <f t="shared" si="48"/>
        <v>1.0991746545831288E-2</v>
      </c>
      <c r="I147" s="34">
        <f t="shared" si="18"/>
        <v>0.12081731893644461</v>
      </c>
      <c r="J147" s="28">
        <f t="shared" si="49"/>
        <v>1.1983493091662576E-2</v>
      </c>
      <c r="K147" s="34">
        <f t="shared" si="18"/>
        <v>0.11097218361972125</v>
      </c>
      <c r="L147" s="28">
        <f t="shared" si="50"/>
        <v>1.1006984822045205E-2</v>
      </c>
    </row>
    <row r="148" spans="1:12" x14ac:dyDescent="0.25">
      <c r="A148" s="33">
        <f t="shared" si="20"/>
        <v>98</v>
      </c>
      <c r="B148" s="48">
        <f t="shared" si="44"/>
        <v>10.185916357881302</v>
      </c>
      <c r="C148" s="34">
        <f t="shared" si="45"/>
        <v>0.10185916357881303</v>
      </c>
      <c r="D148" s="35">
        <f t="shared" si="46"/>
        <v>0.01</v>
      </c>
      <c r="E148" s="36">
        <f t="shared" si="15"/>
        <v>0.11185916351659173</v>
      </c>
      <c r="F148" s="28">
        <f t="shared" si="47"/>
        <v>1.0981747698138249E-2</v>
      </c>
      <c r="G148" s="34">
        <f t="shared" si="16"/>
        <v>0.11185804810257498</v>
      </c>
      <c r="H148" s="28">
        <f t="shared" si="48"/>
        <v>1.0981638192623227E-2</v>
      </c>
      <c r="I148" s="34">
        <f t="shared" si="18"/>
        <v>0.12185693262633693</v>
      </c>
      <c r="J148" s="28">
        <f t="shared" si="49"/>
        <v>1.1963276385246451E-2</v>
      </c>
      <c r="K148" s="34">
        <f t="shared" si="18"/>
        <v>0.11203362176988117</v>
      </c>
      <c r="L148" s="28">
        <f t="shared" si="50"/>
        <v>1.0998875097103631E-2</v>
      </c>
    </row>
    <row r="149" spans="1:12" x14ac:dyDescent="0.25">
      <c r="A149" s="33">
        <f t="shared" si="20"/>
        <v>99</v>
      </c>
      <c r="B149" s="48">
        <f t="shared" si="44"/>
        <v>10.289854279900499</v>
      </c>
      <c r="C149" s="34">
        <f t="shared" si="45"/>
        <v>0.102898542799005</v>
      </c>
      <c r="D149" s="35">
        <f t="shared" si="46"/>
        <v>0.01</v>
      </c>
      <c r="E149" s="36">
        <f t="shared" si="15"/>
        <v>0.11289854274805643</v>
      </c>
      <c r="F149" s="28">
        <f t="shared" si="47"/>
        <v>1.097183105581823E-2</v>
      </c>
      <c r="G149" s="34">
        <f t="shared" si="16"/>
        <v>0.11289753340876274</v>
      </c>
      <c r="H149" s="28">
        <f t="shared" si="48"/>
        <v>1.0971732965090584E-2</v>
      </c>
      <c r="I149" s="34">
        <f t="shared" si="18"/>
        <v>0.12289652401852048</v>
      </c>
      <c r="J149" s="28">
        <f t="shared" si="49"/>
        <v>1.1943465930181167E-2</v>
      </c>
      <c r="K149" s="34">
        <f t="shared" si="18"/>
        <v>0.11309505964962147</v>
      </c>
      <c r="L149" s="28">
        <f t="shared" si="50"/>
        <v>1.099092917870894E-2</v>
      </c>
    </row>
    <row r="150" spans="1:12" x14ac:dyDescent="0.25">
      <c r="A150" s="33">
        <f t="shared" si="20"/>
        <v>100</v>
      </c>
      <c r="B150" s="48">
        <f t="shared" si="44"/>
        <v>10.393792201919696</v>
      </c>
      <c r="C150" s="34">
        <f t="shared" si="45"/>
        <v>0.10393792201919697</v>
      </c>
      <c r="D150" s="35">
        <f t="shared" si="46"/>
        <v>0.01</v>
      </c>
      <c r="E150" s="36">
        <f t="shared" si="15"/>
        <v>0.11393792197747882</v>
      </c>
      <c r="F150" s="28">
        <f t="shared" si="47"/>
        <v>1.0962112746148119E-2</v>
      </c>
      <c r="G150" s="34">
        <f t="shared" si="16"/>
        <v>0.11393700862623314</v>
      </c>
      <c r="H150" s="28">
        <f t="shared" si="48"/>
        <v>1.0962024871460235E-2</v>
      </c>
      <c r="I150" s="34">
        <f t="shared" si="18"/>
        <v>0.12393609523326932</v>
      </c>
      <c r="J150" s="28">
        <f t="shared" si="49"/>
        <v>1.1924049742920467E-2</v>
      </c>
      <c r="K150" s="34">
        <f t="shared" si="18"/>
        <v>0.11415649729496141</v>
      </c>
      <c r="L150" s="28">
        <f t="shared" si="50"/>
        <v>1.0983142156130186E-2</v>
      </c>
    </row>
    <row r="151" spans="1:12" x14ac:dyDescent="0.25">
      <c r="A151" s="33">
        <f t="shared" si="20"/>
        <v>101</v>
      </c>
      <c r="B151" s="48">
        <f t="shared" si="44"/>
        <v>10.497730123938894</v>
      </c>
      <c r="C151" s="34">
        <f t="shared" si="45"/>
        <v>0.10497730123938893</v>
      </c>
      <c r="D151" s="35">
        <f t="shared" si="46"/>
        <v>0.01</v>
      </c>
      <c r="E151" s="36">
        <f t="shared" si="15"/>
        <v>0.11497730120522892</v>
      </c>
      <c r="F151" s="28">
        <f t="shared" si="47"/>
        <v>1.0952586878094353E-2</v>
      </c>
      <c r="G151" s="34">
        <f t="shared" si="16"/>
        <v>0.11497647471433392</v>
      </c>
      <c r="H151" s="28">
        <f t="shared" si="48"/>
        <v>1.0952508147655939E-2</v>
      </c>
      <c r="I151" s="34">
        <f t="shared" si="18"/>
        <v>0.12497564818927892</v>
      </c>
      <c r="J151" s="28">
        <f t="shared" si="49"/>
        <v>1.1905016295311878E-2</v>
      </c>
      <c r="K151" s="34">
        <f t="shared" si="18"/>
        <v>0.11521793473712262</v>
      </c>
      <c r="L151" s="28">
        <f t="shared" si="50"/>
        <v>1.0975509312663799E-2</v>
      </c>
    </row>
    <row r="152" spans="1:12" x14ac:dyDescent="0.25">
      <c r="A152" s="33">
        <f t="shared" si="20"/>
        <v>102</v>
      </c>
      <c r="B152" s="48">
        <f t="shared" si="44"/>
        <v>10.601668045958091</v>
      </c>
      <c r="C152" s="34">
        <f t="shared" si="45"/>
        <v>0.1060166804595809</v>
      </c>
      <c r="D152" s="35">
        <f t="shared" si="46"/>
        <v>0.01</v>
      </c>
      <c r="E152" s="36">
        <f t="shared" si="15"/>
        <v>0.11601668043160972</v>
      </c>
      <c r="F152" s="28">
        <f t="shared" si="47"/>
        <v>1.094324779163797E-2</v>
      </c>
      <c r="G152" s="34">
        <f t="shared" si="16"/>
        <v>0.11601593254120249</v>
      </c>
      <c r="H152" s="28">
        <f t="shared" si="48"/>
        <v>1.0943177247040272E-2</v>
      </c>
      <c r="I152" s="34">
        <f t="shared" si="18"/>
        <v>0.12601518462282407</v>
      </c>
      <c r="J152" s="28">
        <f t="shared" si="49"/>
        <v>1.1886354494080546E-2</v>
      </c>
      <c r="K152" s="34">
        <f t="shared" si="18"/>
        <v>0.11627937200316807</v>
      </c>
      <c r="L152" s="28">
        <f t="shared" si="50"/>
        <v>1.0968026116182712E-2</v>
      </c>
    </row>
    <row r="153" spans="1:12" x14ac:dyDescent="0.25">
      <c r="A153" s="33">
        <f t="shared" si="20"/>
        <v>103</v>
      </c>
      <c r="B153" s="48">
        <f t="shared" si="44"/>
        <v>10.705605967977288</v>
      </c>
      <c r="C153" s="34">
        <f t="shared" si="45"/>
        <v>0.10705605967977289</v>
      </c>
      <c r="D153" s="35">
        <f t="shared" si="46"/>
        <v>0.01</v>
      </c>
      <c r="E153" s="36">
        <f t="shared" si="15"/>
        <v>0.11705605965686929</v>
      </c>
      <c r="F153" s="28">
        <f t="shared" si="47"/>
        <v>1.0934090046561446E-2</v>
      </c>
      <c r="G153" s="34">
        <f t="shared" si="16"/>
        <v>0.11705538289243501</v>
      </c>
      <c r="H153" s="28">
        <f t="shared" si="48"/>
        <v>1.0934026830669109E-2</v>
      </c>
      <c r="I153" s="34">
        <f t="shared" si="18"/>
        <v>0.12705470610509714</v>
      </c>
      <c r="J153" s="28">
        <f t="shared" si="49"/>
        <v>1.1868053661338218E-2</v>
      </c>
      <c r="K153" s="34">
        <f t="shared" si="18"/>
        <v>0.11734080911655601</v>
      </c>
      <c r="L153" s="28">
        <f t="shared" si="50"/>
        <v>1.0960688210228078E-2</v>
      </c>
    </row>
    <row r="154" spans="1:12" x14ac:dyDescent="0.25">
      <c r="A154" s="33">
        <f t="shared" si="20"/>
        <v>104</v>
      </c>
      <c r="B154" s="48">
        <f t="shared" si="44"/>
        <v>10.809543889996485</v>
      </c>
      <c r="C154" s="34">
        <f t="shared" si="45"/>
        <v>0.10809543889996485</v>
      </c>
      <c r="D154" s="35">
        <f t="shared" si="46"/>
        <v>0.01</v>
      </c>
      <c r="E154" s="36">
        <f t="shared" si="15"/>
        <v>0.11809543888121073</v>
      </c>
      <c r="F154" s="28">
        <f t="shared" si="47"/>
        <v>1.0925108411882227E-2</v>
      </c>
      <c r="G154" s="34">
        <f t="shared" si="16"/>
        <v>0.11809482647893205</v>
      </c>
      <c r="H154" s="28">
        <f t="shared" si="48"/>
        <v>1.0925051758032175E-2</v>
      </c>
      <c r="I154" s="34">
        <f t="shared" si="18"/>
        <v>0.12809421405789922</v>
      </c>
      <c r="J154" s="28">
        <f t="shared" si="49"/>
        <v>1.1850103516064346E-2</v>
      </c>
      <c r="K154" s="34">
        <f t="shared" si="18"/>
        <v>0.11840224609762008</v>
      </c>
      <c r="L154" s="28">
        <f t="shared" si="50"/>
        <v>1.0953491405608104E-2</v>
      </c>
    </row>
    <row r="155" spans="1:12" x14ac:dyDescent="0.25">
      <c r="A155" s="33">
        <f t="shared" si="20"/>
        <v>105</v>
      </c>
      <c r="B155" s="48">
        <f t="shared" si="44"/>
        <v>10.91348181201568</v>
      </c>
      <c r="C155" s="34">
        <f t="shared" si="45"/>
        <v>0.10913481812015681</v>
      </c>
      <c r="D155" s="35">
        <f t="shared" si="46"/>
        <v>0.01</v>
      </c>
      <c r="E155" s="36">
        <f t="shared" si="15"/>
        <v>0.11913481810480039</v>
      </c>
      <c r="F155" s="28">
        <f t="shared" si="47"/>
        <v>1.0916297855889918E-2</v>
      </c>
      <c r="G155" s="34">
        <f t="shared" si="16"/>
        <v>0.1191342639439989</v>
      </c>
      <c r="H155" s="28">
        <f t="shared" si="48"/>
        <v>1.0916247078254417E-2</v>
      </c>
      <c r="I155" s="34">
        <f t="shared" si="18"/>
        <v>0.129133709767841</v>
      </c>
      <c r="J155" s="28">
        <f t="shared" si="49"/>
        <v>1.1832494156508836E-2</v>
      </c>
      <c r="K155" s="34">
        <f t="shared" si="18"/>
        <v>0.11946368296398557</v>
      </c>
      <c r="L155" s="28">
        <f t="shared" si="50"/>
        <v>1.0946431672471085E-2</v>
      </c>
    </row>
    <row r="156" spans="1:12" x14ac:dyDescent="0.25">
      <c r="A156" s="33">
        <f t="shared" si="20"/>
        <v>106</v>
      </c>
      <c r="B156" s="48">
        <f t="shared" si="44"/>
        <v>11.017419734034878</v>
      </c>
      <c r="C156" s="34">
        <f t="shared" si="45"/>
        <v>0.11017419734034878</v>
      </c>
      <c r="D156" s="35">
        <f t="shared" si="46"/>
        <v>0.01</v>
      </c>
      <c r="E156" s="36">
        <f t="shared" si="15"/>
        <v>0.12017419732777451</v>
      </c>
      <c r="F156" s="28">
        <f t="shared" si="47"/>
        <v>1.0907653536747252E-2</v>
      </c>
      <c r="G156" s="34">
        <f t="shared" si="16"/>
        <v>0.12017369586977138</v>
      </c>
      <c r="H156" s="28">
        <f t="shared" si="48"/>
        <v>1.0907608021734188E-2</v>
      </c>
      <c r="I156" s="34">
        <f t="shared" si="18"/>
        <v>0.13017319439919398</v>
      </c>
      <c r="J156" s="28">
        <f t="shared" si="49"/>
        <v>1.1815216043468376E-2</v>
      </c>
      <c r="K156" s="34">
        <f t="shared" si="18"/>
        <v>0.12052511973093011</v>
      </c>
      <c r="L156" s="28">
        <f t="shared" si="50"/>
        <v>1.0939505132822106E-2</v>
      </c>
    </row>
    <row r="157" spans="1:12" x14ac:dyDescent="0.25">
      <c r="A157" s="33">
        <f t="shared" si="20"/>
        <v>107</v>
      </c>
      <c r="B157" s="48">
        <f t="shared" si="44"/>
        <v>11.121357656054075</v>
      </c>
      <c r="C157" s="34">
        <f t="shared" si="45"/>
        <v>0.11121357656054075</v>
      </c>
      <c r="D157" s="35">
        <f t="shared" si="46"/>
        <v>0.01</v>
      </c>
      <c r="E157" s="36">
        <f t="shared" si="15"/>
        <v>0.12121357655024458</v>
      </c>
      <c r="F157" s="28">
        <f t="shared" si="47"/>
        <v>1.0899170793618006E-2</v>
      </c>
      <c r="G157" s="34">
        <f t="shared" si="16"/>
        <v>0.12121312278303087</v>
      </c>
      <c r="H157" s="28">
        <f t="shared" si="48"/>
        <v>1.0899129992195397E-2</v>
      </c>
      <c r="I157" s="34">
        <f t="shared" si="18"/>
        <v>0.131212669005521</v>
      </c>
      <c r="J157" s="28">
        <f t="shared" si="49"/>
        <v>1.1798259984390796E-2</v>
      </c>
      <c r="K157" s="34">
        <f t="shared" si="18"/>
        <v>0.12158655641169636</v>
      </c>
      <c r="L157" s="28">
        <f t="shared" si="50"/>
        <v>1.0932708053455049E-2</v>
      </c>
    </row>
    <row r="158" spans="1:12" x14ac:dyDescent="0.25">
      <c r="A158" s="33">
        <f t="shared" si="20"/>
        <v>108</v>
      </c>
      <c r="B158" s="48">
        <f t="shared" si="44"/>
        <v>11.225295578073272</v>
      </c>
      <c r="C158" s="34">
        <f t="shared" si="45"/>
        <v>0.11225295578073272</v>
      </c>
      <c r="D158" s="35">
        <f t="shared" si="46"/>
        <v>0.01</v>
      </c>
      <c r="E158" s="36">
        <f t="shared" si="15"/>
        <v>0.12225295577230191</v>
      </c>
      <c r="F158" s="28">
        <f t="shared" si="47"/>
        <v>1.0890845138287718E-2</v>
      </c>
      <c r="G158" s="34">
        <f t="shared" si="16"/>
        <v>0.12225254516046695</v>
      </c>
      <c r="H158" s="28">
        <f t="shared" si="48"/>
        <v>1.0890808559131998E-2</v>
      </c>
      <c r="I158" s="34">
        <f t="shared" si="18"/>
        <v>0.13225213454020118</v>
      </c>
      <c r="J158" s="28">
        <f t="shared" si="49"/>
        <v>1.1781617118263995E-2</v>
      </c>
      <c r="K158" s="34">
        <f t="shared" si="18"/>
        <v>0.12264799301776308</v>
      </c>
      <c r="L158" s="28">
        <f t="shared" si="50"/>
        <v>1.0926036839273554E-2</v>
      </c>
    </row>
    <row r="159" spans="1:12" x14ac:dyDescent="0.25">
      <c r="A159" s="33">
        <f t="shared" si="20"/>
        <v>109</v>
      </c>
      <c r="B159" s="48">
        <f t="shared" si="44"/>
        <v>11.329233500092469</v>
      </c>
      <c r="C159" s="34">
        <f t="shared" si="45"/>
        <v>0.1132923350009247</v>
      </c>
      <c r="D159" s="35">
        <f t="shared" si="46"/>
        <v>0.01</v>
      </c>
      <c r="E159" s="36">
        <f t="shared" si="15"/>
        <v>0.12329233499402133</v>
      </c>
      <c r="F159" s="28">
        <f t="shared" si="47"/>
        <v>1.088267224724559E-2</v>
      </c>
      <c r="G159" s="34">
        <f t="shared" si="16"/>
        <v>0.12329196343343979</v>
      </c>
      <c r="H159" s="28">
        <f t="shared" si="48"/>
        <v>1.0882639450624218E-2</v>
      </c>
      <c r="I159" s="34">
        <f t="shared" si="18"/>
        <v>0.13329159186595488</v>
      </c>
      <c r="J159" s="28">
        <f t="shared" si="49"/>
        <v>1.1765278901248434E-2</v>
      </c>
      <c r="K159" s="34">
        <f t="shared" si="18"/>
        <v>0.12370942955908014</v>
      </c>
      <c r="L159" s="28">
        <f t="shared" si="50"/>
        <v>1.0919488026976443E-2</v>
      </c>
    </row>
    <row r="160" spans="1:12" x14ac:dyDescent="0.25">
      <c r="A160" s="33">
        <f t="shared" si="20"/>
        <v>110</v>
      </c>
      <c r="B160" s="48">
        <f t="shared" si="44"/>
        <v>11.433171422111666</v>
      </c>
      <c r="C160" s="34">
        <f t="shared" si="45"/>
        <v>0.11433171422111667</v>
      </c>
      <c r="D160" s="35">
        <f t="shared" si="46"/>
        <v>0.01</v>
      </c>
      <c r="E160" s="36">
        <f t="shared" si="15"/>
        <v>0.12433171421546399</v>
      </c>
      <c r="F160" s="28">
        <f t="shared" si="47"/>
        <v>1.0874647954198203E-2</v>
      </c>
      <c r="G160" s="34">
        <f t="shared" si="16"/>
        <v>0.1243313779922899</v>
      </c>
      <c r="H160" s="28">
        <f t="shared" si="48"/>
        <v>1.0874618546507049E-2</v>
      </c>
      <c r="I160" s="34">
        <f t="shared" si="18"/>
        <v>0.13433104176346314</v>
      </c>
      <c r="J160" s="28">
        <f t="shared" si="49"/>
        <v>1.1749237093014099E-2</v>
      </c>
      <c r="K160" s="34">
        <f t="shared" si="18"/>
        <v>0.12477086604427204</v>
      </c>
      <c r="L160" s="28">
        <f t="shared" si="50"/>
        <v>1.0913058279084851E-2</v>
      </c>
    </row>
    <row r="161" spans="1:12" x14ac:dyDescent="0.25">
      <c r="A161" s="33">
        <f t="shared" si="20"/>
        <v>111</v>
      </c>
      <c r="B161" s="48">
        <f t="shared" si="44"/>
        <v>11.537109344130863</v>
      </c>
      <c r="C161" s="34">
        <f t="shared" si="45"/>
        <v>0.11537109344130864</v>
      </c>
      <c r="D161" s="35">
        <f t="shared" si="46"/>
        <v>0.01</v>
      </c>
      <c r="E161" s="36">
        <f t="shared" si="15"/>
        <v>0.12537109343668007</v>
      </c>
      <c r="F161" s="28">
        <f t="shared" si="47"/>
        <v>1.0866768242987886E-2</v>
      </c>
      <c r="G161" s="34">
        <f t="shared" si="16"/>
        <v>0.12537078919023839</v>
      </c>
      <c r="H161" s="28">
        <f t="shared" si="48"/>
        <v>1.0866741871872506E-2</v>
      </c>
      <c r="I161" s="34">
        <f t="shared" si="18"/>
        <v>0.13537048493916815</v>
      </c>
      <c r="J161" s="28">
        <f t="shared" si="49"/>
        <v>1.1733483743745011E-2</v>
      </c>
      <c r="K161" s="34">
        <f t="shared" si="18"/>
        <v>0.12583230248081453</v>
      </c>
      <c r="L161" s="28">
        <f t="shared" si="50"/>
        <v>1.0906744378289845E-2</v>
      </c>
    </row>
    <row r="162" spans="1:12" x14ac:dyDescent="0.25">
      <c r="A162" s="33">
        <f t="shared" si="20"/>
        <v>112</v>
      </c>
      <c r="B162" s="48">
        <f t="shared" si="44"/>
        <v>11.641047266150061</v>
      </c>
      <c r="C162" s="34">
        <f t="shared" si="45"/>
        <v>0.11641047266150061</v>
      </c>
      <c r="D162" s="35">
        <f t="shared" si="46"/>
        <v>0.01</v>
      </c>
      <c r="E162" s="36">
        <f t="shared" si="15"/>
        <v>0.1264104726577106</v>
      </c>
      <c r="F162" s="28">
        <f t="shared" si="47"/>
        <v>1.0859029240890387E-2</v>
      </c>
      <c r="G162" s="34">
        <f t="shared" si="16"/>
        <v>0.12641019734691633</v>
      </c>
      <c r="H162" s="28">
        <f t="shared" si="48"/>
        <v>1.0859005590888116E-2</v>
      </c>
      <c r="I162" s="34">
        <f t="shared" si="18"/>
        <v>0.13640992203233204</v>
      </c>
      <c r="J162" s="28">
        <f t="shared" si="49"/>
        <v>1.1718011181776232E-2</v>
      </c>
      <c r="K162" s="34">
        <f t="shared" si="18"/>
        <v>0.12689373887518768</v>
      </c>
      <c r="L162" s="28">
        <f t="shared" si="50"/>
        <v>1.090054322210085E-2</v>
      </c>
    </row>
    <row r="163" spans="1:12" x14ac:dyDescent="0.25">
      <c r="A163" s="33">
        <f t="shared" si="20"/>
        <v>113</v>
      </c>
      <c r="B163" s="48">
        <f t="shared" si="44"/>
        <v>11.744985188169258</v>
      </c>
      <c r="C163" s="34">
        <f t="shared" si="45"/>
        <v>0.11744985188169257</v>
      </c>
      <c r="D163" s="35">
        <f t="shared" si="46"/>
        <v>0.01</v>
      </c>
      <c r="E163" s="36">
        <f t="shared" si="15"/>
        <v>0.1274498518785892</v>
      </c>
      <c r="F163" s="28">
        <f t="shared" si="47"/>
        <v>1.0851427212268403E-2</v>
      </c>
      <c r="G163" s="34">
        <f t="shared" si="16"/>
        <v>0.12744960275155862</v>
      </c>
      <c r="H163" s="28">
        <f t="shared" si="48"/>
        <v>1.085140600091508E-2</v>
      </c>
      <c r="I163" s="34">
        <f t="shared" si="18"/>
        <v>0.13744935362142466</v>
      </c>
      <c r="J163" s="28">
        <f t="shared" si="49"/>
        <v>1.1702812001830161E-2</v>
      </c>
      <c r="K163" s="34">
        <f t="shared" si="18"/>
        <v>0.12795517523300828</v>
      </c>
      <c r="L163" s="28">
        <f t="shared" si="50"/>
        <v>1.0894451817776469E-2</v>
      </c>
    </row>
    <row r="164" spans="1:12" x14ac:dyDescent="0.25">
      <c r="A164" s="33">
        <f t="shared" si="20"/>
        <v>114</v>
      </c>
      <c r="B164" s="48">
        <f t="shared" si="44"/>
        <v>11.848923110188455</v>
      </c>
      <c r="C164" s="34">
        <f t="shared" si="45"/>
        <v>0.11848923110188456</v>
      </c>
      <c r="D164" s="35">
        <f t="shared" si="46"/>
        <v>0.01</v>
      </c>
      <c r="E164" s="36">
        <f t="shared" si="15"/>
        <v>0.12848923109934343</v>
      </c>
      <c r="F164" s="28">
        <f t="shared" si="47"/>
        <v>1.0843958552559114E-2</v>
      </c>
      <c r="G164" s="34">
        <f t="shared" si="16"/>
        <v>0.12848900566589436</v>
      </c>
      <c r="H164" s="28">
        <f t="shared" si="48"/>
        <v>1.0843939526910372E-2</v>
      </c>
      <c r="I164" s="34">
        <f t="shared" si="18"/>
        <v>0.13848878022990418</v>
      </c>
      <c r="J164" s="28">
        <f t="shared" si="49"/>
        <v>1.1687879053820745E-2</v>
      </c>
      <c r="K164" s="34">
        <f t="shared" si="18"/>
        <v>0.12901661155914512</v>
      </c>
      <c r="L164" s="28">
        <f t="shared" si="50"/>
        <v>1.0888467277520644E-2</v>
      </c>
    </row>
    <row r="165" spans="1:12" x14ac:dyDescent="0.25">
      <c r="A165" s="33">
        <f t="shared" si="20"/>
        <v>115</v>
      </c>
      <c r="B165" s="48">
        <f t="shared" si="44"/>
        <v>11.95286103220765</v>
      </c>
      <c r="C165" s="34">
        <f t="shared" si="45"/>
        <v>0.11952861032207651</v>
      </c>
      <c r="D165" s="35">
        <f t="shared" si="46"/>
        <v>0.01</v>
      </c>
      <c r="E165" s="36">
        <f t="shared" si="15"/>
        <v>0.12952861031999577</v>
      </c>
      <c r="F165" s="28">
        <f t="shared" si="47"/>
        <v>1.0836619782575378E-2</v>
      </c>
      <c r="G165" s="34">
        <f t="shared" si="16"/>
        <v>0.12952840632676235</v>
      </c>
      <c r="H165" s="28">
        <f t="shared" si="48"/>
        <v>1.0836602716097914E-2</v>
      </c>
      <c r="I165" s="34">
        <f t="shared" si="18"/>
        <v>0.13952820233144819</v>
      </c>
      <c r="J165" s="28">
        <f t="shared" si="49"/>
        <v>1.167320543219583E-2</v>
      </c>
      <c r="K165" s="34">
        <f t="shared" si="18"/>
        <v>0.13007804785781837</v>
      </c>
      <c r="L165" s="28">
        <f t="shared" si="50"/>
        <v>1.0882586813928131E-2</v>
      </c>
    </row>
    <row r="166" spans="1:12" x14ac:dyDescent="0.25">
      <c r="A166" s="33">
        <f t="shared" si="20"/>
        <v>116</v>
      </c>
      <c r="B166" s="48">
        <f t="shared" si="25"/>
        <v>12.056798954226847</v>
      </c>
      <c r="C166" s="34">
        <f t="shared" si="11"/>
        <v>0.12056798954226848</v>
      </c>
      <c r="D166" s="35">
        <f t="shared" si="12"/>
        <v>0.01</v>
      </c>
      <c r="E166" s="36">
        <f t="shared" si="15"/>
        <v>0.1305679895405647</v>
      </c>
      <c r="F166" s="28">
        <f t="shared" si="36"/>
        <v>1.0829407543101683E-2</v>
      </c>
      <c r="G166" s="34">
        <f t="shared" si="16"/>
        <v>0.13056780494847792</v>
      </c>
      <c r="H166" s="28">
        <f t="shared" si="27"/>
        <v>1.0829392232894763E-2</v>
      </c>
      <c r="I166" s="34">
        <f t="shared" si="18"/>
        <v>0.14056762035468734</v>
      </c>
      <c r="J166" s="28">
        <f t="shared" si="28"/>
        <v>1.1658784465789523E-2</v>
      </c>
      <c r="K166" s="34">
        <f t="shared" si="18"/>
        <v>0.13113948413268617</v>
      </c>
      <c r="L166" s="28">
        <f t="shared" si="24"/>
        <v>1.0876807735664495E-2</v>
      </c>
    </row>
    <row r="167" spans="1:12" x14ac:dyDescent="0.25">
      <c r="A167" s="33">
        <f t="shared" si="20"/>
        <v>117</v>
      </c>
      <c r="B167" s="48">
        <f t="shared" si="25"/>
        <v>12.160736876246045</v>
      </c>
      <c r="C167" s="34">
        <f t="shared" si="11"/>
        <v>0.12160736876246045</v>
      </c>
      <c r="D167" s="35">
        <f t="shared" si="12"/>
        <v>0.01</v>
      </c>
      <c r="E167" s="36">
        <f t="shared" si="15"/>
        <v>0.13160736876106535</v>
      </c>
      <c r="F167" s="28">
        <f t="shared" si="36"/>
        <v>1.0822318589767222E-2</v>
      </c>
      <c r="G167" s="34">
        <f t="shared" si="16"/>
        <v>0.13160720172497475</v>
      </c>
      <c r="H167" s="28">
        <f t="shared" si="27"/>
        <v>1.0822304854078974E-2</v>
      </c>
      <c r="I167" s="34">
        <f t="shared" si="18"/>
        <v>0.14160703468748906</v>
      </c>
      <c r="J167" s="28">
        <f t="shared" si="28"/>
        <v>1.1644609708157949E-2</v>
      </c>
      <c r="K167" s="34">
        <f t="shared" si="18"/>
        <v>0.13220092038691936</v>
      </c>
      <c r="L167" s="28">
        <f t="shared" si="24"/>
        <v>1.0871127443366662E-2</v>
      </c>
    </row>
    <row r="168" spans="1:12" x14ac:dyDescent="0.25">
      <c r="A168" s="33">
        <f t="shared" si="20"/>
        <v>118</v>
      </c>
      <c r="B168" s="48">
        <f t="shared" si="25"/>
        <v>12.264674798265242</v>
      </c>
      <c r="C168" s="34">
        <f t="shared" si="11"/>
        <v>0.12264674798265242</v>
      </c>
      <c r="D168" s="35">
        <f t="shared" si="12"/>
        <v>0.01</v>
      </c>
      <c r="E168" s="36">
        <f t="shared" si="15"/>
        <v>0.13264674798151008</v>
      </c>
      <c r="F168" s="28">
        <f t="shared" si="36"/>
        <v>1.0815349788179635E-2</v>
      </c>
      <c r="G168" s="34">
        <f t="shared" si="16"/>
        <v>0.1326465968317431</v>
      </c>
      <c r="H168" s="28">
        <f t="shared" si="27"/>
        <v>1.0815337464186583E-2</v>
      </c>
      <c r="I168" s="34">
        <f t="shared" si="18"/>
        <v>0.14264644568083379</v>
      </c>
      <c r="J168" s="28">
        <f t="shared" si="28"/>
        <v>1.1630674928373167E-2</v>
      </c>
      <c r="K168" s="34">
        <f t="shared" si="18"/>
        <v>0.13326235662326641</v>
      </c>
      <c r="L168" s="28">
        <f t="shared" si="24"/>
        <v>1.0865543425751125E-2</v>
      </c>
    </row>
    <row r="169" spans="1:12" x14ac:dyDescent="0.25">
      <c r="A169" s="33">
        <f>A168+1</f>
        <v>119</v>
      </c>
      <c r="B169" s="48">
        <f t="shared" si="25"/>
        <v>12.368612720284439</v>
      </c>
      <c r="C169" s="34">
        <f t="shared" si="11"/>
        <v>0.12368612720284439</v>
      </c>
      <c r="D169" s="35">
        <f t="shared" si="12"/>
        <v>0.01</v>
      </c>
      <c r="E169" s="36">
        <f t="shared" si="15"/>
        <v>0.13368612720190901</v>
      </c>
      <c r="F169" s="28">
        <f t="shared" si="36"/>
        <v>1.08084981093041E-2</v>
      </c>
      <c r="G169" s="34">
        <f t="shared" si="16"/>
        <v>0.13368599042758364</v>
      </c>
      <c r="H169" s="28">
        <f t="shared" si="27"/>
        <v>1.0808487051125753E-2</v>
      </c>
      <c r="I169" s="34">
        <f t="shared" si="18"/>
        <v>0.14368585365232289</v>
      </c>
      <c r="J169" s="28">
        <f t="shared" si="28"/>
        <v>1.1616974102251508E-2</v>
      </c>
      <c r="K169" s="34">
        <f t="shared" si="18"/>
        <v>0.13432379284410972</v>
      </c>
      <c r="L169" s="28">
        <f t="shared" si="24"/>
        <v>1.0860053255917669E-2</v>
      </c>
    </row>
    <row r="170" spans="1:12" x14ac:dyDescent="0.25">
      <c r="A170" s="33">
        <f t="shared" si="20"/>
        <v>120</v>
      </c>
      <c r="B170" s="48">
        <f t="shared" si="25"/>
        <v>12.472550642303636</v>
      </c>
      <c r="C170" s="34">
        <f t="shared" si="11"/>
        <v>0.12472550642303637</v>
      </c>
      <c r="D170" s="35">
        <f t="shared" si="12"/>
        <v>0.01</v>
      </c>
      <c r="E170" s="36">
        <f t="shared" si="15"/>
        <v>0.13472550642227044</v>
      </c>
      <c r="F170" s="28">
        <f t="shared" si="36"/>
        <v>1.0801760625073487E-2</v>
      </c>
      <c r="G170" s="34">
        <f t="shared" si="16"/>
        <v>0.13472538265619463</v>
      </c>
      <c r="H170" s="28">
        <f t="shared" si="27"/>
        <v>1.0801750701996855E-2</v>
      </c>
      <c r="I170" s="34">
        <f t="shared" si="18"/>
        <v>0.14472525888935289</v>
      </c>
      <c r="J170" s="28">
        <f t="shared" si="28"/>
        <v>1.160350140399371E-2</v>
      </c>
      <c r="K170" s="34">
        <f t="shared" si="18"/>
        <v>0.13538522905151437</v>
      </c>
      <c r="L170" s="28">
        <f t="shared" si="24"/>
        <v>1.0854654587837312E-2</v>
      </c>
    </row>
    <row r="171" spans="1:12" x14ac:dyDescent="0.25">
      <c r="A171" s="33">
        <f t="shared" si="20"/>
        <v>121</v>
      </c>
      <c r="B171" s="48">
        <f t="shared" si="25"/>
        <v>12.576488564322833</v>
      </c>
      <c r="C171" s="34">
        <f t="shared" si="11"/>
        <v>0.12576488564322832</v>
      </c>
      <c r="D171" s="35">
        <f t="shared" si="12"/>
        <v>0.01</v>
      </c>
      <c r="E171" s="36">
        <f t="shared" si="15"/>
        <v>0.13576488564260117</v>
      </c>
      <c r="F171" s="28">
        <f t="shared" si="36"/>
        <v>1.0795134504216144E-2</v>
      </c>
      <c r="G171" s="34">
        <f t="shared" si="16"/>
        <v>0.13576477364760803</v>
      </c>
      <c r="H171" s="28">
        <f t="shared" si="27"/>
        <v>1.0795125599107808E-2</v>
      </c>
      <c r="I171" s="34">
        <f t="shared" si="18"/>
        <v>0.14576466165198773</v>
      </c>
      <c r="J171" s="28">
        <f t="shared" si="28"/>
        <v>1.1590251198215617E-2</v>
      </c>
      <c r="K171" s="34">
        <f t="shared" si="18"/>
        <v>0.13644666524727039</v>
      </c>
      <c r="L171" s="28">
        <f t="shared" si="24"/>
        <v>1.0849345153013877E-2</v>
      </c>
    </row>
    <row r="172" spans="1:12" x14ac:dyDescent="0.25">
      <c r="A172" s="33">
        <f t="shared" si="20"/>
        <v>122</v>
      </c>
      <c r="B172" s="48">
        <f t="shared" si="25"/>
        <v>12.68042648634203</v>
      </c>
      <c r="C172" s="34">
        <f t="shared" si="11"/>
        <v>0.12680426486342031</v>
      </c>
      <c r="D172" s="35">
        <f t="shared" si="12"/>
        <v>0.01</v>
      </c>
      <c r="E172" s="36">
        <f t="shared" si="15"/>
        <v>0.13680426486290678</v>
      </c>
      <c r="F172" s="28">
        <f t="shared" si="36"/>
        <v>1.0788617008288908E-2</v>
      </c>
      <c r="G172" s="34">
        <f t="shared" si="16"/>
        <v>0.13680416351948937</v>
      </c>
      <c r="H172" s="28">
        <f t="shared" si="27"/>
        <v>1.0788609016174643E-2</v>
      </c>
      <c r="I172" s="34">
        <f t="shared" si="18"/>
        <v>0.14680406217555841</v>
      </c>
      <c r="J172" s="28">
        <f t="shared" si="28"/>
        <v>1.1577218032349283E-2</v>
      </c>
      <c r="K172" s="34">
        <f t="shared" si="18"/>
        <v>0.1375081014329293</v>
      </c>
      <c r="L172" s="28">
        <f t="shared" si="24"/>
        <v>1.0844122757309307E-2</v>
      </c>
    </row>
    <row r="173" spans="1:12" x14ac:dyDescent="0.25">
      <c r="A173" s="33">
        <f t="shared" si="20"/>
        <v>123</v>
      </c>
      <c r="B173" s="48">
        <f t="shared" si="25"/>
        <v>12.784364408361228</v>
      </c>
      <c r="C173" s="34">
        <f t="shared" si="11"/>
        <v>0.12784364408361229</v>
      </c>
      <c r="D173" s="35">
        <f t="shared" si="12"/>
        <v>1.0000000000000002E-2</v>
      </c>
      <c r="E173" s="36">
        <f t="shared" si="15"/>
        <v>0.1378436440831918</v>
      </c>
      <c r="F173" s="28">
        <f t="shared" si="36"/>
        <v>1.0782205487903594E-2</v>
      </c>
      <c r="G173" s="34">
        <f t="shared" si="16"/>
        <v>0.13784355237831353</v>
      </c>
      <c r="H173" s="28">
        <f t="shared" si="27"/>
        <v>1.0782198314697688E-2</v>
      </c>
      <c r="I173" s="34">
        <f t="shared" si="18"/>
        <v>0.14784346067301476</v>
      </c>
      <c r="J173" s="28">
        <f t="shared" si="28"/>
        <v>1.1564396629395374E-2</v>
      </c>
      <c r="K173" s="34">
        <f t="shared" si="18"/>
        <v>0.13856953760983606</v>
      </c>
      <c r="L173" s="28">
        <f t="shared" si="24"/>
        <v>1.0838985277923464E-2</v>
      </c>
    </row>
    <row r="174" spans="1:12" x14ac:dyDescent="0.25">
      <c r="A174" s="33">
        <f t="shared" si="20"/>
        <v>124</v>
      </c>
      <c r="B174" s="48">
        <f t="shared" si="25"/>
        <v>12.888302330380423</v>
      </c>
      <c r="C174" s="34">
        <f t="shared" si="11"/>
        <v>0.12888302330380424</v>
      </c>
      <c r="D174" s="35">
        <f t="shared" si="12"/>
        <v>1.0000000000000002E-2</v>
      </c>
      <c r="E174" s="36">
        <f t="shared" si="15"/>
        <v>0.13888302330345992</v>
      </c>
      <c r="F174" s="28">
        <f t="shared" si="36"/>
        <v>1.0775897379136087E-2</v>
      </c>
      <c r="G174" s="34">
        <f t="shared" si="16"/>
        <v>0.13888294032042914</v>
      </c>
      <c r="H174" s="28">
        <f t="shared" si="27"/>
        <v>1.0775890940504476E-2</v>
      </c>
      <c r="I174" s="34">
        <f t="shared" si="18"/>
        <v>0.14888285733705403</v>
      </c>
      <c r="J174" s="28">
        <f t="shared" si="28"/>
        <v>1.1551781881008952E-2</v>
      </c>
      <c r="K174" s="34">
        <f t="shared" si="18"/>
        <v>0.13963097377915637</v>
      </c>
      <c r="L174" s="28">
        <f t="shared" si="24"/>
        <v>1.0833930660519731E-2</v>
      </c>
    </row>
    <row r="175" spans="1:12" x14ac:dyDescent="0.25">
      <c r="A175" s="33">
        <f t="shared" si="20"/>
        <v>125</v>
      </c>
      <c r="B175" s="48">
        <f t="shared" si="25"/>
        <v>12.99224025239962</v>
      </c>
      <c r="C175" s="34">
        <f t="shared" si="11"/>
        <v>0.1299224025239962</v>
      </c>
      <c r="D175" s="35">
        <f t="shared" si="12"/>
        <v>0.01</v>
      </c>
      <c r="E175" s="36">
        <f t="shared" si="15"/>
        <v>0.13992240252371427</v>
      </c>
      <c r="F175" s="28">
        <f t="shared" si="36"/>
        <v>1.0769690200107799E-2</v>
      </c>
      <c r="G175" s="34">
        <f t="shared" si="16"/>
        <v>0.13992232743302163</v>
      </c>
      <c r="H175" s="28">
        <f t="shared" si="27"/>
        <v>1.0769684420450775E-2</v>
      </c>
      <c r="I175" s="34">
        <f t="shared" si="18"/>
        <v>0.14992225234204706</v>
      </c>
      <c r="J175" s="28">
        <f t="shared" si="28"/>
        <v>1.1539368840901549E-2</v>
      </c>
      <c r="K175" s="34">
        <f t="shared" si="18"/>
        <v>0.14069240994190083</v>
      </c>
      <c r="L175" s="28">
        <f t="shared" si="24"/>
        <v>1.082895691648832E-2</v>
      </c>
    </row>
    <row r="176" spans="1:12" x14ac:dyDescent="0.25">
      <c r="A176" s="33">
        <f t="shared" si="20"/>
        <v>126</v>
      </c>
      <c r="B176" s="48">
        <f t="shared" si="25"/>
        <v>13.096178174418817</v>
      </c>
      <c r="C176" s="34">
        <f t="shared" si="11"/>
        <v>0.13096178174418818</v>
      </c>
      <c r="D176" s="35">
        <f t="shared" si="12"/>
        <v>0.01</v>
      </c>
      <c r="E176" s="36">
        <f t="shared" si="15"/>
        <v>0.14096178174395732</v>
      </c>
      <c r="F176" s="28">
        <f t="shared" si="36"/>
        <v>1.0763581547729892E-2</v>
      </c>
      <c r="G176" s="34">
        <f t="shared" si="16"/>
        <v>0.14096171379498457</v>
      </c>
      <c r="H176" s="28">
        <f t="shared" si="27"/>
        <v>1.0763576359271713E-2</v>
      </c>
      <c r="I176" s="34">
        <f t="shared" si="18"/>
        <v>0.15096164584578098</v>
      </c>
      <c r="J176" s="28">
        <f t="shared" si="28"/>
        <v>1.1527152718543428E-2</v>
      </c>
      <c r="K176" s="34">
        <f t="shared" si="18"/>
        <v>0.14175384609894526</v>
      </c>
      <c r="L176" s="28">
        <f t="shared" si="24"/>
        <v>1.0824062120339624E-2</v>
      </c>
    </row>
    <row r="177" spans="1:12" x14ac:dyDescent="0.25">
      <c r="A177" s="33">
        <f t="shared" si="20"/>
        <v>127</v>
      </c>
      <c r="B177" s="48">
        <f t="shared" si="25"/>
        <v>13.200116096438014</v>
      </c>
      <c r="C177" s="34">
        <f t="shared" si="11"/>
        <v>0.13200116096438014</v>
      </c>
      <c r="D177" s="35">
        <f t="shared" si="12"/>
        <v>0.01</v>
      </c>
      <c r="E177" s="36">
        <f t="shared" si="15"/>
        <v>0.1420011609641911</v>
      </c>
      <c r="F177" s="28">
        <f t="shared" si="36"/>
        <v>1.0757569094601328E-2</v>
      </c>
      <c r="G177" s="34">
        <f t="shared" si="16"/>
        <v>0.14200109947770828</v>
      </c>
      <c r="H177" s="28">
        <f t="shared" si="27"/>
        <v>1.0757564436575415E-2</v>
      </c>
      <c r="I177" s="34">
        <f t="shared" si="18"/>
        <v>0.1520010379910364</v>
      </c>
      <c r="J177" s="28">
        <f t="shared" si="28"/>
        <v>1.1515128873150829E-2</v>
      </c>
      <c r="K177" s="34">
        <f t="shared" si="18"/>
        <v>0.14281528225104895</v>
      </c>
      <c r="L177" s="28">
        <f t="shared" si="24"/>
        <v>1.0819244407220549E-2</v>
      </c>
    </row>
    <row r="178" spans="1:12" x14ac:dyDescent="0.25">
      <c r="A178" s="33">
        <f t="shared" si="20"/>
        <v>128</v>
      </c>
      <c r="B178" s="48">
        <f t="shared" si="25"/>
        <v>13.304054018457212</v>
      </c>
      <c r="C178" s="34">
        <f t="shared" si="11"/>
        <v>0.13304054018457212</v>
      </c>
      <c r="D178" s="35">
        <f t="shared" si="12"/>
        <v>0.01</v>
      </c>
      <c r="E178" s="36">
        <f t="shared" si="15"/>
        <v>0.14304054018441734</v>
      </c>
      <c r="F178" s="28">
        <f t="shared" si="36"/>
        <v>1.075165058605233E-2</v>
      </c>
      <c r="G178" s="34">
        <f t="shared" si="16"/>
        <v>0.14304048454579343</v>
      </c>
      <c r="H178" s="28">
        <f t="shared" si="27"/>
        <v>1.0751646403971903E-2</v>
      </c>
      <c r="I178" s="34">
        <f t="shared" si="18"/>
        <v>0.15304042890701475</v>
      </c>
      <c r="J178" s="28">
        <f t="shared" si="28"/>
        <v>1.1503292807943807E-2</v>
      </c>
      <c r="K178" s="34">
        <f t="shared" si="18"/>
        <v>0.14387671839886995</v>
      </c>
      <c r="L178" s="28">
        <f t="shared" si="24"/>
        <v>1.0814501970547053E-2</v>
      </c>
    </row>
    <row r="179" spans="1:12" x14ac:dyDescent="0.25">
      <c r="A179" s="33">
        <f t="shared" si="20"/>
        <v>129</v>
      </c>
      <c r="B179" s="48">
        <f t="shared" si="25"/>
        <v>13.407991940476409</v>
      </c>
      <c r="C179" s="34">
        <f t="shared" si="11"/>
        <v>0.1340799194047641</v>
      </c>
      <c r="D179" s="35">
        <f t="shared" si="12"/>
        <v>1.0000000000000002E-2</v>
      </c>
      <c r="E179" s="36">
        <f t="shared" si="15"/>
        <v>0.14407991940463735</v>
      </c>
      <c r="F179" s="28">
        <f t="shared" si="36"/>
        <v>1.0745823837325334E-2</v>
      </c>
      <c r="G179" s="34">
        <f t="shared" si="16"/>
        <v>0.14407986905769679</v>
      </c>
      <c r="H179" s="28">
        <f t="shared" si="27"/>
        <v>1.0745820082330493E-2</v>
      </c>
      <c r="I179" s="34">
        <f t="shared" si="18"/>
        <v>0.15407981871062948</v>
      </c>
      <c r="J179" s="28">
        <f t="shared" si="28"/>
        <v>1.1491640164660985E-2</v>
      </c>
      <c r="K179" s="34">
        <f t="shared" si="18"/>
        <v>0.1449381545429787</v>
      </c>
      <c r="L179" s="28">
        <f t="shared" si="24"/>
        <v>1.0809833059746664E-2</v>
      </c>
    </row>
    <row r="180" spans="1:12" ht="15.75" thickBot="1" x14ac:dyDescent="0.3">
      <c r="A180" s="37">
        <f t="shared" si="20"/>
        <v>130</v>
      </c>
      <c r="B180" s="49">
        <f t="shared" si="25"/>
        <v>13.511929862495606</v>
      </c>
      <c r="C180" s="38">
        <f t="shared" si="11"/>
        <v>0.13511929862495606</v>
      </c>
      <c r="D180" s="39">
        <f t="shared" si="12"/>
        <v>0.01</v>
      </c>
      <c r="E180" s="40">
        <f t="shared" si="15"/>
        <v>0.14511929862485229</v>
      </c>
      <c r="F180" s="41">
        <f t="shared" si="36"/>
        <v>1.074008673088607E-2</v>
      </c>
      <c r="G180" s="38">
        <f t="shared" si="16"/>
        <v>0.14511925306631543</v>
      </c>
      <c r="H180" s="41">
        <f t="shared" si="27"/>
        <v>1.0740083359159209E-2</v>
      </c>
      <c r="I180" s="38">
        <f t="shared" si="18"/>
        <v>0.1551192075076748</v>
      </c>
      <c r="J180" s="41">
        <f t="shared" si="28"/>
        <v>1.1480166718318417E-2</v>
      </c>
      <c r="K180" s="38">
        <f t="shared" si="18"/>
        <v>0.14599959068386972</v>
      </c>
      <c r="L180" s="41">
        <f t="shared" si="24"/>
        <v>1.0805235978105064E-2</v>
      </c>
    </row>
  </sheetData>
  <mergeCells count="19">
    <mergeCell ref="C4:D4"/>
    <mergeCell ref="A1:A2"/>
    <mergeCell ref="B1:B3"/>
    <mergeCell ref="E1:F1"/>
    <mergeCell ref="G1:H1"/>
    <mergeCell ref="E2:F2"/>
    <mergeCell ref="G2:H2"/>
    <mergeCell ref="K1:L1"/>
    <mergeCell ref="K2:L2"/>
    <mergeCell ref="K3:L3"/>
    <mergeCell ref="K4:L4"/>
    <mergeCell ref="E3:F3"/>
    <mergeCell ref="G3:H3"/>
    <mergeCell ref="I3:J3"/>
    <mergeCell ref="I4:J4"/>
    <mergeCell ref="G4:H4"/>
    <mergeCell ref="E4:F4"/>
    <mergeCell ref="I1:J1"/>
    <mergeCell ref="I2:J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060F0-CC3B-4D5C-A1D3-5916D4A66D7C}">
  <dimension ref="A1:N180"/>
  <sheetViews>
    <sheetView workbookViewId="0">
      <selection activeCell="K1" sqref="K1:L1"/>
    </sheetView>
  </sheetViews>
  <sheetFormatPr defaultRowHeight="15" x14ac:dyDescent="0.25"/>
  <cols>
    <col min="1" max="2" width="11.42578125" customWidth="1"/>
    <col min="3" max="3" width="20" customWidth="1"/>
    <col min="4" max="4" width="5.7109375" customWidth="1"/>
    <col min="5" max="12" width="11.42578125" customWidth="1"/>
  </cols>
  <sheetData>
    <row r="1" spans="1:12" x14ac:dyDescent="0.25">
      <c r="A1" s="95" t="s">
        <v>1</v>
      </c>
      <c r="B1" s="97" t="s">
        <v>0</v>
      </c>
      <c r="C1" s="20" t="s">
        <v>4</v>
      </c>
      <c r="D1" s="21">
        <v>0.01</v>
      </c>
      <c r="E1" s="91">
        <v>0.01</v>
      </c>
      <c r="F1" s="100"/>
      <c r="G1" s="91">
        <v>0.01</v>
      </c>
      <c r="H1" s="100"/>
      <c r="I1" s="91">
        <v>0.01</v>
      </c>
      <c r="J1" s="100"/>
      <c r="K1" s="77">
        <f>'Non-Linear Calculator'!N31</f>
        <v>9.2827023079647686E-3</v>
      </c>
      <c r="L1" s="78"/>
    </row>
    <row r="2" spans="1:12" x14ac:dyDescent="0.25">
      <c r="A2" s="96"/>
      <c r="B2" s="98"/>
      <c r="C2" s="22" t="s">
        <v>6</v>
      </c>
      <c r="D2" s="23">
        <v>0</v>
      </c>
      <c r="E2" s="93">
        <v>0.01</v>
      </c>
      <c r="F2" s="101"/>
      <c r="G2" s="93">
        <v>0.01</v>
      </c>
      <c r="H2" s="101"/>
      <c r="I2" s="93">
        <v>0.02</v>
      </c>
      <c r="J2" s="101"/>
      <c r="K2" s="79">
        <f>'Non-Linear Calculator'!N32</f>
        <v>2.0290928452208121E-2</v>
      </c>
      <c r="L2" s="80"/>
    </row>
    <row r="3" spans="1:12" ht="15.75" thickBot="1" x14ac:dyDescent="0.3">
      <c r="A3" s="42">
        <v>1</v>
      </c>
      <c r="B3" s="99"/>
      <c r="C3" s="24" t="s">
        <v>8</v>
      </c>
      <c r="D3" s="25">
        <v>0</v>
      </c>
      <c r="E3" s="85">
        <v>1.04</v>
      </c>
      <c r="F3" s="86"/>
      <c r="G3" s="85">
        <v>2.08</v>
      </c>
      <c r="H3" s="86"/>
      <c r="I3" s="85">
        <v>2.08</v>
      </c>
      <c r="J3" s="86"/>
      <c r="K3" s="81">
        <f>'Non-Linear Calculator'!N33</f>
        <v>2.6720785416355417</v>
      </c>
      <c r="L3" s="82"/>
    </row>
    <row r="4" spans="1:12" ht="15.75" thickBot="1" x14ac:dyDescent="0.3">
      <c r="A4" s="26"/>
      <c r="B4" s="26"/>
      <c r="C4" s="88" t="str">
        <f>CONCATENATE($C$2," = ",D2," ",$C$3," = ",D3)</f>
        <v>linear_offset = 0 linearization_velocity = 0</v>
      </c>
      <c r="D4" s="89"/>
      <c r="E4" s="88" t="str">
        <f>CONCATENATE($C$2," = ",E2," ",$C$3," = ",E3)</f>
        <v>linear_offset = 0.01 linearization_velocity = 1.04</v>
      </c>
      <c r="F4" s="89"/>
      <c r="G4" s="88" t="str">
        <f>CONCATENATE($C$2," = ",G2," ",$C$3," = ",G3)</f>
        <v>linear_offset = 0.01 linearization_velocity = 2.08</v>
      </c>
      <c r="H4" s="89"/>
      <c r="I4" s="88" t="str">
        <f>CONCATENATE($C$2," = ",I2," ",$C$3," = ",I3)</f>
        <v>linear_offset = 0.02 linearization_velocity = 2.08</v>
      </c>
      <c r="J4" s="89"/>
      <c r="K4" s="83" t="str">
        <f>CONCATENATE("RECIP MODEL ",$C$2," = ",ROUND(K2,4)," ",$C$3," = ",ROUND(K3,3))</f>
        <v>RECIP MODEL linear_offset = 0.0203 linearization_velocity = 2.672</v>
      </c>
      <c r="L4" s="84"/>
    </row>
    <row r="5" spans="1:12" x14ac:dyDescent="0.25">
      <c r="A5" s="27">
        <v>1E-3</v>
      </c>
      <c r="B5" s="32">
        <f>A5/(PI()*(1.75/2)^2)/4</f>
        <v>1.0393792201919697E-4</v>
      </c>
      <c r="C5" s="29">
        <f t="shared" ref="C5:C36" si="0">$B5*D$1</f>
        <v>1.0393792201919698E-6</v>
      </c>
      <c r="D5" s="32">
        <f t="shared" ref="D5:D36" si="1">C5/$B5</f>
        <v>0.01</v>
      </c>
      <c r="E5" s="50">
        <f>E$1*$B5+E$2*(1-1/(1+($B5/E$3)))</f>
        <v>2.0386824458558533E-6</v>
      </c>
      <c r="F5" s="32">
        <f t="shared" ref="F5:F8" si="2">E5/$B5</f>
        <v>1.961442374689111E-2</v>
      </c>
      <c r="G5" s="50">
        <f>G$1*$B5+G$2*(1-1/(1+($B5/G$3)))</f>
        <v>1.5390557994450642E-6</v>
      </c>
      <c r="H5" s="32">
        <f t="shared" ref="H5:H8" si="3">G5/$B5</f>
        <v>1.4807452078566723E-2</v>
      </c>
      <c r="I5" s="50">
        <f>I$1*$B5+I$2*(1-1/(1+($B5/I$3)))</f>
        <v>2.0387323786981584E-6</v>
      </c>
      <c r="J5" s="32">
        <f t="shared" ref="J5:J8" si="4">I5/$B5</f>
        <v>1.9614904157133444E-2</v>
      </c>
      <c r="K5" s="50">
        <f>K$1*$B5+K$2*(1-1/(1+($B5/K$3)))</f>
        <v>1.7540661504183736E-6</v>
      </c>
      <c r="L5" s="32">
        <f t="shared" ref="L5:L163" si="5">K5/$B5</f>
        <v>1.6876094079448727E-2</v>
      </c>
    </row>
    <row r="6" spans="1:12" x14ac:dyDescent="0.25">
      <c r="A6" s="33">
        <v>0.1</v>
      </c>
      <c r="B6" s="28">
        <f t="shared" ref="B6:B164" si="6">A6/(PI()*(1.75/2)^2)/4</f>
        <v>1.0393792201919697E-2</v>
      </c>
      <c r="C6" s="34">
        <f t="shared" si="0"/>
        <v>1.0393792201919697E-4</v>
      </c>
      <c r="D6" s="28">
        <f t="shared" si="1"/>
        <v>0.01</v>
      </c>
      <c r="E6" s="43">
        <f t="shared" ref="E6:K21" si="7">E$1*$B6+E$2*(1-1/(1+($B6/E$3)))</f>
        <v>2.028893084333481E-4</v>
      </c>
      <c r="F6" s="28">
        <f t="shared" si="2"/>
        <v>1.9520239051524925E-2</v>
      </c>
      <c r="G6" s="43">
        <f t="shared" si="7"/>
        <v>1.5365961675773291E-4</v>
      </c>
      <c r="H6" s="28">
        <f t="shared" si="3"/>
        <v>1.4783787646760201E-2</v>
      </c>
      <c r="I6" s="43">
        <f t="shared" si="7"/>
        <v>2.0338131149626887E-4</v>
      </c>
      <c r="J6" s="28">
        <f t="shared" si="4"/>
        <v>1.9567575293520399E-2</v>
      </c>
      <c r="K6" s="43">
        <f t="shared" si="7"/>
        <v>1.7510386528002636E-4</v>
      </c>
      <c r="L6" s="28">
        <f t="shared" si="5"/>
        <v>1.6846966138854044E-2</v>
      </c>
    </row>
    <row r="7" spans="1:12" x14ac:dyDescent="0.25">
      <c r="A7" s="33">
        <v>0.2</v>
      </c>
      <c r="B7" s="28">
        <f t="shared" si="6"/>
        <v>2.0787584403839394E-2</v>
      </c>
      <c r="C7" s="34">
        <f t="shared" si="0"/>
        <v>2.0787584403839394E-4</v>
      </c>
      <c r="D7" s="28">
        <f t="shared" si="1"/>
        <v>0.01</v>
      </c>
      <c r="E7" s="43">
        <f t="shared" si="7"/>
        <v>4.0383952903497129E-4</v>
      </c>
      <c r="F7" s="28">
        <f t="shared" si="2"/>
        <v>1.9426957995195612E-2</v>
      </c>
      <c r="G7" s="43">
        <f t="shared" si="7"/>
        <v>3.0682723045254509E-4</v>
      </c>
      <c r="H7" s="28">
        <f t="shared" si="3"/>
        <v>1.4760119525762463E-2</v>
      </c>
      <c r="I7" s="43">
        <f t="shared" si="7"/>
        <v>4.0577861686669621E-4</v>
      </c>
      <c r="J7" s="28">
        <f t="shared" si="4"/>
        <v>1.9520239051524925E-2</v>
      </c>
      <c r="K7" s="43">
        <f t="shared" si="7"/>
        <v>3.4960081264076857E-4</v>
      </c>
      <c r="L7" s="28">
        <f t="shared" si="5"/>
        <v>1.6817769965431797E-2</v>
      </c>
    </row>
    <row r="8" spans="1:12" x14ac:dyDescent="0.25">
      <c r="A8" s="33">
        <v>0.3</v>
      </c>
      <c r="B8" s="28">
        <f t="shared" si="6"/>
        <v>3.1181376605759089E-2</v>
      </c>
      <c r="C8" s="34">
        <f t="shared" si="0"/>
        <v>3.1181376605759087E-4</v>
      </c>
      <c r="D8" s="28">
        <f t="shared" si="1"/>
        <v>0.01</v>
      </c>
      <c r="E8" s="43">
        <f t="shared" si="7"/>
        <v>6.0290710736047356E-4</v>
      </c>
      <c r="F8" s="28">
        <f t="shared" si="2"/>
        <v>1.9335487171824182E-2</v>
      </c>
      <c r="G8" s="43">
        <f t="shared" si="7"/>
        <v>4.595101077896818E-4</v>
      </c>
      <c r="H8" s="28">
        <f t="shared" si="3"/>
        <v>1.4736684451090332E-2</v>
      </c>
      <c r="I8" s="43">
        <f t="shared" si="7"/>
        <v>6.0720644952177267E-4</v>
      </c>
      <c r="J8" s="28">
        <f t="shared" si="4"/>
        <v>1.9473368902180661E-2</v>
      </c>
      <c r="K8" s="43">
        <f t="shared" si="7"/>
        <v>5.234978427173082E-4</v>
      </c>
      <c r="L8" s="28">
        <f t="shared" si="5"/>
        <v>1.6788798305351921E-2</v>
      </c>
    </row>
    <row r="9" spans="1:12" x14ac:dyDescent="0.25">
      <c r="A9" s="33">
        <v>0.4</v>
      </c>
      <c r="B9" s="28">
        <f t="shared" si="6"/>
        <v>4.1575168807678788E-2</v>
      </c>
      <c r="C9" s="34">
        <f t="shared" si="0"/>
        <v>4.1575168807678789E-4</v>
      </c>
      <c r="D9" s="28">
        <f t="shared" si="1"/>
        <v>0.01</v>
      </c>
      <c r="E9" s="43">
        <f t="shared" si="7"/>
        <v>8.0014631922859999E-4</v>
      </c>
      <c r="F9" s="28">
        <f t="shared" ref="F9:F167" si="8">E9/$B9</f>
        <v>1.9245774393123229E-2</v>
      </c>
      <c r="G9" s="43">
        <f t="shared" si="7"/>
        <v>6.1171537307336526E-4</v>
      </c>
      <c r="H9" s="28">
        <f t="shared" ref="H9:H167" si="9">G9/$B9</f>
        <v>1.4713478997597807E-2</v>
      </c>
      <c r="I9" s="43">
        <f t="shared" si="7"/>
        <v>8.0767905806994258E-4</v>
      </c>
      <c r="J9" s="28">
        <f t="shared" ref="J9:J167" si="10">I9/$B9</f>
        <v>1.9426957995195612E-2</v>
      </c>
      <c r="K9" s="43">
        <f t="shared" si="7"/>
        <v>6.9680184888984398E-4</v>
      </c>
      <c r="L9" s="28">
        <f t="shared" si="5"/>
        <v>1.6760048578832159E-2</v>
      </c>
    </row>
    <row r="10" spans="1:12" x14ac:dyDescent="0.25">
      <c r="A10" s="33">
        <v>0.5</v>
      </c>
      <c r="B10" s="28">
        <f t="shared" si="6"/>
        <v>5.1968961009598483E-2</v>
      </c>
      <c r="C10" s="34">
        <f t="shared" si="0"/>
        <v>5.1968961009598484E-4</v>
      </c>
      <c r="D10" s="28">
        <f t="shared" si="1"/>
        <v>0.01</v>
      </c>
      <c r="E10" s="43">
        <f t="shared" si="7"/>
        <v>9.9560937398331735E-4</v>
      </c>
      <c r="F10" s="28">
        <f t="shared" si="8"/>
        <v>1.9157769457800625E-2</v>
      </c>
      <c r="G10" s="43">
        <f t="shared" si="7"/>
        <v>7.6345001167794978E-4</v>
      </c>
      <c r="H10" s="28">
        <f t="shared" si="9"/>
        <v>1.4690499806931743E-2</v>
      </c>
      <c r="I10" s="43">
        <f t="shared" si="7"/>
        <v>1.0072104132599147E-3</v>
      </c>
      <c r="J10" s="28">
        <f t="shared" si="10"/>
        <v>1.9380999613863484E-2</v>
      </c>
      <c r="K10" s="44">
        <f>K$1*$B10+K$2*(1-1/(1+($B10/K$3)))</f>
        <v>8.6951961932990379E-4</v>
      </c>
      <c r="L10" s="45">
        <f t="shared" si="5"/>
        <v>1.673151824546399E-2</v>
      </c>
    </row>
    <row r="11" spans="1:12" x14ac:dyDescent="0.25">
      <c r="A11" s="33">
        <v>0.6</v>
      </c>
      <c r="B11" s="28">
        <f t="shared" si="6"/>
        <v>6.2362753211518178E-2</v>
      </c>
      <c r="C11" s="34">
        <f t="shared" si="0"/>
        <v>6.2362753211518175E-4</v>
      </c>
      <c r="D11" s="28">
        <f t="shared" si="1"/>
        <v>0.01</v>
      </c>
      <c r="E11" s="43">
        <f t="shared" si="7"/>
        <v>1.1893465119141322E-3</v>
      </c>
      <c r="F11" s="28">
        <f t="shared" si="8"/>
        <v>1.907142405788563E-2</v>
      </c>
      <c r="G11" s="43">
        <f t="shared" si="7"/>
        <v>9.1472087341806438E-4</v>
      </c>
      <c r="H11" s="28">
        <f t="shared" si="9"/>
        <v>1.466774358591209E-2</v>
      </c>
      <c r="I11" s="43">
        <f t="shared" si="7"/>
        <v>1.2058142147209471E-3</v>
      </c>
      <c r="J11" s="28">
        <f t="shared" si="10"/>
        <v>1.9335487171824182E-2</v>
      </c>
      <c r="K11" s="43">
        <f t="shared" si="7"/>
        <v>1.0416578389998545E-3</v>
      </c>
      <c r="L11" s="28">
        <f t="shared" si="5"/>
        <v>1.6703204803463746E-2</v>
      </c>
    </row>
    <row r="12" spans="1:12" x14ac:dyDescent="0.25">
      <c r="A12" s="33">
        <v>0.7</v>
      </c>
      <c r="B12" s="28">
        <f t="shared" si="6"/>
        <v>7.2756545413437873E-2</v>
      </c>
      <c r="C12" s="34">
        <f t="shared" si="0"/>
        <v>7.2756545413437876E-4</v>
      </c>
      <c r="D12" s="28">
        <f t="shared" si="1"/>
        <v>0.01</v>
      </c>
      <c r="E12" s="43">
        <f t="shared" si="7"/>
        <v>1.3814060962166561E-3</v>
      </c>
      <c r="F12" s="28">
        <f t="shared" si="8"/>
        <v>1.8986691690305507E-2</v>
      </c>
      <c r="G12" s="43">
        <f t="shared" si="7"/>
        <v>1.0655346758211023E-3</v>
      </c>
      <c r="H12" s="28">
        <f t="shared" si="9"/>
        <v>1.4645207104958312E-2</v>
      </c>
      <c r="I12" s="43">
        <f t="shared" si="7"/>
        <v>1.403503897507826E-3</v>
      </c>
      <c r="J12" s="28">
        <f t="shared" si="10"/>
        <v>1.9290414209916625E-2</v>
      </c>
      <c r="K12" s="43">
        <f t="shared" si="7"/>
        <v>1.213223091607008E-3</v>
      </c>
      <c r="L12" s="28">
        <f t="shared" si="5"/>
        <v>1.6675105788941567E-2</v>
      </c>
    </row>
    <row r="13" spans="1:12" x14ac:dyDescent="0.25">
      <c r="A13" s="33">
        <v>0.8</v>
      </c>
      <c r="B13" s="28">
        <f t="shared" si="6"/>
        <v>8.3150337615357575E-2</v>
      </c>
      <c r="C13" s="34">
        <f t="shared" si="0"/>
        <v>8.3150337615357577E-4</v>
      </c>
      <c r="D13" s="28">
        <f t="shared" si="1"/>
        <v>0.01</v>
      </c>
      <c r="E13" s="43">
        <f t="shared" si="7"/>
        <v>1.5718346998470729E-3</v>
      </c>
      <c r="F13" s="28">
        <f t="shared" si="8"/>
        <v>1.8903527573371638E-2</v>
      </c>
      <c r="G13" s="43">
        <f t="shared" si="7"/>
        <v>1.2158980073053878E-3</v>
      </c>
      <c r="H13" s="28">
        <f t="shared" si="9"/>
        <v>1.4622887196561614E-2</v>
      </c>
      <c r="I13" s="43">
        <f t="shared" si="7"/>
        <v>1.6002926384572E-3</v>
      </c>
      <c r="J13" s="28">
        <f t="shared" si="10"/>
        <v>1.9245774393123229E-2</v>
      </c>
      <c r="K13" s="43">
        <f t="shared" si="7"/>
        <v>1.3842218615134783E-3</v>
      </c>
      <c r="L13" s="28">
        <f t="shared" si="5"/>
        <v>1.6647218775186517E-2</v>
      </c>
    </row>
    <row r="14" spans="1:12" x14ac:dyDescent="0.25">
      <c r="A14" s="33">
        <v>0.9</v>
      </c>
      <c r="B14" s="28">
        <f t="shared" si="6"/>
        <v>9.3544129817277277E-2</v>
      </c>
      <c r="C14" s="34">
        <f t="shared" si="0"/>
        <v>9.3544129817277279E-4</v>
      </c>
      <c r="D14" s="28">
        <f t="shared" si="1"/>
        <v>0.01</v>
      </c>
      <c r="E14" s="43">
        <f t="shared" si="7"/>
        <v>1.7606771875982358E-3</v>
      </c>
      <c r="F14" s="28">
        <f t="shared" si="8"/>
        <v>1.8821888567860136E-2</v>
      </c>
      <c r="G14" s="43">
        <f t="shared" si="7"/>
        <v>1.3658173302671444E-3</v>
      </c>
      <c r="H14" s="28">
        <f t="shared" si="9"/>
        <v>1.4600780753800788E-2</v>
      </c>
      <c r="I14" s="43">
        <f t="shared" si="7"/>
        <v>1.7961933623615162E-3</v>
      </c>
      <c r="J14" s="28">
        <f t="shared" si="10"/>
        <v>1.9201561507601574E-2</v>
      </c>
      <c r="K14" s="43">
        <f t="shared" si="7"/>
        <v>1.5546605356029871E-3</v>
      </c>
      <c r="L14" s="28">
        <f t="shared" si="5"/>
        <v>1.661954137196802E-2</v>
      </c>
    </row>
    <row r="15" spans="1:12" x14ac:dyDescent="0.25">
      <c r="A15" s="33">
        <v>1</v>
      </c>
      <c r="B15" s="28">
        <f t="shared" si="6"/>
        <v>0.10393792201919697</v>
      </c>
      <c r="C15" s="34">
        <f t="shared" si="0"/>
        <v>1.0393792201919697E-3</v>
      </c>
      <c r="D15" s="28">
        <f t="shared" si="1"/>
        <v>0.01</v>
      </c>
      <c r="E15" s="43">
        <f t="shared" si="7"/>
        <v>1.9479767937013183E-3</v>
      </c>
      <c r="F15" s="28">
        <f t="shared" si="8"/>
        <v>1.874173310239485E-2</v>
      </c>
      <c r="G15" s="43">
        <f t="shared" si="7"/>
        <v>1.5152989840793022E-3</v>
      </c>
      <c r="H15" s="28">
        <f t="shared" si="9"/>
        <v>1.4578884728900312E-2</v>
      </c>
      <c r="I15" s="43">
        <f t="shared" si="7"/>
        <v>1.9912187479666347E-3</v>
      </c>
      <c r="J15" s="28">
        <f t="shared" si="10"/>
        <v>1.9157769457800625E-2</v>
      </c>
      <c r="K15" s="43">
        <f t="shared" si="7"/>
        <v>1.7245454051057377E-3</v>
      </c>
      <c r="L15" s="28">
        <f t="shared" si="5"/>
        <v>1.6592071224853046E-2</v>
      </c>
    </row>
    <row r="16" spans="1:12" x14ac:dyDescent="0.25">
      <c r="A16" s="33">
        <v>1.1000000000000001</v>
      </c>
      <c r="B16" s="28">
        <f t="shared" si="6"/>
        <v>0.11433171422111667</v>
      </c>
      <c r="C16" s="34">
        <f t="shared" si="0"/>
        <v>1.1433171422111667E-3</v>
      </c>
      <c r="D16" s="28">
        <f t="shared" si="1"/>
        <v>0.01</v>
      </c>
      <c r="E16" s="43">
        <f t="shared" si="7"/>
        <v>2.133775195235047E-3</v>
      </c>
      <c r="F16" s="28">
        <f t="shared" si="8"/>
        <v>1.8663021102861641E-2</v>
      </c>
      <c r="G16" s="43">
        <f t="shared" si="7"/>
        <v>1.6643491880051144E-3</v>
      </c>
      <c r="H16" s="28">
        <f t="shared" si="9"/>
        <v>1.4557196131829842E-2</v>
      </c>
      <c r="I16" s="43">
        <f t="shared" si="7"/>
        <v>2.1853812337990618E-3</v>
      </c>
      <c r="J16" s="28">
        <f t="shared" si="10"/>
        <v>1.9114392263659678E-2</v>
      </c>
      <c r="K16" s="43">
        <f t="shared" si="7"/>
        <v>1.8938826673824227E-3</v>
      </c>
      <c r="L16" s="28">
        <f t="shared" si="5"/>
        <v>1.6564806014538257E-2</v>
      </c>
    </row>
    <row r="17" spans="1:12" x14ac:dyDescent="0.25">
      <c r="A17" s="33">
        <v>1.2</v>
      </c>
      <c r="B17" s="28">
        <f t="shared" si="6"/>
        <v>0.12472550642303636</v>
      </c>
      <c r="C17" s="34">
        <f t="shared" si="0"/>
        <v>1.2472550642303635E-3</v>
      </c>
      <c r="D17" s="28">
        <f t="shared" si="1"/>
        <v>0.01</v>
      </c>
      <c r="E17" s="43">
        <f t="shared" si="7"/>
        <v>2.3181125816043764E-3</v>
      </c>
      <c r="F17" s="28">
        <f t="shared" si="8"/>
        <v>1.8585713925601904E-2</v>
      </c>
      <c r="G17" s="43">
        <f t="shared" si="7"/>
        <v>1.8129740440293138E-3</v>
      </c>
      <c r="H17" s="28">
        <f t="shared" si="9"/>
        <v>1.4535712028942814E-2</v>
      </c>
      <c r="I17" s="43">
        <f t="shared" si="7"/>
        <v>2.3786930238282643E-3</v>
      </c>
      <c r="J17" s="28">
        <f t="shared" si="10"/>
        <v>1.907142405788563E-2</v>
      </c>
      <c r="K17" s="43">
        <f t="shared" si="7"/>
        <v>2.0626784276684572E-3</v>
      </c>
      <c r="L17" s="28">
        <f t="shared" si="5"/>
        <v>1.6537743456197247E-2</v>
      </c>
    </row>
    <row r="18" spans="1:12" x14ac:dyDescent="0.25">
      <c r="A18" s="33">
        <v>1.3</v>
      </c>
      <c r="B18" s="28">
        <f t="shared" si="6"/>
        <v>0.13511929862495606</v>
      </c>
      <c r="C18" s="34">
        <f t="shared" si="0"/>
        <v>1.3511929862495605E-3</v>
      </c>
      <c r="D18" s="28">
        <f t="shared" si="1"/>
        <v>0.01</v>
      </c>
      <c r="E18" s="43">
        <f t="shared" si="7"/>
        <v>2.5010277203319927E-3</v>
      </c>
      <c r="F18" s="28">
        <f t="shared" si="8"/>
        <v>1.8509774294151508E-2</v>
      </c>
      <c r="G18" s="43">
        <f t="shared" si="7"/>
        <v>1.9611795396096061E-3</v>
      </c>
      <c r="H18" s="28">
        <f t="shared" si="9"/>
        <v>1.4514429541653816E-2</v>
      </c>
      <c r="I18" s="43">
        <f t="shared" si="7"/>
        <v>2.5711660929696517E-3</v>
      </c>
      <c r="J18" s="28">
        <f t="shared" si="10"/>
        <v>1.9028859083307634E-2</v>
      </c>
      <c r="K18" s="43">
        <f t="shared" si="7"/>
        <v>2.2309387007794952E-3</v>
      </c>
      <c r="L18" s="28">
        <f t="shared" si="5"/>
        <v>1.6510881298842449E-2</v>
      </c>
    </row>
    <row r="19" spans="1:12" x14ac:dyDescent="0.25">
      <c r="A19" s="33">
        <v>1.4</v>
      </c>
      <c r="B19" s="28">
        <f t="shared" si="6"/>
        <v>0.14551309082687575</v>
      </c>
      <c r="C19" s="34">
        <f t="shared" si="0"/>
        <v>1.4551309082687575E-3</v>
      </c>
      <c r="D19" s="28">
        <f t="shared" si="1"/>
        <v>0.01</v>
      </c>
      <c r="E19" s="43">
        <f t="shared" si="7"/>
        <v>2.6825580193889126E-3</v>
      </c>
      <c r="F19" s="28">
        <f t="shared" si="8"/>
        <v>1.8435166239307549E-2</v>
      </c>
      <c r="G19" s="43">
        <f t="shared" si="7"/>
        <v>2.108971550351035E-3</v>
      </c>
      <c r="H19" s="28">
        <f t="shared" si="9"/>
        <v>1.4493345845152755E-2</v>
      </c>
      <c r="I19" s="43">
        <f t="shared" si="7"/>
        <v>2.7628121924333122E-3</v>
      </c>
      <c r="J19" s="28">
        <f t="shared" si="10"/>
        <v>1.8986691690305507E-2</v>
      </c>
      <c r="K19" s="43">
        <f t="shared" si="7"/>
        <v>2.3986694127791581E-3</v>
      </c>
      <c r="L19" s="28">
        <f t="shared" si="5"/>
        <v>1.648421732470088E-2</v>
      </c>
    </row>
    <row r="20" spans="1:12" x14ac:dyDescent="0.25">
      <c r="A20" s="33">
        <v>1.5</v>
      </c>
      <c r="B20" s="28">
        <f t="shared" si="6"/>
        <v>0.15590688302879543</v>
      </c>
      <c r="C20" s="34">
        <f t="shared" si="0"/>
        <v>1.5590688302879543E-3</v>
      </c>
      <c r="D20" s="28">
        <f t="shared" si="1"/>
        <v>0.01</v>
      </c>
      <c r="E20" s="43">
        <f t="shared" si="7"/>
        <v>2.8627395862747419E-3</v>
      </c>
      <c r="F20" s="28">
        <f t="shared" si="8"/>
        <v>1.8361855042320383E-2</v>
      </c>
      <c r="G20" s="43">
        <f t="shared" si="7"/>
        <v>2.2563558426057541E-3</v>
      </c>
      <c r="H20" s="28">
        <f t="shared" si="9"/>
        <v>1.44724581671549E-2</v>
      </c>
      <c r="I20" s="43">
        <f t="shared" si="7"/>
        <v>2.9536428549235541E-3</v>
      </c>
      <c r="J20" s="28">
        <f t="shared" si="10"/>
        <v>1.8944916334309801E-2</v>
      </c>
      <c r="K20" s="43">
        <f t="shared" si="7"/>
        <v>2.565876402610006E-3</v>
      </c>
      <c r="L20" s="28">
        <f t="shared" si="5"/>
        <v>1.6457749348603796E-2</v>
      </c>
    </row>
    <row r="21" spans="1:12" x14ac:dyDescent="0.25">
      <c r="A21" s="33">
        <v>1.6</v>
      </c>
      <c r="B21" s="28">
        <f t="shared" si="6"/>
        <v>0.16630067523071515</v>
      </c>
      <c r="C21" s="34">
        <f t="shared" si="0"/>
        <v>1.6630067523071515E-3</v>
      </c>
      <c r="D21" s="28">
        <f t="shared" si="1"/>
        <v>0.01</v>
      </c>
      <c r="E21" s="43">
        <f t="shared" si="7"/>
        <v>3.0416072840436419E-3</v>
      </c>
      <c r="F21" s="28">
        <f t="shared" si="8"/>
        <v>1.8289807181022605E-2</v>
      </c>
      <c r="G21" s="43">
        <f t="shared" si="7"/>
        <v>2.403338076000649E-3</v>
      </c>
      <c r="H21" s="28">
        <f t="shared" si="9"/>
        <v>1.4451763786685822E-2</v>
      </c>
      <c r="I21" s="43">
        <f t="shared" si="7"/>
        <v>3.1436693996941458E-3</v>
      </c>
      <c r="J21" s="28">
        <f t="shared" si="10"/>
        <v>1.8903527573371638E-2</v>
      </c>
      <c r="K21" s="43">
        <f t="shared" si="7"/>
        <v>2.7325654236886616E-3</v>
      </c>
      <c r="L21" s="28">
        <f t="shared" si="5"/>
        <v>1.6431475217389656E-2</v>
      </c>
    </row>
    <row r="22" spans="1:12" x14ac:dyDescent="0.25">
      <c r="A22" s="33">
        <v>1.7</v>
      </c>
      <c r="B22" s="28">
        <f t="shared" si="6"/>
        <v>0.17669446743263484</v>
      </c>
      <c r="C22" s="34">
        <f t="shared" si="0"/>
        <v>1.7669446743263483E-3</v>
      </c>
      <c r="D22" s="28">
        <f t="shared" si="1"/>
        <v>0.01</v>
      </c>
      <c r="E22" s="43">
        <f t="shared" ref="E22:K180" si="11">E$1*$B22+E$2*(1-1/(1+($B22/E$3)))</f>
        <v>3.2191947844586021E-3</v>
      </c>
      <c r="F22" s="28">
        <f t="shared" si="8"/>
        <v>1.8218990278718983E-2</v>
      </c>
      <c r="G22" s="43">
        <f t="shared" si="11"/>
        <v>2.5499238058950724E-3</v>
      </c>
      <c r="H22" s="28">
        <f t="shared" si="9"/>
        <v>1.4431260032899653E-2</v>
      </c>
      <c r="I22" s="43">
        <f t="shared" si="11"/>
        <v>3.3329029374637963E-3</v>
      </c>
      <c r="J22" s="28">
        <f t="shared" si="10"/>
        <v>1.8862520065799304E-2</v>
      </c>
      <c r="K22" s="43">
        <f t="shared" si="11"/>
        <v>2.8987421454660395E-3</v>
      </c>
      <c r="L22" s="28">
        <f t="shared" si="5"/>
        <v>1.6405392809320369E-2</v>
      </c>
    </row>
    <row r="23" spans="1:12" x14ac:dyDescent="0.25">
      <c r="A23" s="33">
        <v>1.8</v>
      </c>
      <c r="B23" s="28">
        <f t="shared" si="6"/>
        <v>0.18708825963455455</v>
      </c>
      <c r="C23" s="34">
        <f t="shared" si="0"/>
        <v>1.8708825963455456E-3</v>
      </c>
      <c r="D23" s="28">
        <f t="shared" si="1"/>
        <v>0.01</v>
      </c>
      <c r="E23" s="43">
        <f t="shared" si="11"/>
        <v>3.3955346184443656E-3</v>
      </c>
      <c r="F23" s="28">
        <f t="shared" si="8"/>
        <v>1.8149373055674212E-2</v>
      </c>
      <c r="G23" s="43">
        <f t="shared" si="11"/>
        <v>2.6961184857710084E-3</v>
      </c>
      <c r="H23" s="28">
        <f t="shared" si="9"/>
        <v>1.4410944283930069E-2</v>
      </c>
      <c r="I23" s="43">
        <f t="shared" si="11"/>
        <v>3.5213543751964715E-3</v>
      </c>
      <c r="J23" s="28">
        <f t="shared" si="10"/>
        <v>1.8821888567860136E-2</v>
      </c>
      <c r="K23" s="43">
        <f t="shared" si="11"/>
        <v>3.0644121549535165E-3</v>
      </c>
      <c r="L23" s="28">
        <f t="shared" si="5"/>
        <v>1.6379500033510012E-2</v>
      </c>
    </row>
    <row r="24" spans="1:12" x14ac:dyDescent="0.25">
      <c r="A24" s="33">
        <v>1.9</v>
      </c>
      <c r="B24" s="28">
        <f t="shared" si="6"/>
        <v>0.19748205183647422</v>
      </c>
      <c r="C24" s="34">
        <f t="shared" si="0"/>
        <v>1.9748205183647422E-3</v>
      </c>
      <c r="D24" s="28">
        <f t="shared" si="1"/>
        <v>0.01</v>
      </c>
      <c r="E24" s="43">
        <f t="shared" si="11"/>
        <v>3.5706582239977474E-3</v>
      </c>
      <c r="F24" s="28">
        <f t="shared" si="8"/>
        <v>1.8080925283045189E-2</v>
      </c>
      <c r="G24" s="43">
        <f t="shared" si="11"/>
        <v>2.8419274695577596E-3</v>
      </c>
      <c r="H24" s="28">
        <f t="shared" si="9"/>
        <v>1.4390813965772589E-2</v>
      </c>
      <c r="I24" s="43">
        <f t="shared" si="11"/>
        <v>3.709034420750777E-3</v>
      </c>
      <c r="J24" s="28">
        <f t="shared" si="10"/>
        <v>1.878162793154518E-2</v>
      </c>
      <c r="K24" s="43">
        <f t="shared" si="11"/>
        <v>3.2295809582159507E-3</v>
      </c>
      <c r="L24" s="28">
        <f t="shared" si="5"/>
        <v>1.6353794829366154E-2</v>
      </c>
    </row>
    <row r="25" spans="1:12" x14ac:dyDescent="0.25">
      <c r="A25" s="33">
        <v>2</v>
      </c>
      <c r="B25" s="28">
        <f t="shared" si="6"/>
        <v>0.20787584403839393</v>
      </c>
      <c r="C25" s="34">
        <f t="shared" si="0"/>
        <v>2.0787584403839394E-3</v>
      </c>
      <c r="D25" s="28">
        <f t="shared" si="1"/>
        <v>0.01</v>
      </c>
      <c r="E25" s="43">
        <f t="shared" si="11"/>
        <v>3.744595991703654E-3</v>
      </c>
      <c r="F25" s="28">
        <f t="shared" si="8"/>
        <v>1.8013617739115664E-2</v>
      </c>
      <c r="G25" s="43">
        <f t="shared" si="11"/>
        <v>2.987356013893288E-3</v>
      </c>
      <c r="H25" s="28">
        <f t="shared" si="9"/>
        <v>1.4370866551197426E-2</v>
      </c>
      <c r="I25" s="43">
        <f t="shared" si="11"/>
        <v>3.8959535874026367E-3</v>
      </c>
      <c r="J25" s="28">
        <f t="shared" si="10"/>
        <v>1.874173310239485E-2</v>
      </c>
      <c r="K25" s="43">
        <f t="shared" si="11"/>
        <v>3.3942539818323696E-3</v>
      </c>
      <c r="L25" s="28">
        <f t="shared" si="5"/>
        <v>1.6328275166043165E-2</v>
      </c>
    </row>
    <row r="26" spans="1:12" x14ac:dyDescent="0.25">
      <c r="A26" s="33">
        <v>2.1</v>
      </c>
      <c r="B26" s="28">
        <f t="shared" si="6"/>
        <v>0.21826963624031365</v>
      </c>
      <c r="C26" s="34">
        <f t="shared" si="0"/>
        <v>2.1826963624031366E-3</v>
      </c>
      <c r="D26" s="28">
        <f t="shared" si="1"/>
        <v>0.01</v>
      </c>
      <c r="E26" s="43">
        <f t="shared" si="11"/>
        <v>3.9173773079952063E-3</v>
      </c>
      <c r="F26" s="28">
        <f t="shared" si="8"/>
        <v>1.7947422167699935E-2</v>
      </c>
      <c r="G26" s="43">
        <f t="shared" si="11"/>
        <v>3.1324092803241862E-3</v>
      </c>
      <c r="H26" s="28">
        <f t="shared" si="9"/>
        <v>1.4351099558691805E-2</v>
      </c>
      <c r="I26" s="43">
        <f t="shared" si="11"/>
        <v>4.0821221982452359E-3</v>
      </c>
      <c r="J26" s="28">
        <f t="shared" si="10"/>
        <v>1.8702199117383612E-2</v>
      </c>
      <c r="K26" s="43">
        <f t="shared" si="11"/>
        <v>3.5584365743251286E-3</v>
      </c>
      <c r="L26" s="28">
        <f t="shared" si="5"/>
        <v>1.6302939041907369E-2</v>
      </c>
    </row>
    <row r="27" spans="1:12" x14ac:dyDescent="0.25">
      <c r="A27" s="33">
        <v>2.2000000000000002</v>
      </c>
      <c r="B27" s="28">
        <f t="shared" si="6"/>
        <v>0.22866342844223334</v>
      </c>
      <c r="C27" s="34">
        <f t="shared" si="0"/>
        <v>2.2866342844223334E-3</v>
      </c>
      <c r="D27" s="28">
        <f t="shared" si="1"/>
        <v>0.01</v>
      </c>
      <c r="E27" s="43">
        <f t="shared" si="11"/>
        <v>4.0890305962873689E-3</v>
      </c>
      <c r="F27" s="28">
        <f t="shared" si="8"/>
        <v>1.7882311238591308E-2</v>
      </c>
      <c r="G27" s="43">
        <f t="shared" si="11"/>
        <v>3.2770923374462139E-3</v>
      </c>
      <c r="H27" s="28">
        <f t="shared" si="9"/>
        <v>1.4331510551430823E-2</v>
      </c>
      <c r="I27" s="43">
        <f t="shared" si="11"/>
        <v>4.2675503904700939E-3</v>
      </c>
      <c r="J27" s="28">
        <f t="shared" si="10"/>
        <v>1.8663021102861641E-2</v>
      </c>
      <c r="K27" s="43">
        <f t="shared" si="11"/>
        <v>3.7221340075583639E-3</v>
      </c>
      <c r="L27" s="28">
        <f t="shared" si="5"/>
        <v>1.6277784484013704E-2</v>
      </c>
    </row>
    <row r="28" spans="1:12" x14ac:dyDescent="0.25">
      <c r="A28" s="33">
        <v>2.2999999999999998</v>
      </c>
      <c r="B28" s="28">
        <f t="shared" si="6"/>
        <v>0.239057220644153</v>
      </c>
      <c r="C28" s="34">
        <f t="shared" si="0"/>
        <v>2.3905722064415302E-3</v>
      </c>
      <c r="D28" s="28">
        <f t="shared" si="1"/>
        <v>0.01</v>
      </c>
      <c r="E28" s="43">
        <f t="shared" si="11"/>
        <v>4.25958335610503E-3</v>
      </c>
      <c r="F28" s="28">
        <f t="shared" si="8"/>
        <v>1.7818258509938938E-2</v>
      </c>
      <c r="G28" s="43">
        <f t="shared" si="11"/>
        <v>3.4214101629873005E-3</v>
      </c>
      <c r="H28" s="28">
        <f t="shared" si="9"/>
        <v>1.4312097136276078E-2</v>
      </c>
      <c r="I28" s="43">
        <f t="shared" si="11"/>
        <v>4.4522481195330716E-3</v>
      </c>
      <c r="J28" s="28">
        <f t="shared" si="10"/>
        <v>1.8624194272552158E-2</v>
      </c>
      <c r="K28" s="43">
        <f t="shared" si="11"/>
        <v>3.8853514781064797E-3</v>
      </c>
      <c r="L28" s="28">
        <f t="shared" si="5"/>
        <v>1.6252809547593599E-2</v>
      </c>
    </row>
    <row r="29" spans="1:12" x14ac:dyDescent="0.25">
      <c r="A29" s="33">
        <v>2.4</v>
      </c>
      <c r="B29" s="28">
        <f t="shared" si="6"/>
        <v>0.24945101284607271</v>
      </c>
      <c r="C29" s="34">
        <f t="shared" si="0"/>
        <v>2.494510128460727E-3</v>
      </c>
      <c r="D29" s="28">
        <f t="shared" si="1"/>
        <v>0.01</v>
      </c>
      <c r="E29" s="43">
        <f t="shared" si="11"/>
        <v>4.4290622003186958E-3</v>
      </c>
      <c r="F29" s="28">
        <f t="shared" si="8"/>
        <v>1.7755238392444257E-2</v>
      </c>
      <c r="G29" s="43">
        <f t="shared" si="11"/>
        <v>3.5653676458347401E-3</v>
      </c>
      <c r="H29" s="28">
        <f t="shared" si="9"/>
        <v>1.4292856962800951E-2</v>
      </c>
      <c r="I29" s="43">
        <f t="shared" si="11"/>
        <v>4.6362251632087528E-3</v>
      </c>
      <c r="J29" s="28">
        <f t="shared" si="10"/>
        <v>1.8585713925601904E-2</v>
      </c>
      <c r="K29" s="43">
        <f t="shared" si="11"/>
        <v>4.0480941085934245E-3</v>
      </c>
      <c r="L29" s="28">
        <f t="shared" si="5"/>
        <v>1.622801231555375E-2</v>
      </c>
    </row>
    <row r="30" spans="1:12" x14ac:dyDescent="0.25">
      <c r="A30" s="33">
        <v>2.5</v>
      </c>
      <c r="B30" s="28">
        <f t="shared" si="6"/>
        <v>0.2598448050479924</v>
      </c>
      <c r="C30" s="34">
        <f t="shared" si="0"/>
        <v>2.5984480504799242E-3</v>
      </c>
      <c r="D30" s="28">
        <f t="shared" si="1"/>
        <v>0.01</v>
      </c>
      <c r="E30" s="43">
        <f t="shared" si="11"/>
        <v>4.5974928905937289E-3</v>
      </c>
      <c r="F30" s="28">
        <f t="shared" si="8"/>
        <v>1.7693226115275188E-2</v>
      </c>
      <c r="G30" s="43">
        <f t="shared" si="11"/>
        <v>3.7089695880084036E-3</v>
      </c>
      <c r="H30" s="28">
        <f t="shared" si="9"/>
        <v>1.4273787722342073E-2</v>
      </c>
      <c r="I30" s="43">
        <f t="shared" si="11"/>
        <v>4.8194911255368834E-3</v>
      </c>
      <c r="J30" s="28">
        <f t="shared" si="10"/>
        <v>1.8547575444684147E-2</v>
      </c>
      <c r="K30" s="43">
        <f t="shared" si="11"/>
        <v>4.2103669490034549E-3</v>
      </c>
      <c r="L30" s="28">
        <f t="shared" si="5"/>
        <v>1.6203390897985493E-2</v>
      </c>
    </row>
    <row r="31" spans="1:12" x14ac:dyDescent="0.25">
      <c r="A31" s="33">
        <v>2.6</v>
      </c>
      <c r="B31" s="28">
        <f t="shared" si="6"/>
        <v>0.27023859724991212</v>
      </c>
      <c r="C31" s="34">
        <f t="shared" si="0"/>
        <v>2.702385972499121E-3</v>
      </c>
      <c r="D31" s="28">
        <f t="shared" si="1"/>
        <v>0.01</v>
      </c>
      <c r="E31" s="43">
        <f t="shared" si="11"/>
        <v>4.7649003711523258E-3</v>
      </c>
      <c r="F31" s="28">
        <f t="shared" si="8"/>
        <v>1.7632197693602688E-2</v>
      </c>
      <c r="G31" s="43">
        <f t="shared" si="11"/>
        <v>3.8522207065815532E-3</v>
      </c>
      <c r="H31" s="28">
        <f t="shared" si="9"/>
        <v>1.4254887147075753E-2</v>
      </c>
      <c r="I31" s="43">
        <f t="shared" si="11"/>
        <v>5.0020554406639854E-3</v>
      </c>
      <c r="J31" s="28">
        <f t="shared" si="10"/>
        <v>1.8509774294151508E-2</v>
      </c>
      <c r="K31" s="43">
        <f t="shared" si="11"/>
        <v>4.3721749779641796E-3</v>
      </c>
      <c r="L31" s="28">
        <f t="shared" si="5"/>
        <v>1.61789434316848E-2</v>
      </c>
    </row>
    <row r="32" spans="1:12" x14ac:dyDescent="0.25">
      <c r="A32" s="33">
        <v>2.7</v>
      </c>
      <c r="B32" s="28">
        <f t="shared" si="6"/>
        <v>0.28063238945183183</v>
      </c>
      <c r="C32" s="34">
        <f t="shared" si="0"/>
        <v>2.8063238945183182E-3</v>
      </c>
      <c r="D32" s="28">
        <f t="shared" si="1"/>
        <v>0.01</v>
      </c>
      <c r="E32" s="43">
        <f t="shared" si="11"/>
        <v>4.9313088009411941E-3</v>
      </c>
      <c r="F32" s="28">
        <f t="shared" si="8"/>
        <v>1.7572129897670315E-2</v>
      </c>
      <c r="G32" s="43">
        <f t="shared" si="11"/>
        <v>3.9951256355509317E-3</v>
      </c>
      <c r="H32" s="28">
        <f t="shared" si="9"/>
        <v>1.4236153009118933E-2</v>
      </c>
      <c r="I32" s="43">
        <f t="shared" si="11"/>
        <v>5.1839273765835452E-3</v>
      </c>
      <c r="J32" s="28">
        <f t="shared" si="10"/>
        <v>1.8472306018237863E-2</v>
      </c>
      <c r="K32" s="43">
        <f t="shared" si="11"/>
        <v>4.5335231040024302E-3</v>
      </c>
      <c r="L32" s="28">
        <f t="shared" si="5"/>
        <v>1.6154668079682126E-2</v>
      </c>
    </row>
    <row r="33" spans="1:14" x14ac:dyDescent="0.25">
      <c r="A33" s="33">
        <v>2.8</v>
      </c>
      <c r="B33" s="28">
        <f t="shared" si="6"/>
        <v>0.29102618165375149</v>
      </c>
      <c r="C33" s="34">
        <f t="shared" si="0"/>
        <v>2.910261816537515E-3</v>
      </c>
      <c r="D33" s="28">
        <f t="shared" si="1"/>
        <v>0.01</v>
      </c>
      <c r="E33" s="43">
        <f t="shared" si="11"/>
        <v>5.0967415842920619E-3</v>
      </c>
      <c r="F33" s="28">
        <f t="shared" si="8"/>
        <v>1.7513000223312938E-2</v>
      </c>
      <c r="G33" s="43">
        <f t="shared" si="11"/>
        <v>4.1376889276576699E-3</v>
      </c>
      <c r="H33" s="28">
        <f t="shared" si="9"/>
        <v>1.4217583119653774E-2</v>
      </c>
      <c r="I33" s="43">
        <f t="shared" si="11"/>
        <v>5.3651160387778252E-3</v>
      </c>
      <c r="J33" s="28">
        <f t="shared" si="10"/>
        <v>1.8435166239307549E-2</v>
      </c>
      <c r="K33" s="43">
        <f t="shared" si="11"/>
        <v>4.6944161667737639E-3</v>
      </c>
      <c r="L33" s="28">
        <f t="shared" si="5"/>
        <v>1.6130563030782391E-2</v>
      </c>
    </row>
    <row r="34" spans="1:14" x14ac:dyDescent="0.25">
      <c r="A34" s="33">
        <v>2.9</v>
      </c>
      <c r="B34" s="28">
        <f t="shared" si="6"/>
        <v>0.30141997385567121</v>
      </c>
      <c r="C34" s="34">
        <f t="shared" si="0"/>
        <v>3.0141997385567123E-3</v>
      </c>
      <c r="D34" s="28">
        <f t="shared" si="1"/>
        <v>0.01</v>
      </c>
      <c r="E34" s="43">
        <f t="shared" si="11"/>
        <v>5.2612214001567965E-3</v>
      </c>
      <c r="F34" s="28">
        <f t="shared" si="8"/>
        <v>1.7454786863846074E-2</v>
      </c>
      <c r="G34" s="43">
        <f t="shared" si="11"/>
        <v>4.2799150561604908E-3</v>
      </c>
      <c r="H34" s="28">
        <f t="shared" si="9"/>
        <v>1.4199175328075108E-2</v>
      </c>
      <c r="I34" s="43">
        <f t="shared" si="11"/>
        <v>5.5456303737642688E-3</v>
      </c>
      <c r="J34" s="28">
        <f t="shared" si="10"/>
        <v>1.8398350656150215E-2</v>
      </c>
      <c r="K34" s="43">
        <f t="shared" si="11"/>
        <v>4.854858938266135E-3</v>
      </c>
      <c r="L34" s="28">
        <f t="shared" si="5"/>
        <v>1.610662649911444E-2</v>
      </c>
      <c r="N34" s="46"/>
    </row>
    <row r="35" spans="1:14" x14ac:dyDescent="0.25">
      <c r="A35" s="33">
        <v>3</v>
      </c>
      <c r="B35" s="28">
        <f t="shared" si="6"/>
        <v>0.31181376605759087</v>
      </c>
      <c r="C35" s="34">
        <f t="shared" si="0"/>
        <v>3.1181376605759086E-3</v>
      </c>
      <c r="D35" s="28">
        <f t="shared" si="1"/>
        <v>0.01</v>
      </c>
      <c r="E35" s="43">
        <f t="shared" si="11"/>
        <v>5.4247702299938094E-3</v>
      </c>
      <c r="F35" s="28">
        <f t="shared" si="8"/>
        <v>1.739746868325202E-2</v>
      </c>
      <c r="G35" s="43">
        <f t="shared" si="11"/>
        <v>4.4218084165626968E-3</v>
      </c>
      <c r="H35" s="28">
        <f t="shared" si="9"/>
        <v>1.4180927521160194E-2</v>
      </c>
      <c r="I35" s="43">
        <f t="shared" si="11"/>
        <v>5.7254791725494837E-3</v>
      </c>
      <c r="J35" s="28">
        <f t="shared" si="10"/>
        <v>1.8361855042320383E-2</v>
      </c>
      <c r="K35" s="43">
        <f t="shared" si="11"/>
        <v>5.0148561239784367E-3</v>
      </c>
      <c r="L35" s="28">
        <f t="shared" si="5"/>
        <v>1.6082856723690035E-2</v>
      </c>
    </row>
    <row r="36" spans="1:14" x14ac:dyDescent="0.25">
      <c r="A36" s="33">
        <v>3.1</v>
      </c>
      <c r="B36" s="28">
        <f t="shared" si="6"/>
        <v>0.32220755825951058</v>
      </c>
      <c r="C36" s="34">
        <f t="shared" si="0"/>
        <v>3.2220755825951059E-3</v>
      </c>
      <c r="D36" s="28">
        <f t="shared" si="1"/>
        <v>0.01</v>
      </c>
      <c r="E36" s="43">
        <f t="shared" si="11"/>
        <v>5.5874093843778123E-3</v>
      </c>
      <c r="F36" s="28">
        <f t="shared" si="8"/>
        <v>1.7341025190593551E-2</v>
      </c>
      <c r="G36" s="43">
        <f t="shared" si="11"/>
        <v>4.5633733282943239E-3</v>
      </c>
      <c r="H36" s="28">
        <f t="shared" si="9"/>
        <v>1.4162837622259989E-2</v>
      </c>
      <c r="I36" s="43">
        <f t="shared" si="11"/>
        <v>5.9046710739935424E-3</v>
      </c>
      <c r="J36" s="28">
        <f t="shared" si="10"/>
        <v>1.832567524451998E-2</v>
      </c>
      <c r="K36" s="43">
        <f t="shared" si="11"/>
        <v>5.1744123640744891E-3</v>
      </c>
      <c r="L36" s="28">
        <f t="shared" si="5"/>
        <v>1.605925196797197E-2</v>
      </c>
    </row>
    <row r="37" spans="1:14" x14ac:dyDescent="0.25">
      <c r="A37" s="33">
        <v>3.2</v>
      </c>
      <c r="B37" s="28">
        <f t="shared" si="6"/>
        <v>0.3326013504614303</v>
      </c>
      <c r="C37" s="34">
        <f t="shared" ref="C37:C163" si="12">$B37*D$1</f>
        <v>3.3260135046143031E-3</v>
      </c>
      <c r="D37" s="28">
        <f t="shared" ref="D37:D163" si="13">C37/$B37</f>
        <v>0.01</v>
      </c>
      <c r="E37" s="43">
        <f t="shared" si="11"/>
        <v>5.7491595284005909E-3</v>
      </c>
      <c r="F37" s="28">
        <f t="shared" si="8"/>
        <v>1.728543651559011E-2</v>
      </c>
      <c r="G37" s="43">
        <f t="shared" si="11"/>
        <v>4.7046140363507932E-3</v>
      </c>
      <c r="H37" s="28">
        <f t="shared" si="9"/>
        <v>1.4144903590511302E-2</v>
      </c>
      <c r="I37" s="43">
        <f t="shared" si="11"/>
        <v>6.0832145680872838E-3</v>
      </c>
      <c r="J37" s="28">
        <f t="shared" si="10"/>
        <v>1.8289807181022605E-2</v>
      </c>
      <c r="K37" s="43">
        <f t="shared" si="11"/>
        <v>5.3335322345130706E-3</v>
      </c>
      <c r="L37" s="28">
        <f t="shared" si="5"/>
        <v>1.6035810519451174E-2</v>
      </c>
    </row>
    <row r="38" spans="1:14" x14ac:dyDescent="0.25">
      <c r="A38" s="33">
        <v>3.3</v>
      </c>
      <c r="B38" s="28">
        <f t="shared" si="6"/>
        <v>0.34299514266334996</v>
      </c>
      <c r="C38" s="34">
        <f t="shared" si="12"/>
        <v>3.4299514266334999E-3</v>
      </c>
      <c r="D38" s="28">
        <f t="shared" si="13"/>
        <v>0.01</v>
      </c>
      <c r="E38" s="43">
        <f t="shared" si="11"/>
        <v>5.9100407059263799E-3</v>
      </c>
      <c r="F38" s="28">
        <f t="shared" si="8"/>
        <v>1.7230683385295313E-2</v>
      </c>
      <c r="G38" s="43">
        <f t="shared" si="11"/>
        <v>4.8455347128894136E-3</v>
      </c>
      <c r="H38" s="28">
        <f t="shared" si="9"/>
        <v>1.4127123420069276E-2</v>
      </c>
      <c r="I38" s="43">
        <f t="shared" si="11"/>
        <v>6.2611179991453273E-3</v>
      </c>
      <c r="J38" s="28">
        <f t="shared" si="10"/>
        <v>1.8254246840138551E-2</v>
      </c>
      <c r="K38" s="43">
        <f t="shared" si="11"/>
        <v>5.492220248154568E-3</v>
      </c>
      <c r="L38" s="28">
        <f t="shared" si="5"/>
        <v>1.6012530689232491E-2</v>
      </c>
    </row>
    <row r="39" spans="1:14" x14ac:dyDescent="0.25">
      <c r="A39" s="33">
        <v>3.4</v>
      </c>
      <c r="B39" s="28">
        <f t="shared" si="6"/>
        <v>0.35338893486526968</v>
      </c>
      <c r="C39" s="34">
        <f t="shared" si="12"/>
        <v>3.5338893486526967E-3</v>
      </c>
      <c r="D39" s="28">
        <f t="shared" si="13"/>
        <v>0.01</v>
      </c>
      <c r="E39" s="43">
        <f t="shared" si="11"/>
        <v>6.0700723627616741E-3</v>
      </c>
      <c r="F39" s="28">
        <f t="shared" si="8"/>
        <v>1.7176747101818293E-2</v>
      </c>
      <c r="G39" s="43">
        <f t="shared" si="11"/>
        <v>4.9861394587849507E-3</v>
      </c>
      <c r="H39" s="28">
        <f t="shared" si="9"/>
        <v>1.4109495139359492E-2</v>
      </c>
      <c r="I39" s="43">
        <f t="shared" si="11"/>
        <v>6.4383895689172042E-3</v>
      </c>
      <c r="J39" s="28">
        <f t="shared" si="10"/>
        <v>1.8218990278718983E-2</v>
      </c>
      <c r="K39" s="43">
        <f t="shared" si="11"/>
        <v>5.6504808558448649E-3</v>
      </c>
      <c r="L39" s="28">
        <f t="shared" si="5"/>
        <v>1.5989410811629187E-2</v>
      </c>
    </row>
    <row r="40" spans="1:14" x14ac:dyDescent="0.25">
      <c r="A40" s="33">
        <v>3.5</v>
      </c>
      <c r="B40" s="28">
        <f t="shared" si="6"/>
        <v>0.36378272706718939</v>
      </c>
      <c r="C40" s="34">
        <f t="shared" si="12"/>
        <v>3.6378272706718939E-3</v>
      </c>
      <c r="D40" s="28">
        <f t="shared" si="13"/>
        <v>0.01</v>
      </c>
      <c r="E40" s="43">
        <f t="shared" si="11"/>
        <v>6.2292733687957218E-3</v>
      </c>
      <c r="F40" s="28">
        <f t="shared" si="8"/>
        <v>1.7123609521034783E-2</v>
      </c>
      <c r="G40" s="43">
        <f t="shared" si="11"/>
        <v>5.1264323051455167E-3</v>
      </c>
      <c r="H40" s="28">
        <f t="shared" si="9"/>
        <v>1.4092016810349224E-2</v>
      </c>
      <c r="I40" s="43">
        <f t="shared" si="11"/>
        <v>6.6150373396191391E-3</v>
      </c>
      <c r="J40" s="28">
        <f t="shared" si="10"/>
        <v>1.8184033620698446E-2</v>
      </c>
      <c r="K40" s="43">
        <f t="shared" si="11"/>
        <v>5.8083184474768904E-3</v>
      </c>
      <c r="L40" s="28">
        <f t="shared" si="5"/>
        <v>1.5966449243765536E-2</v>
      </c>
    </row>
    <row r="41" spans="1:14" x14ac:dyDescent="0.25">
      <c r="A41" s="33">
        <v>3.6</v>
      </c>
      <c r="B41" s="28">
        <f t="shared" si="6"/>
        <v>0.37417651926910911</v>
      </c>
      <c r="C41" s="34">
        <f t="shared" si="12"/>
        <v>3.7417651926910911E-3</v>
      </c>
      <c r="D41" s="28">
        <f t="shared" si="13"/>
        <v>0.01</v>
      </c>
      <c r="E41" s="43">
        <f t="shared" si="11"/>
        <v>6.3876620391646495E-3</v>
      </c>
      <c r="F41" s="28">
        <f t="shared" si="8"/>
        <v>1.7071253032236958E-2</v>
      </c>
      <c r="G41" s="43">
        <f t="shared" si="11"/>
        <v>5.2664172147899114E-3</v>
      </c>
      <c r="H41" s="28">
        <f t="shared" si="9"/>
        <v>1.4074686527837107E-2</v>
      </c>
      <c r="I41" s="43">
        <f t="shared" si="11"/>
        <v>6.7910692368887311E-3</v>
      </c>
      <c r="J41" s="28">
        <f t="shared" si="10"/>
        <v>1.8149373055674212E-2</v>
      </c>
      <c r="K41" s="43">
        <f t="shared" si="11"/>
        <v>5.9657373530304942E-3</v>
      </c>
      <c r="L41" s="28">
        <f t="shared" si="5"/>
        <v>1.5943644365187741E-2</v>
      </c>
    </row>
    <row r="42" spans="1:14" x14ac:dyDescent="0.25">
      <c r="A42" s="33">
        <v>3.7</v>
      </c>
      <c r="B42" s="28">
        <f t="shared" si="6"/>
        <v>0.38457031147102877</v>
      </c>
      <c r="C42" s="34">
        <f t="shared" si="12"/>
        <v>3.8457031147102879E-3</v>
      </c>
      <c r="D42" s="28">
        <f t="shared" si="13"/>
        <v>0.01</v>
      </c>
      <c r="E42" s="43">
        <f t="shared" si="11"/>
        <v>6.5452561544891161E-3</v>
      </c>
      <c r="F42" s="28">
        <f t="shared" si="8"/>
        <v>1.7019660538674205E-2</v>
      </c>
      <c r="G42" s="43">
        <f t="shared" si="11"/>
        <v>5.4060980836876183E-3</v>
      </c>
      <c r="H42" s="28">
        <f t="shared" si="9"/>
        <v>1.4057502418760897E-2</v>
      </c>
      <c r="I42" s="43">
        <f t="shared" si="11"/>
        <v>6.9664930526649477E-3</v>
      </c>
      <c r="J42" s="28">
        <f t="shared" si="10"/>
        <v>1.8115004837521789E-2</v>
      </c>
      <c r="K42" s="43">
        <f t="shared" si="11"/>
        <v>6.1227418435910747E-3</v>
      </c>
      <c r="L42" s="28">
        <f t="shared" si="5"/>
        <v>1.5920994577482681E-2</v>
      </c>
    </row>
    <row r="43" spans="1:14" x14ac:dyDescent="0.25">
      <c r="A43" s="33">
        <v>3.8</v>
      </c>
      <c r="B43" s="28">
        <f t="shared" si="6"/>
        <v>0.39496410367294843</v>
      </c>
      <c r="C43" s="34">
        <f t="shared" si="12"/>
        <v>3.9496410367294843E-3</v>
      </c>
      <c r="D43" s="28">
        <f t="shared" si="13"/>
        <v>0.01</v>
      </c>
      <c r="E43" s="43">
        <f t="shared" si="11"/>
        <v>6.702072980232422E-3</v>
      </c>
      <c r="F43" s="28">
        <f t="shared" si="8"/>
        <v>1.6968815438939484E-2</v>
      </c>
      <c r="G43" s="43">
        <f t="shared" si="11"/>
        <v>5.5454787423624896E-3</v>
      </c>
      <c r="H43" s="28">
        <f t="shared" si="9"/>
        <v>1.4040462641522596E-2</v>
      </c>
      <c r="I43" s="43">
        <f t="shared" si="11"/>
        <v>7.1413164479954949E-3</v>
      </c>
      <c r="J43" s="28">
        <f t="shared" si="10"/>
        <v>1.8080925283045189E-2</v>
      </c>
      <c r="K43" s="43">
        <f t="shared" si="11"/>
        <v>6.2793361323475088E-3</v>
      </c>
      <c r="L43" s="28">
        <f t="shared" si="5"/>
        <v>1.589849830390444E-2</v>
      </c>
    </row>
    <row r="44" spans="1:14" x14ac:dyDescent="0.25">
      <c r="A44" s="33">
        <v>3.9</v>
      </c>
      <c r="B44" s="28">
        <f t="shared" si="6"/>
        <v>0.40535789587486815</v>
      </c>
      <c r="C44" s="34">
        <f t="shared" si="12"/>
        <v>4.0535789587486815E-3</v>
      </c>
      <c r="D44" s="28">
        <f t="shared" si="13"/>
        <v>0.01</v>
      </c>
      <c r="E44" s="43">
        <f t="shared" si="11"/>
        <v>6.8581292852234049E-3</v>
      </c>
      <c r="F44" s="28">
        <f t="shared" si="8"/>
        <v>1.6918701609158919E-2</v>
      </c>
      <c r="G44" s="43">
        <f t="shared" si="11"/>
        <v>5.684562957261211E-3</v>
      </c>
      <c r="H44" s="28">
        <f t="shared" si="9"/>
        <v>1.4023565385330512E-2</v>
      </c>
      <c r="I44" s="43">
        <f t="shared" si="11"/>
        <v>7.3155469557737406E-3</v>
      </c>
      <c r="J44" s="28">
        <f t="shared" si="10"/>
        <v>1.8047130770661026E-2</v>
      </c>
      <c r="K44" s="43">
        <f t="shared" si="11"/>
        <v>6.4355243755698632E-3</v>
      </c>
      <c r="L44" s="28">
        <f t="shared" si="5"/>
        <v>1.5876153989008459E-2</v>
      </c>
    </row>
    <row r="45" spans="1:14" x14ac:dyDescent="0.25">
      <c r="A45" s="33">
        <v>4</v>
      </c>
      <c r="B45" s="28">
        <f t="shared" si="6"/>
        <v>0.41575168807678786</v>
      </c>
      <c r="C45" s="34">
        <f t="shared" si="12"/>
        <v>4.1575168807678788E-3</v>
      </c>
      <c r="D45" s="28">
        <f t="shared" si="13"/>
        <v>0.01</v>
      </c>
      <c r="E45" s="43">
        <f t="shared" si="11"/>
        <v>7.0134413593858132E-3</v>
      </c>
      <c r="F45" s="28">
        <f t="shared" si="8"/>
        <v>1.6869303385944293E-2</v>
      </c>
      <c r="G45" s="43">
        <f t="shared" si="11"/>
        <v>5.8233544320875933E-3</v>
      </c>
      <c r="H45" s="28">
        <f t="shared" si="9"/>
        <v>1.4006808869557831E-2</v>
      </c>
      <c r="I45" s="43">
        <f t="shared" si="11"/>
        <v>7.4891919834073079E-3</v>
      </c>
      <c r="J45" s="28">
        <f t="shared" si="10"/>
        <v>1.8013617739115664E-2</v>
      </c>
      <c r="K45" s="43">
        <f t="shared" si="11"/>
        <v>6.591310673567349E-3</v>
      </c>
      <c r="L45" s="28">
        <f t="shared" si="5"/>
        <v>1.5853960098292992E-2</v>
      </c>
    </row>
    <row r="46" spans="1:14" x14ac:dyDescent="0.25">
      <c r="A46" s="33">
        <v>4.0999999999999996</v>
      </c>
      <c r="B46" s="28">
        <f t="shared" si="6"/>
        <v>0.42614548027870752</v>
      </c>
      <c r="C46" s="34">
        <f t="shared" si="12"/>
        <v>4.2614548027870751E-3</v>
      </c>
      <c r="D46" s="28">
        <f t="shared" si="13"/>
        <v>0.01</v>
      </c>
      <c r="E46" s="43">
        <f t="shared" si="11"/>
        <v>7.1680250307135651E-3</v>
      </c>
      <c r="F46" s="28">
        <f t="shared" si="8"/>
        <v>1.6820605550070686E-2</v>
      </c>
      <c r="G46" s="43">
        <f t="shared" si="11"/>
        <v>5.9618568091036276E-3</v>
      </c>
      <c r="H46" s="28">
        <f t="shared" si="9"/>
        <v>1.3990191343117041E-2</v>
      </c>
      <c r="I46" s="43">
        <f t="shared" si="11"/>
        <v>7.6622588154201809E-3</v>
      </c>
      <c r="J46" s="28">
        <f t="shared" si="10"/>
        <v>1.7980382686234083E-2</v>
      </c>
      <c r="K46" s="43">
        <f t="shared" si="11"/>
        <v>6.7466990716269822E-3</v>
      </c>
      <c r="L46" s="28">
        <f t="shared" si="5"/>
        <v>1.5831915117847803E-2</v>
      </c>
    </row>
    <row r="47" spans="1:14" x14ac:dyDescent="0.25">
      <c r="A47" s="33">
        <v>4.2</v>
      </c>
      <c r="B47" s="28">
        <f t="shared" si="6"/>
        <v>0.43653927248062729</v>
      </c>
      <c r="C47" s="34">
        <f t="shared" si="12"/>
        <v>4.3653927248062732E-3</v>
      </c>
      <c r="D47" s="28">
        <f t="shared" si="13"/>
        <v>0.01</v>
      </c>
      <c r="E47" s="43">
        <f t="shared" si="11"/>
        <v>7.3218956815290495E-3</v>
      </c>
      <c r="F47" s="28">
        <f t="shared" si="8"/>
        <v>1.6772593310843482E-2</v>
      </c>
      <c r="G47" s="43">
        <f t="shared" si="11"/>
        <v>6.1000736703983429E-3</v>
      </c>
      <c r="H47" s="28">
        <f t="shared" si="9"/>
        <v>1.3973711083849968E-2</v>
      </c>
      <c r="I47" s="43">
        <f t="shared" si="11"/>
        <v>7.8347546159904125E-3</v>
      </c>
      <c r="J47" s="28">
        <f t="shared" si="10"/>
        <v>1.7947422167699935E-2</v>
      </c>
      <c r="K47" s="43">
        <f t="shared" si="11"/>
        <v>6.9016935609334511E-3</v>
      </c>
      <c r="L47" s="28">
        <f t="shared" si="5"/>
        <v>1.5810017554009952E-2</v>
      </c>
    </row>
    <row r="48" spans="1:14" x14ac:dyDescent="0.25">
      <c r="A48" s="33">
        <v>4.3</v>
      </c>
      <c r="B48" s="28">
        <f t="shared" si="6"/>
        <v>0.44693306468254695</v>
      </c>
      <c r="C48" s="34">
        <f t="shared" si="12"/>
        <v>4.4693306468254696E-3</v>
      </c>
      <c r="D48" s="28">
        <f t="shared" si="13"/>
        <v>0.01</v>
      </c>
      <c r="E48" s="43">
        <f t="shared" si="11"/>
        <v>7.4750682640595378E-3</v>
      </c>
      <c r="F48" s="28">
        <f t="shared" si="8"/>
        <v>1.6725252291121089E-2</v>
      </c>
      <c r="G48" s="43">
        <f t="shared" si="11"/>
        <v>6.2380085391252962E-3</v>
      </c>
      <c r="H48" s="28">
        <f t="shared" si="9"/>
        <v>1.3957366397932774E-2</v>
      </c>
      <c r="I48" s="43">
        <f t="shared" si="11"/>
        <v>8.0066864314251238E-3</v>
      </c>
      <c r="J48" s="28">
        <f t="shared" si="10"/>
        <v>1.7914732795865553E-2</v>
      </c>
      <c r="K48" s="43">
        <f t="shared" si="11"/>
        <v>7.0562980794705576E-3</v>
      </c>
      <c r="L48" s="28">
        <f t="shared" si="5"/>
        <v>1.5788265933026437E-2</v>
      </c>
    </row>
    <row r="49" spans="1:12" x14ac:dyDescent="0.25">
      <c r="A49" s="33">
        <v>4.4000000000000004</v>
      </c>
      <c r="B49" s="28">
        <f t="shared" si="6"/>
        <v>0.45732685688446667</v>
      </c>
      <c r="C49" s="34">
        <f t="shared" si="12"/>
        <v>4.5732685688446668E-3</v>
      </c>
      <c r="D49" s="28">
        <f t="shared" si="13"/>
        <v>0.01</v>
      </c>
      <c r="E49" s="43">
        <f t="shared" si="11"/>
        <v>7.6275573153648524E-3</v>
      </c>
      <c r="F49" s="28">
        <f t="shared" si="8"/>
        <v>1.6678568512961362E-2</v>
      </c>
      <c r="G49" s="43">
        <f t="shared" si="11"/>
        <v>6.3756648807097027E-3</v>
      </c>
      <c r="H49" s="28">
        <f t="shared" si="9"/>
        <v>1.3941155619295657E-2</v>
      </c>
      <c r="I49" s="43">
        <f t="shared" si="11"/>
        <v>8.1780611925747378E-3</v>
      </c>
      <c r="J49" s="28">
        <f t="shared" si="10"/>
        <v>1.7882311238591308E-2</v>
      </c>
      <c r="K49" s="43">
        <f t="shared" si="11"/>
        <v>7.2105165129047041E-3</v>
      </c>
      <c r="L49" s="28">
        <f t="shared" si="5"/>
        <v>1.5766658800723525E-2</v>
      </c>
    </row>
    <row r="50" spans="1:12" x14ac:dyDescent="0.25">
      <c r="A50" s="33">
        <v>4.5</v>
      </c>
      <c r="B50" s="28">
        <f t="shared" si="6"/>
        <v>0.46772064908638633</v>
      </c>
      <c r="C50" s="34">
        <f t="shared" si="12"/>
        <v>4.6772064908638632E-3</v>
      </c>
      <c r="D50" s="28">
        <f t="shared" si="13"/>
        <v>0.01</v>
      </c>
      <c r="E50" s="43">
        <f t="shared" si="11"/>
        <v>7.7793769716475881E-3</v>
      </c>
      <c r="F50" s="28">
        <f t="shared" si="8"/>
        <v>1.6632528383861808E-2</v>
      </c>
      <c r="G50" s="43">
        <f t="shared" si="11"/>
        <v>6.5130461040259699E-3</v>
      </c>
      <c r="H50" s="28">
        <f t="shared" si="9"/>
        <v>1.392507710905668E-2</v>
      </c>
      <c r="I50" s="43">
        <f t="shared" si="11"/>
        <v>8.3488857171880766E-3</v>
      </c>
      <c r="J50" s="28">
        <f t="shared" si="10"/>
        <v>1.7850154218113357E-2</v>
      </c>
      <c r="K50" s="43">
        <f t="shared" si="11"/>
        <v>7.3643526954508473E-3</v>
      </c>
      <c r="L50" s="28">
        <f t="shared" si="5"/>
        <v>1.5745194722182724E-2</v>
      </c>
    </row>
    <row r="51" spans="1:12" x14ac:dyDescent="0.25">
      <c r="A51" s="33">
        <v>4.5999999999999996</v>
      </c>
      <c r="B51" s="28">
        <f t="shared" si="6"/>
        <v>0.47811444128830599</v>
      </c>
      <c r="C51" s="34">
        <f t="shared" si="12"/>
        <v>4.7811444128830604E-3</v>
      </c>
      <c r="D51" s="28">
        <f t="shared" si="13"/>
        <v>0.01</v>
      </c>
      <c r="E51" s="43">
        <f t="shared" si="11"/>
        <v>7.9305409819754886E-3</v>
      </c>
      <c r="F51" s="28">
        <f t="shared" si="8"/>
        <v>1.6587118683564973E-2</v>
      </c>
      <c r="G51" s="43">
        <f t="shared" si="11"/>
        <v>6.6501555625465602E-3</v>
      </c>
      <c r="H51" s="28">
        <f t="shared" si="9"/>
        <v>1.390912925496947E-2</v>
      </c>
      <c r="I51" s="43">
        <f t="shared" si="11"/>
        <v>8.5191667122100599E-3</v>
      </c>
      <c r="J51" s="28">
        <f t="shared" si="10"/>
        <v>1.7818258509938938E-2</v>
      </c>
      <c r="K51" s="43">
        <f t="shared" si="11"/>
        <v>7.5178104107212727E-3</v>
      </c>
      <c r="L51" s="28">
        <f t="shared" si="5"/>
        <v>1.5723872281423072E-2</v>
      </c>
    </row>
    <row r="52" spans="1:12" x14ac:dyDescent="0.25">
      <c r="A52" s="33">
        <v>4.7</v>
      </c>
      <c r="B52" s="28">
        <f t="shared" si="6"/>
        <v>0.48850823349022576</v>
      </c>
      <c r="C52" s="34">
        <f t="shared" si="12"/>
        <v>4.8850823349022576E-3</v>
      </c>
      <c r="D52" s="28">
        <f t="shared" si="13"/>
        <v>0.01</v>
      </c>
      <c r="E52" s="43">
        <f t="shared" si="11"/>
        <v>8.0810627214439549E-3</v>
      </c>
      <c r="F52" s="28">
        <f t="shared" si="8"/>
        <v>1.6542326551402215E-2</v>
      </c>
      <c r="G52" s="43">
        <f t="shared" si="11"/>
        <v>6.7869965554629413E-3</v>
      </c>
      <c r="H52" s="28">
        <f t="shared" si="9"/>
        <v>1.3893310470884291E-2</v>
      </c>
      <c r="I52" s="43">
        <f t="shared" si="11"/>
        <v>8.6889107760236249E-3</v>
      </c>
      <c r="J52" s="28">
        <f t="shared" si="10"/>
        <v>1.7786620941768579E-2</v>
      </c>
      <c r="K52" s="43">
        <f t="shared" si="11"/>
        <v>7.6708933925576702E-3</v>
      </c>
      <c r="L52" s="28">
        <f t="shared" si="5"/>
        <v>1.5702690081089803E-2</v>
      </c>
    </row>
    <row r="53" spans="1:12" x14ac:dyDescent="0.25">
      <c r="A53" s="33">
        <v>4.8</v>
      </c>
      <c r="B53" s="28">
        <f t="shared" si="6"/>
        <v>0.49890202569214542</v>
      </c>
      <c r="C53" s="34">
        <f t="shared" si="12"/>
        <v>4.989020256921454E-3</v>
      </c>
      <c r="D53" s="28">
        <f t="shared" si="13"/>
        <v>0.01</v>
      </c>
      <c r="E53" s="43">
        <f t="shared" si="11"/>
        <v>8.2309552038051341E-3</v>
      </c>
      <c r="F53" s="28">
        <f t="shared" si="8"/>
        <v>1.6498139474150304E-2</v>
      </c>
      <c r="G53" s="43">
        <f t="shared" si="11"/>
        <v>6.9235723287794232E-3</v>
      </c>
      <c r="H53" s="28">
        <f t="shared" si="9"/>
        <v>1.387761919622213E-2</v>
      </c>
      <c r="I53" s="43">
        <f t="shared" si="11"/>
        <v>8.8581244006373915E-3</v>
      </c>
      <c r="J53" s="28">
        <f t="shared" si="10"/>
        <v>1.7755238392444257E-2</v>
      </c>
      <c r="K53" s="43">
        <f t="shared" si="11"/>
        <v>7.8236053258468104E-3</v>
      </c>
      <c r="L53" s="28">
        <f t="shared" si="5"/>
        <v>1.5681646742149082E-2</v>
      </c>
    </row>
    <row r="54" spans="1:12" x14ac:dyDescent="0.25">
      <c r="A54" s="33">
        <v>4.9000000000000004</v>
      </c>
      <c r="B54" s="28">
        <f t="shared" si="6"/>
        <v>0.50929581789406519</v>
      </c>
      <c r="C54" s="34">
        <f t="shared" si="12"/>
        <v>5.0929581789406521E-3</v>
      </c>
      <c r="D54" s="28">
        <f t="shared" si="13"/>
        <v>0.01</v>
      </c>
      <c r="E54" s="43">
        <f t="shared" si="11"/>
        <v>8.3802310935886977E-3</v>
      </c>
      <c r="F54" s="28">
        <f t="shared" si="8"/>
        <v>1.645454527437688E-2</v>
      </c>
      <c r="G54" s="43">
        <f t="shared" si="11"/>
        <v>7.0598860763806878E-3</v>
      </c>
      <c r="H54" s="28">
        <f t="shared" si="9"/>
        <v>1.3862053895461522E-2</v>
      </c>
      <c r="I54" s="43">
        <f t="shared" si="11"/>
        <v>9.0268139738207236E-3</v>
      </c>
      <c r="J54" s="28">
        <f t="shared" si="10"/>
        <v>1.7724107790923042E-2</v>
      </c>
      <c r="K54" s="43">
        <f t="shared" si="11"/>
        <v>7.9759498473202361E-3</v>
      </c>
      <c r="L54" s="28">
        <f t="shared" si="5"/>
        <v>1.5660740903588675E-2</v>
      </c>
    </row>
    <row r="55" spans="1:12" x14ac:dyDescent="0.25">
      <c r="A55" s="33">
        <v>5</v>
      </c>
      <c r="B55" s="28">
        <f t="shared" si="6"/>
        <v>0.5196896100959848</v>
      </c>
      <c r="C55" s="34">
        <f t="shared" si="12"/>
        <v>5.1968961009598484E-3</v>
      </c>
      <c r="D55" s="28">
        <f t="shared" si="13"/>
        <v>0.01</v>
      </c>
      <c r="E55" s="43">
        <f t="shared" si="11"/>
        <v>8.5289027177379295E-3</v>
      </c>
      <c r="F55" s="28">
        <f t="shared" si="8"/>
        <v>1.6411532099251842E-2</v>
      </c>
      <c r="G55" s="43">
        <f t="shared" si="11"/>
        <v>7.1959409410736535E-3</v>
      </c>
      <c r="H55" s="28">
        <f t="shared" si="9"/>
        <v>1.3846613057637595E-2</v>
      </c>
      <c r="I55" s="43">
        <f t="shared" si="11"/>
        <v>9.1949857811874577E-3</v>
      </c>
      <c r="J55" s="28">
        <f t="shared" si="10"/>
        <v>1.7693226115275188E-2</v>
      </c>
      <c r="K55" s="43">
        <f t="shared" si="11"/>
        <v>8.1279305463383411E-3</v>
      </c>
      <c r="L55" s="28">
        <f t="shared" si="5"/>
        <v>1.5639971222124571E-2</v>
      </c>
    </row>
    <row r="56" spans="1:12" x14ac:dyDescent="0.25">
      <c r="A56" s="33">
        <f t="shared" ref="A56:A166" si="14">A55+$A$3</f>
        <v>6</v>
      </c>
      <c r="B56" s="28">
        <f t="shared" si="6"/>
        <v>0.62362753211518174</v>
      </c>
      <c r="C56" s="34">
        <f t="shared" si="12"/>
        <v>6.2362753211518173E-3</v>
      </c>
      <c r="D56" s="28">
        <f t="shared" si="13"/>
        <v>0.01</v>
      </c>
      <c r="E56" s="43">
        <f t="shared" si="11"/>
        <v>9.9848760149759009E-3</v>
      </c>
      <c r="F56" s="28">
        <f t="shared" si="8"/>
        <v>1.6010960871322998E-2</v>
      </c>
      <c r="G56" s="43">
        <f t="shared" si="11"/>
        <v>8.5429078905697176E-3</v>
      </c>
      <c r="H56" s="28">
        <f t="shared" si="9"/>
        <v>1.3698734341626009E-2</v>
      </c>
      <c r="I56" s="43">
        <f t="shared" si="11"/>
        <v>1.0849540459987619E-2</v>
      </c>
      <c r="J56" s="28">
        <f t="shared" si="10"/>
        <v>1.739746868325202E-2</v>
      </c>
      <c r="K56" s="43">
        <f t="shared" si="11"/>
        <v>9.6284845858473442E-3</v>
      </c>
      <c r="L56" s="28">
        <f t="shared" si="5"/>
        <v>1.5439479641301337E-2</v>
      </c>
    </row>
    <row r="57" spans="1:12" x14ac:dyDescent="0.25">
      <c r="A57" s="33">
        <f t="shared" si="14"/>
        <v>7</v>
      </c>
      <c r="B57" s="28">
        <f t="shared" si="6"/>
        <v>0.72756545413437879</v>
      </c>
      <c r="C57" s="34">
        <f t="shared" si="12"/>
        <v>7.2756545413437878E-3</v>
      </c>
      <c r="D57" s="28">
        <f t="shared" si="13"/>
        <v>0.01</v>
      </c>
      <c r="E57" s="43">
        <f t="shared" si="11"/>
        <v>1.1391855457313181E-2</v>
      </c>
      <c r="F57" s="28">
        <f t="shared" si="8"/>
        <v>1.5657499119260197E-2</v>
      </c>
      <c r="G57" s="43">
        <f t="shared" si="11"/>
        <v>9.8671006394676145E-3</v>
      </c>
      <c r="H57" s="28">
        <f t="shared" si="9"/>
        <v>1.3561804760517389E-2</v>
      </c>
      <c r="I57" s="43">
        <f t="shared" si="11"/>
        <v>1.2458546737591444E-2</v>
      </c>
      <c r="J57" s="28">
        <f t="shared" si="10"/>
        <v>1.7123609521034783E-2</v>
      </c>
      <c r="K57" s="43">
        <f t="shared" si="11"/>
        <v>1.1096280733546297E-2</v>
      </c>
      <c r="L57" s="28">
        <f t="shared" si="5"/>
        <v>1.5251247390172064E-2</v>
      </c>
    </row>
    <row r="58" spans="1:12" x14ac:dyDescent="0.25">
      <c r="A58" s="33">
        <f t="shared" si="14"/>
        <v>8</v>
      </c>
      <c r="B58" s="28">
        <f t="shared" si="6"/>
        <v>0.83150337615357572</v>
      </c>
      <c r="C58" s="34">
        <f t="shared" si="12"/>
        <v>8.3150337615357575E-3</v>
      </c>
      <c r="D58" s="28">
        <f t="shared" si="13"/>
        <v>0.01</v>
      </c>
      <c r="E58" s="43">
        <f t="shared" si="11"/>
        <v>1.275800397868028E-2</v>
      </c>
      <c r="F58" s="28">
        <f t="shared" si="8"/>
        <v>1.534329786813027E-2</v>
      </c>
      <c r="G58" s="43">
        <f t="shared" si="11"/>
        <v>1.1170958240153692E-2</v>
      </c>
      <c r="H58" s="28">
        <f t="shared" si="9"/>
        <v>1.3434651692972147E-2</v>
      </c>
      <c r="I58" s="43">
        <f t="shared" si="11"/>
        <v>1.4026882718771626E-2</v>
      </c>
      <c r="J58" s="28">
        <f t="shared" si="10"/>
        <v>1.6869303385944293E-2</v>
      </c>
      <c r="K58" s="43">
        <f t="shared" si="11"/>
        <v>1.2534234394826899E-2</v>
      </c>
      <c r="L58" s="28">
        <f t="shared" si="5"/>
        <v>1.5074183405975576E-2</v>
      </c>
    </row>
    <row r="59" spans="1:12" x14ac:dyDescent="0.25">
      <c r="A59" s="33">
        <f t="shared" si="14"/>
        <v>9</v>
      </c>
      <c r="B59" s="28">
        <f t="shared" si="6"/>
        <v>0.93544129817277266</v>
      </c>
      <c r="C59" s="34">
        <f t="shared" si="12"/>
        <v>9.3544129817277263E-3</v>
      </c>
      <c r="D59" s="28">
        <f t="shared" si="13"/>
        <v>0.01</v>
      </c>
      <c r="E59" s="43">
        <f t="shared" si="11"/>
        <v>1.4089766540641521E-2</v>
      </c>
      <c r="F59" s="28">
        <f t="shared" si="8"/>
        <v>1.5062160039505966E-2</v>
      </c>
      <c r="G59" s="43">
        <f t="shared" si="11"/>
        <v>1.2456583462511451E-2</v>
      </c>
      <c r="H59" s="28">
        <f t="shared" si="9"/>
        <v>1.3316264191930903E-2</v>
      </c>
      <c r="I59" s="43">
        <f t="shared" si="11"/>
        <v>1.5558753943295176E-2</v>
      </c>
      <c r="J59" s="28">
        <f t="shared" si="10"/>
        <v>1.6632528383861808E-2</v>
      </c>
      <c r="K59" s="43">
        <f t="shared" si="11"/>
        <v>1.3944924986710211E-2</v>
      </c>
      <c r="L59" s="28">
        <f t="shared" si="5"/>
        <v>1.490732236640533E-2</v>
      </c>
    </row>
    <row r="60" spans="1:12" x14ac:dyDescent="0.25">
      <c r="A60" s="33">
        <f t="shared" si="14"/>
        <v>10</v>
      </c>
      <c r="B60" s="28">
        <f t="shared" si="6"/>
        <v>1.0393792201919696</v>
      </c>
      <c r="C60" s="34">
        <f t="shared" si="12"/>
        <v>1.0393792201919697E-2</v>
      </c>
      <c r="D60" s="28">
        <f t="shared" si="13"/>
        <v>0.01</v>
      </c>
      <c r="E60" s="43">
        <f t="shared" si="11"/>
        <v>1.5392299497265342E-2</v>
      </c>
      <c r="F60" s="28">
        <f t="shared" si="8"/>
        <v>1.4809127600629191E-2</v>
      </c>
      <c r="G60" s="43">
        <f t="shared" si="11"/>
        <v>1.3725798818697779E-2</v>
      </c>
      <c r="H60" s="28">
        <f t="shared" si="9"/>
        <v>1.3205766049625924E-2</v>
      </c>
      <c r="I60" s="43">
        <f t="shared" si="11"/>
        <v>1.7057805435475859E-2</v>
      </c>
      <c r="J60" s="28">
        <f t="shared" si="10"/>
        <v>1.6411532099251842E-2</v>
      </c>
      <c r="K60" s="43">
        <f t="shared" si="11"/>
        <v>1.5330642983960762E-2</v>
      </c>
      <c r="L60" s="28">
        <f t="shared" si="5"/>
        <v>1.4749807083048329E-2</v>
      </c>
    </row>
    <row r="61" spans="1:12" x14ac:dyDescent="0.25">
      <c r="A61" s="33">
        <f t="shared" si="14"/>
        <v>11</v>
      </c>
      <c r="B61" s="28">
        <f t="shared" si="6"/>
        <v>1.1433171422111665</v>
      </c>
      <c r="C61" s="34">
        <f t="shared" si="12"/>
        <v>1.1433171422111666E-2</v>
      </c>
      <c r="D61" s="28">
        <f t="shared" si="13"/>
        <v>0.01</v>
      </c>
      <c r="E61" s="43">
        <f t="shared" si="11"/>
        <v>1.6669777319197537E-2</v>
      </c>
      <c r="F61" s="28">
        <f t="shared" si="8"/>
        <v>1.4580186637417433E-2</v>
      </c>
      <c r="G61" s="43">
        <f t="shared" si="11"/>
        <v>1.4980191748590808E-2</v>
      </c>
      <c r="H61" s="28">
        <f t="shared" si="9"/>
        <v>1.3102394073808105E-2</v>
      </c>
      <c r="I61" s="43">
        <f t="shared" si="11"/>
        <v>1.8527212075069948E-2</v>
      </c>
      <c r="J61" s="28">
        <f t="shared" si="10"/>
        <v>1.6204788147616209E-2</v>
      </c>
      <c r="K61" s="43">
        <f t="shared" si="11"/>
        <v>1.6693429275499619E-2</v>
      </c>
      <c r="L61" s="28">
        <f t="shared" si="5"/>
        <v>1.4600873772621528E-2</v>
      </c>
    </row>
    <row r="62" spans="1:12" x14ac:dyDescent="0.25">
      <c r="A62" s="33">
        <f t="shared" si="14"/>
        <v>12</v>
      </c>
      <c r="B62" s="28">
        <f t="shared" si="6"/>
        <v>1.2472550642303635</v>
      </c>
      <c r="C62" s="34">
        <f t="shared" si="12"/>
        <v>1.2472550642303635E-2</v>
      </c>
      <c r="D62" s="28">
        <f t="shared" si="13"/>
        <v>0.01</v>
      </c>
      <c r="E62" s="43">
        <f t="shared" si="11"/>
        <v>1.7925615688418425E-2</v>
      </c>
      <c r="F62" s="28">
        <f t="shared" si="8"/>
        <v>1.4372052840274241E-2</v>
      </c>
      <c r="G62" s="43">
        <f t="shared" si="11"/>
        <v>1.6221151336127719E-2</v>
      </c>
      <c r="H62" s="28">
        <f t="shared" si="9"/>
        <v>1.30054804356615E-2</v>
      </c>
      <c r="I62" s="43">
        <f t="shared" si="11"/>
        <v>1.9969752029951802E-2</v>
      </c>
      <c r="J62" s="28">
        <f t="shared" si="10"/>
        <v>1.6010960871322998E-2</v>
      </c>
      <c r="K62" s="43">
        <f t="shared" si="11"/>
        <v>1.803510825859406E-2</v>
      </c>
      <c r="L62" s="28">
        <f t="shared" si="5"/>
        <v>1.4459839671785884E-2</v>
      </c>
    </row>
    <row r="63" spans="1:12" x14ac:dyDescent="0.25">
      <c r="A63" s="33">
        <f t="shared" si="14"/>
        <v>13</v>
      </c>
      <c r="B63" s="28">
        <f t="shared" si="6"/>
        <v>1.3511929862495606</v>
      </c>
      <c r="C63" s="34">
        <f t="shared" si="12"/>
        <v>1.3511929862495607E-2</v>
      </c>
      <c r="D63" s="28">
        <f t="shared" si="13"/>
        <v>0.01</v>
      </c>
      <c r="E63" s="43">
        <f t="shared" si="11"/>
        <v>1.9162636409476675E-2</v>
      </c>
      <c r="F63" s="28">
        <f t="shared" si="8"/>
        <v>1.4182012935595125E-2</v>
      </c>
      <c r="G63" s="43">
        <f t="shared" si="11"/>
        <v>1.7449898352360327E-2</v>
      </c>
      <c r="H63" s="28">
        <f t="shared" si="9"/>
        <v>1.2914438226026576E-2</v>
      </c>
      <c r="I63" s="43">
        <f t="shared" si="11"/>
        <v>2.1387866842225049E-2</v>
      </c>
      <c r="J63" s="28">
        <f t="shared" si="10"/>
        <v>1.5828876452053151E-2</v>
      </c>
      <c r="K63" s="43">
        <f t="shared" si="11"/>
        <v>1.9357315803279655E-2</v>
      </c>
      <c r="L63" s="28">
        <f t="shared" si="5"/>
        <v>1.4326092571727149E-2</v>
      </c>
    </row>
    <row r="64" spans="1:12" x14ac:dyDescent="0.25">
      <c r="A64" s="33">
        <f t="shared" si="14"/>
        <v>14</v>
      </c>
      <c r="B64" s="28">
        <f t="shared" si="6"/>
        <v>1.4551309082687576</v>
      </c>
      <c r="C64" s="34">
        <f t="shared" si="12"/>
        <v>1.4551309082687576E-2</v>
      </c>
      <c r="D64" s="28">
        <f t="shared" si="13"/>
        <v>0.01</v>
      </c>
      <c r="E64" s="43">
        <f t="shared" si="11"/>
        <v>2.0383191103172014E-2</v>
      </c>
      <c r="F64" s="28">
        <f t="shared" si="8"/>
        <v>1.4007805749534193E-2</v>
      </c>
      <c r="G64" s="43">
        <f t="shared" si="11"/>
        <v>1.8667509998656968E-2</v>
      </c>
      <c r="H64" s="28">
        <f t="shared" si="9"/>
        <v>1.2828749559630098E-2</v>
      </c>
      <c r="I64" s="43">
        <f t="shared" si="11"/>
        <v>2.2783710914626363E-2</v>
      </c>
      <c r="J64" s="28">
        <f t="shared" si="10"/>
        <v>1.5657499119260197E-2</v>
      </c>
      <c r="K64" s="43">
        <f t="shared" si="11"/>
        <v>2.0661522991316239E-2</v>
      </c>
      <c r="L64" s="28">
        <f t="shared" si="5"/>
        <v>1.4199081934077184E-2</v>
      </c>
    </row>
    <row r="65" spans="1:12" x14ac:dyDescent="0.25">
      <c r="A65" s="33">
        <f t="shared" si="14"/>
        <v>15</v>
      </c>
      <c r="B65" s="28">
        <f t="shared" si="6"/>
        <v>1.5590688302879545</v>
      </c>
      <c r="C65" s="34">
        <f t="shared" si="12"/>
        <v>1.5590688302879546E-2</v>
      </c>
      <c r="D65" s="28">
        <f t="shared" si="13"/>
        <v>0.01</v>
      </c>
      <c r="E65" s="43">
        <f t="shared" si="11"/>
        <v>2.1589255220844636E-2</v>
      </c>
      <c r="F65" s="28">
        <f t="shared" si="8"/>
        <v>1.3847531809648954E-2</v>
      </c>
      <c r="G65" s="43">
        <f t="shared" si="11"/>
        <v>1.9874940409659807E-2</v>
      </c>
      <c r="H65" s="28">
        <f t="shared" si="9"/>
        <v>1.2747955717894107E-2</v>
      </c>
      <c r="I65" s="43">
        <f t="shared" si="11"/>
        <v>2.4159192516440067E-2</v>
      </c>
      <c r="J65" s="28">
        <f t="shared" si="10"/>
        <v>1.5495911435788214E-2</v>
      </c>
      <c r="K65" s="43">
        <f t="shared" si="11"/>
        <v>2.1949056356266403E-2</v>
      </c>
      <c r="L65" s="28">
        <f t="shared" si="5"/>
        <v>1.4078311316256954E-2</v>
      </c>
    </row>
    <row r="66" spans="1:12" x14ac:dyDescent="0.25">
      <c r="A66" s="33">
        <f t="shared" si="14"/>
        <v>16</v>
      </c>
      <c r="B66" s="28">
        <f t="shared" ref="B66:B161" si="15">A66/(PI()*(1.75/2)^2)/4</f>
        <v>1.6630067523071514</v>
      </c>
      <c r="C66" s="34">
        <f t="shared" ref="C66:C161" si="16">$B66*D$1</f>
        <v>1.6630067523071515E-2</v>
      </c>
      <c r="D66" s="28">
        <f t="shared" ref="D66:D161" si="17">C66/$B66</f>
        <v>0.01</v>
      </c>
      <c r="E66" s="43">
        <f t="shared" ref="E66:K161" si="18">E$1*$B66+E$2*(1-1/(1+($B66/E$3)))</f>
        <v>2.2782500368041997E-2</v>
      </c>
      <c r="F66" s="28">
        <f t="shared" ref="F66:F161" si="19">E66/$B66</f>
        <v>1.3699583802912996E-2</v>
      </c>
      <c r="G66" s="43">
        <f t="shared" si="18"/>
        <v>2.1073037740216037E-2</v>
      </c>
      <c r="H66" s="28">
        <f t="shared" ref="H66:H161" si="20">G66/$B66</f>
        <v>1.2671648934065135E-2</v>
      </c>
      <c r="I66" s="43">
        <f t="shared" si="18"/>
        <v>2.5516007957360559E-2</v>
      </c>
      <c r="J66" s="28">
        <f t="shared" ref="J66:J161" si="21">I66/$B66</f>
        <v>1.534329786813027E-2</v>
      </c>
      <c r="K66" s="43">
        <f t="shared" si="18"/>
        <v>2.3221115211919524E-2</v>
      </c>
      <c r="L66" s="28">
        <f t="shared" ref="L66:L161" si="22">K66/$B66</f>
        <v>1.3963331886478515E-2</v>
      </c>
    </row>
    <row r="67" spans="1:12" x14ac:dyDescent="0.25">
      <c r="A67" s="33">
        <f t="shared" si="14"/>
        <v>17</v>
      </c>
      <c r="B67" s="28">
        <f t="shared" si="15"/>
        <v>1.7669446743263484</v>
      </c>
      <c r="C67" s="34">
        <f t="shared" si="16"/>
        <v>1.7669446743263484E-2</v>
      </c>
      <c r="D67" s="28">
        <f t="shared" si="17"/>
        <v>0.01</v>
      </c>
      <c r="E67" s="43">
        <f t="shared" si="18"/>
        <v>2.3964350559814145E-2</v>
      </c>
      <c r="F67" s="28">
        <f t="shared" si="19"/>
        <v>1.3562592484085902E-2</v>
      </c>
      <c r="G67" s="43">
        <f t="shared" si="18"/>
        <v>2.2262558482349683E-2</v>
      </c>
      <c r="H67" s="28">
        <f t="shared" si="20"/>
        <v>1.2599465510054713E-2</v>
      </c>
      <c r="I67" s="43">
        <f t="shared" si="18"/>
        <v>2.6855670221435882E-2</v>
      </c>
      <c r="J67" s="28">
        <f t="shared" si="21"/>
        <v>1.5198931020109425E-2</v>
      </c>
      <c r="K67" s="43">
        <f t="shared" si="18"/>
        <v>2.4478786546287844E-2</v>
      </c>
      <c r="L67" s="28">
        <f t="shared" si="22"/>
        <v>1.3853736849808519E-2</v>
      </c>
    </row>
    <row r="68" spans="1:12" x14ac:dyDescent="0.25">
      <c r="A68" s="33">
        <f t="shared" si="14"/>
        <v>18</v>
      </c>
      <c r="B68" s="28">
        <f t="shared" si="15"/>
        <v>1.8708825963455453</v>
      </c>
      <c r="C68" s="34">
        <f t="shared" si="16"/>
        <v>1.8708825963455453E-2</v>
      </c>
      <c r="D68" s="28">
        <f t="shared" si="17"/>
        <v>0.01</v>
      </c>
      <c r="E68" s="43">
        <f t="shared" si="18"/>
        <v>2.5136026423873664E-2</v>
      </c>
      <c r="F68" s="28">
        <f t="shared" si="19"/>
        <v>1.3435384172674793E-2</v>
      </c>
      <c r="G68" s="43">
        <f t="shared" si="18"/>
        <v>2.3444179522369248E-2</v>
      </c>
      <c r="H68" s="28">
        <f t="shared" si="20"/>
        <v>1.2531080019752982E-2</v>
      </c>
      <c r="I68" s="43">
        <f t="shared" si="18"/>
        <v>2.8179533081283042E-2</v>
      </c>
      <c r="J68" s="28">
        <f t="shared" si="21"/>
        <v>1.5062160039505966E-2</v>
      </c>
      <c r="K68" s="43">
        <f t="shared" si="18"/>
        <v>2.5723057871053667E-2</v>
      </c>
      <c r="L68" s="28">
        <f t="shared" si="22"/>
        <v>1.3749156639384714E-2</v>
      </c>
    </row>
    <row r="69" spans="1:12" x14ac:dyDescent="0.25">
      <c r="A69" s="33">
        <f t="shared" si="14"/>
        <v>19</v>
      </c>
      <c r="B69" s="28">
        <f t="shared" si="15"/>
        <v>1.9748205183647423</v>
      </c>
      <c r="C69" s="34">
        <f t="shared" si="16"/>
        <v>1.9748205183647422E-2</v>
      </c>
      <c r="D69" s="28">
        <f t="shared" si="17"/>
        <v>0.01</v>
      </c>
      <c r="E69" s="43">
        <f t="shared" si="18"/>
        <v>2.6298580260157439E-2</v>
      </c>
      <c r="F69" s="28">
        <f t="shared" si="19"/>
        <v>1.3316947041817288E-2</v>
      </c>
      <c r="G69" s="43">
        <f t="shared" si="18"/>
        <v>2.4618508343603716E-2</v>
      </c>
      <c r="H69" s="28">
        <f t="shared" si="20"/>
        <v>1.2466200403867166E-2</v>
      </c>
      <c r="I69" s="43">
        <f t="shared" si="18"/>
        <v>2.948881150356001E-2</v>
      </c>
      <c r="J69" s="28">
        <f t="shared" si="21"/>
        <v>1.4932400807734333E-2</v>
      </c>
      <c r="K69" s="43">
        <f t="shared" si="18"/>
        <v>2.6954828346582971E-2</v>
      </c>
      <c r="L69" s="28">
        <f t="shared" si="22"/>
        <v>1.3649254752985359E-2</v>
      </c>
    </row>
    <row r="70" spans="1:12" x14ac:dyDescent="0.25">
      <c r="A70" s="33">
        <f t="shared" si="14"/>
        <v>20</v>
      </c>
      <c r="B70" s="28">
        <f t="shared" si="15"/>
        <v>2.0787584403839392</v>
      </c>
      <c r="C70" s="34">
        <f t="shared" si="16"/>
        <v>2.0787584403839394E-2</v>
      </c>
      <c r="D70" s="28">
        <f t="shared" si="17"/>
        <v>0.01</v>
      </c>
      <c r="E70" s="43">
        <f t="shared" si="18"/>
        <v>2.7452924089871732E-2</v>
      </c>
      <c r="F70" s="28">
        <f t="shared" si="19"/>
        <v>1.3206404148045829E-2</v>
      </c>
      <c r="G70" s="43">
        <f t="shared" si="18"/>
        <v>2.578609169918504E-2</v>
      </c>
      <c r="H70" s="28">
        <f t="shared" si="20"/>
        <v>1.2404563800314596E-2</v>
      </c>
      <c r="I70" s="43">
        <f t="shared" si="18"/>
        <v>3.0784598994530683E-2</v>
      </c>
      <c r="J70" s="28">
        <f t="shared" si="21"/>
        <v>1.4809127600629191E-2</v>
      </c>
      <c r="K70" s="43">
        <f t="shared" si="18"/>
        <v>2.8174918446593124E-2</v>
      </c>
      <c r="L70" s="28">
        <f t="shared" si="22"/>
        <v>1.3553724136119114E-2</v>
      </c>
    </row>
    <row r="71" spans="1:12" x14ac:dyDescent="0.25">
      <c r="A71" s="33">
        <f t="shared" si="14"/>
        <v>21</v>
      </c>
      <c r="B71" s="28">
        <f t="shared" si="15"/>
        <v>2.1826963624031364</v>
      </c>
      <c r="C71" s="34">
        <f t="shared" si="16"/>
        <v>2.1826963624031363E-2</v>
      </c>
      <c r="D71" s="28">
        <f t="shared" si="17"/>
        <v>0.01</v>
      </c>
      <c r="E71" s="43">
        <f t="shared" si="18"/>
        <v>2.8599852276735581E-2</v>
      </c>
      <c r="F71" s="28">
        <f t="shared" si="19"/>
        <v>1.3102991680092097E-2</v>
      </c>
      <c r="G71" s="43">
        <f t="shared" si="18"/>
        <v>2.6947423016012592E-2</v>
      </c>
      <c r="H71" s="28">
        <f t="shared" si="20"/>
        <v>1.2345932984624408E-2</v>
      </c>
      <c r="I71" s="43">
        <f t="shared" si="18"/>
        <v>3.2067882407993825E-2</v>
      </c>
      <c r="J71" s="28">
        <f t="shared" si="21"/>
        <v>1.4691865969248818E-2</v>
      </c>
      <c r="K71" s="43">
        <f t="shared" si="18"/>
        <v>2.9384078381331086E-2</v>
      </c>
      <c r="L71" s="28">
        <f t="shared" si="22"/>
        <v>1.3462284029730723E-2</v>
      </c>
    </row>
    <row r="72" spans="1:12" x14ac:dyDescent="0.25">
      <c r="A72" s="33">
        <f t="shared" si="14"/>
        <v>22</v>
      </c>
      <c r="B72" s="28">
        <f t="shared" si="15"/>
        <v>2.2866342844223331</v>
      </c>
      <c r="C72" s="34">
        <f t="shared" si="16"/>
        <v>2.2866342844223331E-2</v>
      </c>
      <c r="D72" s="28">
        <f t="shared" si="17"/>
        <v>0.01</v>
      </c>
      <c r="E72" s="43">
        <f t="shared" si="18"/>
        <v>2.9740059907532576E-2</v>
      </c>
      <c r="F72" s="28">
        <f t="shared" si="19"/>
        <v>1.3006041285279572E-2</v>
      </c>
      <c r="G72" s="43">
        <f t="shared" si="18"/>
        <v>2.8102948741309204E-2</v>
      </c>
      <c r="H72" s="28">
        <f t="shared" si="20"/>
        <v>1.2290093318708718E-2</v>
      </c>
      <c r="I72" s="43">
        <f t="shared" si="18"/>
        <v>3.3339554638395073E-2</v>
      </c>
      <c r="J72" s="28">
        <f t="shared" si="21"/>
        <v>1.4580186637417433E-2</v>
      </c>
      <c r="K72" s="43">
        <f t="shared" si="18"/>
        <v>3.0582995461418908E-2</v>
      </c>
      <c r="L72" s="28">
        <f t="shared" si="22"/>
        <v>1.3374677214351755E-2</v>
      </c>
    </row>
    <row r="73" spans="1:12" x14ac:dyDescent="0.25">
      <c r="A73" s="33">
        <f t="shared" si="14"/>
        <v>23</v>
      </c>
      <c r="B73" s="28">
        <f t="shared" si="15"/>
        <v>2.3905722064415302</v>
      </c>
      <c r="C73" s="34">
        <f t="shared" si="16"/>
        <v>2.3905722064415304E-2</v>
      </c>
      <c r="D73" s="28">
        <f t="shared" si="17"/>
        <v>0.01</v>
      </c>
      <c r="E73" s="43">
        <f t="shared" si="18"/>
        <v>3.0874157831348854E-2</v>
      </c>
      <c r="F73" s="28">
        <f t="shared" si="19"/>
        <v>1.2914965608717742E-2</v>
      </c>
      <c r="G73" s="43">
        <f t="shared" si="18"/>
        <v>2.9253073803857107E-2</v>
      </c>
      <c r="H73" s="28">
        <f t="shared" si="20"/>
        <v>1.2236850125268364E-2</v>
      </c>
      <c r="I73" s="43">
        <f t="shared" si="18"/>
        <v>3.460042554329891E-2</v>
      </c>
      <c r="J73" s="28">
        <f t="shared" si="21"/>
        <v>1.4473700250536726E-2</v>
      </c>
      <c r="K73" s="43">
        <f t="shared" si="18"/>
        <v>3.1772300554606052E-2</v>
      </c>
      <c r="L73" s="28">
        <f t="shared" si="22"/>
        <v>1.3290667593722463E-2</v>
      </c>
    </row>
    <row r="74" spans="1:12" x14ac:dyDescent="0.25">
      <c r="A74" s="33">
        <f t="shared" si="14"/>
        <v>24</v>
      </c>
      <c r="B74" s="28">
        <f t="shared" si="15"/>
        <v>2.4945101284607269</v>
      </c>
      <c r="C74" s="34">
        <f t="shared" si="16"/>
        <v>2.4945101284607269E-2</v>
      </c>
      <c r="D74" s="28">
        <f t="shared" si="17"/>
        <v>0.01</v>
      </c>
      <c r="E74" s="43">
        <f t="shared" si="18"/>
        <v>3.2002685045294021E-2</v>
      </c>
      <c r="F74" s="28">
        <f t="shared" si="19"/>
        <v>1.2829246383955047E-2</v>
      </c>
      <c r="G74" s="43">
        <f t="shared" si="18"/>
        <v>3.0398166330722058E-2</v>
      </c>
      <c r="H74" s="28">
        <f t="shared" si="20"/>
        <v>1.2186026420137119E-2</v>
      </c>
      <c r="I74" s="43">
        <f t="shared" si="18"/>
        <v>3.5851231376836851E-2</v>
      </c>
      <c r="J74" s="28">
        <f t="shared" si="21"/>
        <v>1.4372052840274241E-2</v>
      </c>
      <c r="K74" s="43">
        <f t="shared" si="18"/>
        <v>3.2952573763166196E-2</v>
      </c>
      <c r="L74" s="28">
        <f t="shared" si="22"/>
        <v>1.3210038070079937E-2</v>
      </c>
    </row>
    <row r="75" spans="1:12" x14ac:dyDescent="0.25">
      <c r="A75" s="33">
        <f t="shared" si="14"/>
        <v>25</v>
      </c>
      <c r="B75" s="28">
        <f t="shared" si="15"/>
        <v>2.5984480504799241</v>
      </c>
      <c r="C75" s="34">
        <f t="shared" si="16"/>
        <v>2.5984480504799241E-2</v>
      </c>
      <c r="D75" s="28">
        <f t="shared" si="17"/>
        <v>0.01</v>
      </c>
      <c r="E75" s="43">
        <f t="shared" si="18"/>
        <v>3.3126118957317971E-2</v>
      </c>
      <c r="F75" s="28">
        <f t="shared" si="19"/>
        <v>1.2748424564885834E-2</v>
      </c>
      <c r="G75" s="43">
        <f t="shared" si="18"/>
        <v>3.1538561735247814E-2</v>
      </c>
      <c r="H75" s="28">
        <f t="shared" si="20"/>
        <v>1.2137460946899728E-2</v>
      </c>
      <c r="I75" s="43">
        <f t="shared" si="18"/>
        <v>3.7092642965696379E-2</v>
      </c>
      <c r="J75" s="28">
        <f t="shared" si="21"/>
        <v>1.4274921893799454E-2</v>
      </c>
      <c r="K75" s="43">
        <f t="shared" si="18"/>
        <v>3.4124349429524338E-2</v>
      </c>
      <c r="L75" s="28">
        <f t="shared" si="22"/>
        <v>1.3132588670849776E-2</v>
      </c>
    </row>
    <row r="76" spans="1:12" x14ac:dyDescent="0.25">
      <c r="A76" s="33">
        <f t="shared" si="14"/>
        <v>26</v>
      </c>
      <c r="B76" s="28">
        <f t="shared" si="15"/>
        <v>2.7023859724991213</v>
      </c>
      <c r="C76" s="34">
        <f t="shared" si="16"/>
        <v>2.7023859724991214E-2</v>
      </c>
      <c r="D76" s="28">
        <f t="shared" si="17"/>
        <v>0.01</v>
      </c>
      <c r="E76" s="43">
        <f t="shared" si="18"/>
        <v>3.4244883938841876E-2</v>
      </c>
      <c r="F76" s="28">
        <f t="shared" si="19"/>
        <v>1.2672092102066672E-2</v>
      </c>
      <c r="G76" s="43">
        <f t="shared" si="18"/>
        <v>3.267456627197228E-2</v>
      </c>
      <c r="H76" s="28">
        <f t="shared" si="20"/>
        <v>1.2091006467797562E-2</v>
      </c>
      <c r="I76" s="43">
        <f t="shared" si="18"/>
        <v>3.832527281895335E-2</v>
      </c>
      <c r="J76" s="28">
        <f t="shared" si="21"/>
        <v>1.4182012935595125E-2</v>
      </c>
      <c r="K76" s="43">
        <f t="shared" si="18"/>
        <v>3.5288120561054369E-2</v>
      </c>
      <c r="L76" s="28">
        <f t="shared" si="22"/>
        <v>1.3058134892707612E-2</v>
      </c>
    </row>
    <row r="77" spans="1:12" x14ac:dyDescent="0.25">
      <c r="A77" s="33">
        <f t="shared" si="14"/>
        <v>27</v>
      </c>
      <c r="B77" s="28">
        <f t="shared" si="15"/>
        <v>2.806323894518318</v>
      </c>
      <c r="C77" s="34">
        <f t="shared" si="16"/>
        <v>2.8063238945183179E-2</v>
      </c>
      <c r="D77" s="28">
        <f t="shared" si="17"/>
        <v>0.01</v>
      </c>
      <c r="E77" s="43">
        <f t="shared" si="18"/>
        <v>3.5359358490699926E-2</v>
      </c>
      <c r="F77" s="28">
        <f t="shared" si="19"/>
        <v>1.2599885052387749E-2</v>
      </c>
      <c r="G77" s="43">
        <f t="shared" si="18"/>
        <v>3.3806460137840035E-2</v>
      </c>
      <c r="H77" s="28">
        <f t="shared" si="20"/>
        <v>1.2046528272761127E-2</v>
      </c>
      <c r="I77" s="43">
        <f t="shared" si="18"/>
        <v>3.954968133049689E-2</v>
      </c>
      <c r="J77" s="28">
        <f t="shared" si="21"/>
        <v>1.4093056545522255E-2</v>
      </c>
      <c r="K77" s="43">
        <f t="shared" si="18"/>
        <v>3.6444342751185098E-2</v>
      </c>
      <c r="L77" s="28">
        <f t="shared" si="22"/>
        <v>1.2986506234142464E-2</v>
      </c>
    </row>
    <row r="78" spans="1:12" x14ac:dyDescent="0.25">
      <c r="A78" s="33">
        <f t="shared" si="14"/>
        <v>28</v>
      </c>
      <c r="B78" s="28">
        <f t="shared" si="15"/>
        <v>2.9102618165375151</v>
      </c>
      <c r="C78" s="34">
        <f t="shared" si="16"/>
        <v>2.9102618165375151E-2</v>
      </c>
      <c r="D78" s="28">
        <f t="shared" si="17"/>
        <v>0.01</v>
      </c>
      <c r="E78" s="43">
        <f t="shared" si="18"/>
        <v>3.6469881277794415E-2</v>
      </c>
      <c r="F78" s="28">
        <f t="shared" si="19"/>
        <v>1.2531477776519938E-2</v>
      </c>
      <c r="G78" s="43">
        <f t="shared" si="18"/>
        <v>3.4934500185859592E-2</v>
      </c>
      <c r="H78" s="28">
        <f t="shared" si="20"/>
        <v>1.2003902874767098E-2</v>
      </c>
      <c r="I78" s="43">
        <f t="shared" si="18"/>
        <v>4.0766382206344029E-2</v>
      </c>
      <c r="J78" s="28">
        <f t="shared" si="21"/>
        <v>1.4007805749534193E-2</v>
      </c>
      <c r="K78" s="43">
        <f t="shared" si="18"/>
        <v>3.7593437662462426E-2</v>
      </c>
      <c r="L78" s="28">
        <f t="shared" si="22"/>
        <v>1.2917544891953821E-2</v>
      </c>
    </row>
    <row r="79" spans="1:12" x14ac:dyDescent="0.25">
      <c r="A79" s="33">
        <f t="shared" si="14"/>
        <v>29</v>
      </c>
      <c r="B79" s="28">
        <f t="shared" si="15"/>
        <v>3.0141997385567119</v>
      </c>
      <c r="C79" s="34">
        <f t="shared" si="16"/>
        <v>3.014199738556712E-2</v>
      </c>
      <c r="D79" s="28">
        <f t="shared" si="17"/>
        <v>0.01</v>
      </c>
      <c r="E79" s="43">
        <f t="shared" si="18"/>
        <v>3.7576756235484468E-2</v>
      </c>
      <c r="F79" s="28">
        <f t="shared" si="19"/>
        <v>1.2466578028925625E-2</v>
      </c>
      <c r="G79" s="43">
        <f t="shared" si="18"/>
        <v>3.6058922306557155E-2</v>
      </c>
      <c r="H79" s="28">
        <f t="shared" si="20"/>
        <v>1.1963016864908639E-2</v>
      </c>
      <c r="I79" s="43">
        <f t="shared" si="18"/>
        <v>4.1975847227547186E-2</v>
      </c>
      <c r="J79" s="28">
        <f t="shared" si="21"/>
        <v>1.3926033729817277E-2</v>
      </c>
      <c r="K79" s="43">
        <f t="shared" si="18"/>
        <v>3.8735796127615851E-2</v>
      </c>
      <c r="L79" s="28">
        <f t="shared" si="22"/>
        <v>1.2851104600706952E-2</v>
      </c>
    </row>
    <row r="80" spans="1:12" x14ac:dyDescent="0.25">
      <c r="A80" s="33">
        <f t="shared" si="14"/>
        <v>30</v>
      </c>
      <c r="B80" s="28">
        <f t="shared" si="15"/>
        <v>3.118137660575909</v>
      </c>
      <c r="C80" s="34">
        <f t="shared" si="16"/>
        <v>3.1181376605759092E-2</v>
      </c>
      <c r="D80" s="28">
        <f t="shared" si="17"/>
        <v>0.01</v>
      </c>
      <c r="E80" s="43">
        <f t="shared" si="18"/>
        <v>3.8680256910130842E-2</v>
      </c>
      <c r="F80" s="28">
        <f t="shared" si="19"/>
        <v>1.2404922784257939E-2</v>
      </c>
      <c r="G80" s="43">
        <f t="shared" si="18"/>
        <v>3.7179943523724182E-2</v>
      </c>
      <c r="H80" s="28">
        <f t="shared" si="20"/>
        <v>1.1923765904824477E-2</v>
      </c>
      <c r="I80" s="43">
        <f t="shared" si="18"/>
        <v>4.3178510441689272E-2</v>
      </c>
      <c r="J80" s="28">
        <f t="shared" si="21"/>
        <v>1.3847531809648954E-2</v>
      </c>
      <c r="K80" s="43">
        <f t="shared" si="18"/>
        <v>3.9871780916628831E-2</v>
      </c>
      <c r="L80" s="28">
        <f t="shared" si="22"/>
        <v>1.2787049597183164E-2</v>
      </c>
    </row>
    <row r="81" spans="1:12" x14ac:dyDescent="0.25">
      <c r="A81" s="33">
        <f t="shared" si="14"/>
        <v>31</v>
      </c>
      <c r="B81" s="28">
        <f t="shared" ref="B81:B131" si="23">A81/(PI()*(1.75/2)^2)/4</f>
        <v>3.2220755825951057</v>
      </c>
      <c r="C81" s="34">
        <f t="shared" ref="C81:C131" si="24">$B81*D$1</f>
        <v>3.2220755825951061E-2</v>
      </c>
      <c r="D81" s="28">
        <f t="shared" ref="D81:D131" si="25">C81/$B81</f>
        <v>1.0000000000000002E-2</v>
      </c>
      <c r="E81" s="43">
        <f t="shared" si="18"/>
        <v>3.9780630164531511E-2</v>
      </c>
      <c r="F81" s="28">
        <f t="shared" ref="F81:F131" si="26">E81/$B81</f>
        <v>1.2346274674441876E-2</v>
      </c>
      <c r="G81" s="43">
        <f t="shared" si="18"/>
        <v>3.8297763843664116E-2</v>
      </c>
      <c r="H81" s="28">
        <f t="shared" ref="H81:H131" si="27">G81/$B81</f>
        <v>1.1886053837637958E-2</v>
      </c>
      <c r="I81" s="43">
        <f t="shared" si="18"/>
        <v>4.4374771861377164E-2</v>
      </c>
      <c r="J81" s="28">
        <f t="shared" ref="J81:J131" si="28">I81/$B81</f>
        <v>1.3772107675275914E-2</v>
      </c>
      <c r="K81" s="43">
        <f t="shared" si="18"/>
        <v>4.1001729211040713E-2</v>
      </c>
      <c r="L81" s="28">
        <f t="shared" ref="L81:L131" si="29">K81/$B81</f>
        <v>1.2725253694395752E-2</v>
      </c>
    </row>
    <row r="82" spans="1:12" x14ac:dyDescent="0.25">
      <c r="A82" s="33">
        <f t="shared" si="14"/>
        <v>32</v>
      </c>
      <c r="B82" s="28">
        <f t="shared" si="23"/>
        <v>3.3260135046143029</v>
      </c>
      <c r="C82" s="34">
        <f t="shared" si="24"/>
        <v>3.326013504614303E-2</v>
      </c>
      <c r="D82" s="28">
        <f t="shared" si="25"/>
        <v>0.01</v>
      </c>
      <c r="E82" s="43">
        <f t="shared" si="18"/>
        <v>4.0878099354084686E-2</v>
      </c>
      <c r="F82" s="28">
        <f t="shared" si="26"/>
        <v>1.2290418934671483E-2</v>
      </c>
      <c r="G82" s="43">
        <f t="shared" si="18"/>
        <v>3.9412567891113512E-2</v>
      </c>
      <c r="H82" s="28">
        <f t="shared" si="27"/>
        <v>1.1849791901456498E-2</v>
      </c>
      <c r="I82" s="43">
        <f t="shared" si="18"/>
        <v>4.5565000736083994E-2</v>
      </c>
      <c r="J82" s="28">
        <f t="shared" si="28"/>
        <v>1.3699583802912996E-2</v>
      </c>
      <c r="K82" s="43">
        <f t="shared" si="18"/>
        <v>4.2125954820993308E-2</v>
      </c>
      <c r="L82" s="28">
        <f t="shared" si="29"/>
        <v>1.2665599451881478E-2</v>
      </c>
    </row>
    <row r="83" spans="1:12" x14ac:dyDescent="0.25">
      <c r="A83" s="33">
        <f t="shared" si="14"/>
        <v>33</v>
      </c>
      <c r="B83" s="28">
        <f t="shared" si="23"/>
        <v>3.4299514266335001</v>
      </c>
      <c r="C83" s="34">
        <f t="shared" si="24"/>
        <v>3.4299514266334999E-2</v>
      </c>
      <c r="D83" s="28">
        <f t="shared" si="25"/>
        <v>0.01</v>
      </c>
      <c r="E83" s="43">
        <f t="shared" si="18"/>
        <v>4.197286705982773E-2</v>
      </c>
      <c r="F83" s="28">
        <f t="shared" si="26"/>
        <v>1.2237160775487754E-2</v>
      </c>
      <c r="G83" s="43">
        <f t="shared" si="18"/>
        <v>4.0524526360006308E-2</v>
      </c>
      <c r="H83" s="28">
        <f t="shared" si="27"/>
        <v>1.1814898031888796E-2</v>
      </c>
      <c r="I83" s="43">
        <f t="shared" si="18"/>
        <v>4.674953845367761E-2</v>
      </c>
      <c r="J83" s="28">
        <f t="shared" si="28"/>
        <v>1.362979606377759E-2</v>
      </c>
      <c r="K83" s="43">
        <f t="shared" si="18"/>
        <v>4.3244750175694971E-2</v>
      </c>
      <c r="L83" s="28">
        <f t="shared" si="29"/>
        <v>1.2607977430788205E-2</v>
      </c>
    </row>
    <row r="84" spans="1:12" x14ac:dyDescent="0.25">
      <c r="A84" s="33">
        <f t="shared" si="14"/>
        <v>34</v>
      </c>
      <c r="B84" s="28">
        <f t="shared" si="23"/>
        <v>3.5338893486526968</v>
      </c>
      <c r="C84" s="34">
        <f t="shared" si="24"/>
        <v>3.5338893486526968E-2</v>
      </c>
      <c r="D84" s="28">
        <f t="shared" si="25"/>
        <v>0.01</v>
      </c>
      <c r="E84" s="43">
        <f t="shared" si="18"/>
        <v>4.3065117448839597E-2</v>
      </c>
      <c r="F84" s="28">
        <f t="shared" si="26"/>
        <v>1.2186323113160934E-2</v>
      </c>
      <c r="G84" s="43">
        <f t="shared" si="18"/>
        <v>4.1633797303077633E-2</v>
      </c>
      <c r="H84" s="28">
        <f t="shared" si="27"/>
        <v>1.1781296242042952E-2</v>
      </c>
      <c r="I84" s="43">
        <f t="shared" si="18"/>
        <v>4.7928701119628291E-2</v>
      </c>
      <c r="J84" s="28">
        <f t="shared" si="28"/>
        <v>1.3562592484085902E-2</v>
      </c>
      <c r="K84" s="43">
        <f t="shared" si="18"/>
        <v>4.4358388113866505E-2</v>
      </c>
      <c r="L84" s="28">
        <f t="shared" si="29"/>
        <v>1.2552285523817614E-2</v>
      </c>
    </row>
    <row r="85" spans="1:12" x14ac:dyDescent="0.25">
      <c r="A85" s="33">
        <f t="shared" si="14"/>
        <v>35</v>
      </c>
      <c r="B85" s="28">
        <f t="shared" si="23"/>
        <v>3.6378272706718939</v>
      </c>
      <c r="C85" s="34">
        <f t="shared" si="24"/>
        <v>3.6378272706718943E-2</v>
      </c>
      <c r="D85" s="28">
        <f t="shared" si="25"/>
        <v>1.0000000000000002E-2</v>
      </c>
      <c r="E85" s="43">
        <f t="shared" si="18"/>
        <v>4.4155018319964684E-2</v>
      </c>
      <c r="F85" s="28">
        <f t="shared" si="26"/>
        <v>1.2137744602648329E-2</v>
      </c>
      <c r="G85" s="43">
        <f t="shared" si="18"/>
        <v>4.2740527280814213E-2</v>
      </c>
      <c r="H85" s="28">
        <f t="shared" si="27"/>
        <v>1.1748916070146505E-2</v>
      </c>
      <c r="I85" s="43">
        <f t="shared" si="18"/>
        <v>4.9102781854909489E-2</v>
      </c>
      <c r="J85" s="28">
        <f t="shared" si="28"/>
        <v>1.3497832140293009E-2</v>
      </c>
      <c r="K85" s="43">
        <f t="shared" si="18"/>
        <v>4.5467123497231567E-2</v>
      </c>
      <c r="L85" s="28">
        <f t="shared" si="29"/>
        <v>1.2498428351391722E-2</v>
      </c>
    </row>
    <row r="86" spans="1:12" x14ac:dyDescent="0.25">
      <c r="A86" s="33">
        <f t="shared" si="14"/>
        <v>36</v>
      </c>
      <c r="B86" s="28">
        <f t="shared" si="23"/>
        <v>3.7417651926910906</v>
      </c>
      <c r="C86" s="34">
        <f t="shared" si="24"/>
        <v>3.7417651926910905E-2</v>
      </c>
      <c r="D86" s="28">
        <f t="shared" si="25"/>
        <v>0.01</v>
      </c>
      <c r="E86" s="43">
        <f t="shared" si="18"/>
        <v>4.5242722882737771E-2</v>
      </c>
      <c r="F86" s="28">
        <f t="shared" si="26"/>
        <v>1.2091277927089552E-2</v>
      </c>
      <c r="G86" s="43">
        <f t="shared" si="18"/>
        <v>4.3844852387329117E-2</v>
      </c>
      <c r="H86" s="28">
        <f t="shared" si="27"/>
        <v>1.1717692086337397E-2</v>
      </c>
      <c r="I86" s="43">
        <f t="shared" si="18"/>
        <v>5.0272052847747328E-2</v>
      </c>
      <c r="J86" s="28">
        <f t="shared" si="28"/>
        <v>1.3435384172674793E-2</v>
      </c>
      <c r="K86" s="43">
        <f t="shared" si="18"/>
        <v>4.6571194667125046E-2</v>
      </c>
      <c r="L86" s="28">
        <f t="shared" si="29"/>
        <v>1.2446316716531023E-2</v>
      </c>
    </row>
    <row r="87" spans="1:12" x14ac:dyDescent="0.25">
      <c r="A87" s="33">
        <f t="shared" si="14"/>
        <v>37</v>
      </c>
      <c r="B87" s="28">
        <f t="shared" si="23"/>
        <v>3.8457031147102878</v>
      </c>
      <c r="C87" s="34">
        <f t="shared" si="24"/>
        <v>3.8457031147102881E-2</v>
      </c>
      <c r="D87" s="28">
        <f t="shared" si="25"/>
        <v>0.01</v>
      </c>
      <c r="E87" s="43">
        <f t="shared" si="18"/>
        <v>4.6328371309241098E-2</v>
      </c>
      <c r="F87" s="28">
        <f t="shared" si="26"/>
        <v>1.2046788305636328E-2</v>
      </c>
      <c r="G87" s="43">
        <f t="shared" si="18"/>
        <v>4.4946899168272395E-2</v>
      </c>
      <c r="H87" s="28">
        <f t="shared" si="27"/>
        <v>1.1687563451360811E-2</v>
      </c>
      <c r="I87" s="43">
        <f t="shared" si="18"/>
        <v>5.1436767189441908E-2</v>
      </c>
      <c r="J87" s="28">
        <f t="shared" si="28"/>
        <v>1.3375126902721622E-2</v>
      </c>
      <c r="K87" s="43">
        <f t="shared" si="18"/>
        <v>4.7670824761731838E-2</v>
      </c>
      <c r="L87" s="28">
        <f t="shared" si="29"/>
        <v>1.2395867111890427E-2</v>
      </c>
    </row>
    <row r="88" spans="1:12" x14ac:dyDescent="0.25">
      <c r="A88" s="33">
        <f t="shared" si="14"/>
        <v>38</v>
      </c>
      <c r="B88" s="28">
        <f t="shared" si="23"/>
        <v>3.9496410367294845</v>
      </c>
      <c r="C88" s="34">
        <f t="shared" si="24"/>
        <v>3.9496410367294843E-2</v>
      </c>
      <c r="D88" s="28">
        <f t="shared" si="25"/>
        <v>0.01</v>
      </c>
      <c r="E88" s="43">
        <f t="shared" si="18"/>
        <v>4.7412092092003283E-2</v>
      </c>
      <c r="F88" s="28">
        <f t="shared" si="26"/>
        <v>1.2004152187780347E-2</v>
      </c>
      <c r="G88" s="43">
        <f t="shared" si="18"/>
        <v>4.6046785443804861E-2</v>
      </c>
      <c r="H88" s="28">
        <f t="shared" si="27"/>
        <v>1.1658473520908643E-2</v>
      </c>
      <c r="I88" s="43">
        <f t="shared" si="18"/>
        <v>5.2597160520314878E-2</v>
      </c>
      <c r="J88" s="28">
        <f t="shared" si="28"/>
        <v>1.3316947041817288E-2</v>
      </c>
      <c r="K88" s="43">
        <f t="shared" si="18"/>
        <v>4.8766222909269179E-2</v>
      </c>
      <c r="L88" s="28">
        <f t="shared" si="29"/>
        <v>1.2347001273222094E-2</v>
      </c>
    </row>
    <row r="89" spans="1:12" x14ac:dyDescent="0.25">
      <c r="A89" s="33">
        <f t="shared" si="14"/>
        <v>39</v>
      </c>
      <c r="B89" s="28">
        <f t="shared" si="23"/>
        <v>4.0535789587486812</v>
      </c>
      <c r="C89" s="34">
        <f t="shared" si="24"/>
        <v>4.0535789587486812E-2</v>
      </c>
      <c r="D89" s="28">
        <f t="shared" si="25"/>
        <v>0.01</v>
      </c>
      <c r="E89" s="43">
        <f t="shared" si="18"/>
        <v>4.849400323564533E-2</v>
      </c>
      <c r="F89" s="28">
        <f t="shared" si="26"/>
        <v>1.1963256107539885E-2</v>
      </c>
      <c r="G89" s="43">
        <f t="shared" si="18"/>
        <v>4.7144621047896768E-2</v>
      </c>
      <c r="H89" s="28">
        <f t="shared" si="27"/>
        <v>1.1630369490187522E-2</v>
      </c>
      <c r="I89" s="43">
        <f t="shared" si="18"/>
        <v>5.3753452508306723E-2</v>
      </c>
      <c r="J89" s="28">
        <f t="shared" si="28"/>
        <v>1.3260738980375044E-2</v>
      </c>
      <c r="K89" s="43">
        <f t="shared" si="18"/>
        <v>4.9857585310532804E-2</v>
      </c>
      <c r="L89" s="28">
        <f t="shared" si="29"/>
        <v>1.2299645774242814E-2</v>
      </c>
    </row>
    <row r="90" spans="1:12" x14ac:dyDescent="0.25">
      <c r="A90" s="33">
        <f t="shared" si="14"/>
        <v>40</v>
      </c>
      <c r="B90" s="28">
        <f t="shared" si="23"/>
        <v>4.1575168807678784</v>
      </c>
      <c r="C90" s="34">
        <f t="shared" si="24"/>
        <v>4.1575168807678788E-2</v>
      </c>
      <c r="D90" s="28">
        <f t="shared" si="25"/>
        <v>0.01</v>
      </c>
      <c r="E90" s="43">
        <f t="shared" si="18"/>
        <v>4.9574213305546101E-2</v>
      </c>
      <c r="F90" s="28">
        <f t="shared" si="26"/>
        <v>1.1923995675127584E-2</v>
      </c>
      <c r="G90" s="43">
        <f t="shared" si="18"/>
        <v>4.8240508493711129E-2</v>
      </c>
      <c r="H90" s="28">
        <f t="shared" si="27"/>
        <v>1.1603202074022916E-2</v>
      </c>
      <c r="I90" s="43">
        <f t="shared" si="18"/>
        <v>5.4905848179743463E-2</v>
      </c>
      <c r="J90" s="28">
        <f t="shared" si="28"/>
        <v>1.3206404148045829E-2</v>
      </c>
      <c r="K90" s="43">
        <f t="shared" si="18"/>
        <v>5.0945096222593127E-2</v>
      </c>
      <c r="L90" s="28">
        <f t="shared" si="29"/>
        <v>1.2253731658495094E-2</v>
      </c>
    </row>
    <row r="91" spans="1:12" x14ac:dyDescent="0.25">
      <c r="A91" s="33">
        <f t="shared" si="14"/>
        <v>41</v>
      </c>
      <c r="B91" s="28">
        <f t="shared" si="23"/>
        <v>4.2614548027870756</v>
      </c>
      <c r="C91" s="34">
        <f t="shared" si="24"/>
        <v>4.2614548027870756E-2</v>
      </c>
      <c r="D91" s="28">
        <f t="shared" si="25"/>
        <v>0.01</v>
      </c>
      <c r="E91" s="43">
        <f t="shared" si="18"/>
        <v>5.0652822353149829E-2</v>
      </c>
      <c r="F91" s="28">
        <f t="shared" si="26"/>
        <v>1.1886274687231666E-2</v>
      </c>
      <c r="G91" s="43">
        <f t="shared" si="18"/>
        <v>4.9334543573552422E-2</v>
      </c>
      <c r="H91" s="28">
        <f t="shared" si="27"/>
        <v>1.1576925218422277E-2</v>
      </c>
      <c r="I91" s="43">
        <f t="shared" si="18"/>
        <v>5.6054539119234088E-2</v>
      </c>
      <c r="J91" s="28">
        <f t="shared" si="28"/>
        <v>1.3153850436844552E-2</v>
      </c>
      <c r="K91" s="43">
        <f t="shared" si="18"/>
        <v>5.2028928854014035E-2</v>
      </c>
      <c r="L91" s="28">
        <f t="shared" si="29"/>
        <v>1.2209194104319983E-2</v>
      </c>
    </row>
    <row r="92" spans="1:12" x14ac:dyDescent="0.25">
      <c r="A92" s="33">
        <f t="shared" si="14"/>
        <v>42</v>
      </c>
      <c r="B92" s="28">
        <f t="shared" si="23"/>
        <v>4.3653927248062727</v>
      </c>
      <c r="C92" s="34">
        <f t="shared" si="24"/>
        <v>4.3653927248062725E-2</v>
      </c>
      <c r="D92" s="28">
        <f t="shared" si="25"/>
        <v>0.01</v>
      </c>
      <c r="E92" s="43">
        <f t="shared" si="18"/>
        <v>5.1729922734519679E-2</v>
      </c>
      <c r="F92" s="28">
        <f t="shared" si="26"/>
        <v>1.1850004339945232E-2</v>
      </c>
      <c r="G92" s="43">
        <f t="shared" si="18"/>
        <v>5.0426815900766947E-2</v>
      </c>
      <c r="H92" s="28">
        <f t="shared" si="27"/>
        <v>1.1551495840046049E-2</v>
      </c>
      <c r="I92" s="43">
        <f t="shared" si="18"/>
        <v>5.7199704553471162E-2</v>
      </c>
      <c r="J92" s="28">
        <f t="shared" si="28"/>
        <v>1.3102991680092097E-2</v>
      </c>
      <c r="K92" s="43">
        <f t="shared" si="18"/>
        <v>5.3109246180741781E-2</v>
      </c>
      <c r="L92" s="28">
        <f t="shared" si="29"/>
        <v>1.2165972119518448E-2</v>
      </c>
    </row>
    <row r="93" spans="1:12" x14ac:dyDescent="0.25">
      <c r="A93" s="33">
        <f t="shared" si="14"/>
        <v>43</v>
      </c>
      <c r="B93" s="28">
        <f t="shared" si="23"/>
        <v>4.4693306468254699</v>
      </c>
      <c r="C93" s="34">
        <f t="shared" si="24"/>
        <v>4.4693306468254701E-2</v>
      </c>
      <c r="D93" s="28">
        <f t="shared" si="25"/>
        <v>0.01</v>
      </c>
      <c r="E93" s="43">
        <f t="shared" si="18"/>
        <v>5.2805599836235333E-2</v>
      </c>
      <c r="F93" s="28">
        <f t="shared" si="26"/>
        <v>1.1815102530787856E-2</v>
      </c>
      <c r="G93" s="43">
        <f t="shared" si="18"/>
        <v>5.1517409400043311E-2</v>
      </c>
      <c r="H93" s="28">
        <f t="shared" si="27"/>
        <v>1.1526873590486243E-2</v>
      </c>
      <c r="I93" s="43">
        <f t="shared" si="18"/>
        <v>5.8341512331831921E-2</v>
      </c>
      <c r="J93" s="28">
        <f t="shared" si="28"/>
        <v>1.3053747180972488E-2</v>
      </c>
      <c r="K93" s="43">
        <f t="shared" si="18"/>
        <v>5.4186201690745783E-2</v>
      </c>
      <c r="L93" s="28">
        <f t="shared" si="29"/>
        <v>1.2124008262676608E-2</v>
      </c>
    </row>
    <row r="94" spans="1:12" x14ac:dyDescent="0.25">
      <c r="A94" s="33">
        <f t="shared" si="14"/>
        <v>44</v>
      </c>
      <c r="B94" s="28">
        <f t="shared" si="23"/>
        <v>4.5732685688446661</v>
      </c>
      <c r="C94" s="34">
        <f t="shared" si="24"/>
        <v>4.5732685688446663E-2</v>
      </c>
      <c r="D94" s="28">
        <f t="shared" si="25"/>
        <v>0.01</v>
      </c>
      <c r="E94" s="43">
        <f t="shared" si="18"/>
        <v>5.3879932720644064E-2</v>
      </c>
      <c r="F94" s="28">
        <f t="shared" si="26"/>
        <v>1.1781493238271729E-2</v>
      </c>
      <c r="G94" s="43">
        <f t="shared" si="18"/>
        <v>5.2606402751755904E-2</v>
      </c>
      <c r="H94" s="28">
        <f t="shared" si="27"/>
        <v>1.1503020642639786E-2</v>
      </c>
      <c r="I94" s="43">
        <f t="shared" si="18"/>
        <v>5.9480119815065152E-2</v>
      </c>
      <c r="J94" s="28">
        <f t="shared" si="28"/>
        <v>1.3006041285279572E-2</v>
      </c>
      <c r="K94" s="43">
        <f t="shared" si="18"/>
        <v>5.5259940064566193E-2</v>
      </c>
      <c r="L94" s="28">
        <f t="shared" si="29"/>
        <v>1.2083248388477298E-2</v>
      </c>
    </row>
    <row r="95" spans="1:12" x14ac:dyDescent="0.25">
      <c r="A95" s="33">
        <f t="shared" si="14"/>
        <v>45</v>
      </c>
      <c r="B95" s="28">
        <f t="shared" si="23"/>
        <v>4.6772064908638633</v>
      </c>
      <c r="C95" s="34">
        <f t="shared" si="24"/>
        <v>4.6772064908638632E-2</v>
      </c>
      <c r="D95" s="28">
        <f t="shared" si="25"/>
        <v>0.01</v>
      </c>
      <c r="E95" s="43">
        <f t="shared" si="18"/>
        <v>5.4952994700728654E-2</v>
      </c>
      <c r="F95" s="28">
        <f t="shared" si="26"/>
        <v>1.1749105969144209E-2</v>
      </c>
      <c r="G95" s="43">
        <f t="shared" si="18"/>
        <v>5.3693869795299588E-2</v>
      </c>
      <c r="H95" s="28">
        <f t="shared" si="27"/>
        <v>1.1479901496797616E-2</v>
      </c>
      <c r="I95" s="43">
        <f t="shared" si="18"/>
        <v>6.0615674681960552E-2</v>
      </c>
      <c r="J95" s="28">
        <f t="shared" si="28"/>
        <v>1.2959802993595233E-2</v>
      </c>
      <c r="K95" s="43">
        <f t="shared" si="18"/>
        <v>5.6330597798113134E-2</v>
      </c>
      <c r="L95" s="28">
        <f t="shared" si="29"/>
        <v>1.2043641414623342E-2</v>
      </c>
    </row>
    <row r="96" spans="1:12" x14ac:dyDescent="0.25">
      <c r="A96" s="33">
        <f t="shared" si="14"/>
        <v>46</v>
      </c>
      <c r="B96" s="28">
        <f t="shared" si="23"/>
        <v>4.7811444128830605</v>
      </c>
      <c r="C96" s="34">
        <f t="shared" si="24"/>
        <v>4.7811444128830607E-2</v>
      </c>
      <c r="D96" s="28">
        <f t="shared" si="25"/>
        <v>0.01</v>
      </c>
      <c r="E96" s="43">
        <f t="shared" si="18"/>
        <v>5.6024853853388679E-2</v>
      </c>
      <c r="F96" s="28">
        <f t="shared" si="26"/>
        <v>1.1717875264848011E-2</v>
      </c>
      <c r="G96" s="43">
        <f t="shared" si="18"/>
        <v>5.4779879895764161E-2</v>
      </c>
      <c r="H96" s="28">
        <f t="shared" si="27"/>
        <v>1.1457482804358873E-2</v>
      </c>
      <c r="I96" s="43">
        <f t="shared" si="18"/>
        <v>6.1748315662697707E-2</v>
      </c>
      <c r="J96" s="28">
        <f t="shared" si="28"/>
        <v>1.2914965608717742E-2</v>
      </c>
      <c r="K96" s="43">
        <f t="shared" si="18"/>
        <v>5.7398303773355037E-2</v>
      </c>
      <c r="L96" s="28">
        <f t="shared" si="29"/>
        <v>1.2005139108262888E-2</v>
      </c>
    </row>
    <row r="97" spans="1:12" x14ac:dyDescent="0.25">
      <c r="A97" s="33">
        <f t="shared" si="14"/>
        <v>47</v>
      </c>
      <c r="B97" s="28">
        <f t="shared" si="23"/>
        <v>4.8850823349022576</v>
      </c>
      <c r="C97" s="34">
        <f t="shared" si="24"/>
        <v>4.8850823349022576E-2</v>
      </c>
      <c r="D97" s="28">
        <f t="shared" si="25"/>
        <v>0.01</v>
      </c>
      <c r="E97" s="43">
        <f t="shared" si="18"/>
        <v>5.7095573478697939E-2</v>
      </c>
      <c r="F97" s="28">
        <f t="shared" si="26"/>
        <v>1.1687740259927538E-2</v>
      </c>
      <c r="G97" s="43">
        <f t="shared" si="18"/>
        <v>5.5864498277778188E-2</v>
      </c>
      <c r="H97" s="28">
        <f t="shared" si="27"/>
        <v>1.1435733207329031E-2</v>
      </c>
      <c r="I97" s="43">
        <f t="shared" si="18"/>
        <v>6.2878173206533799E-2</v>
      </c>
      <c r="J97" s="28">
        <f t="shared" si="28"/>
        <v>1.2871466414658063E-2</v>
      </c>
      <c r="K97" s="43">
        <f t="shared" si="18"/>
        <v>5.8463179781912948E-2</v>
      </c>
      <c r="L97" s="28">
        <f t="shared" si="29"/>
        <v>1.196769589003922E-2</v>
      </c>
    </row>
    <row r="98" spans="1:12" x14ac:dyDescent="0.25">
      <c r="A98" s="33">
        <f t="shared" si="14"/>
        <v>48</v>
      </c>
      <c r="B98" s="28">
        <f t="shared" si="23"/>
        <v>4.9890202569214539</v>
      </c>
      <c r="C98" s="34">
        <f t="shared" si="24"/>
        <v>4.9890202569214538E-2</v>
      </c>
      <c r="D98" s="28">
        <f t="shared" si="25"/>
        <v>0.01</v>
      </c>
      <c r="E98" s="43">
        <f t="shared" si="18"/>
        <v>5.8165212511657419E-2</v>
      </c>
      <c r="F98" s="28">
        <f t="shared" si="26"/>
        <v>1.1658644286112619E-2</v>
      </c>
      <c r="G98" s="43">
        <f t="shared" si="18"/>
        <v>5.6947786329901287E-2</v>
      </c>
      <c r="H98" s="28">
        <f t="shared" si="27"/>
        <v>1.1414623191977523E-2</v>
      </c>
      <c r="I98" s="43">
        <f t="shared" si="18"/>
        <v>6.4005370090588043E-2</v>
      </c>
      <c r="J98" s="28">
        <f t="shared" si="28"/>
        <v>1.2829246383955047E-2</v>
      </c>
      <c r="K98" s="43">
        <f t="shared" ref="E98:K131" si="30">K$1*$B98+K$2*(1-1/(1+($B98/K$3)))</f>
        <v>5.9525341006033246E-2</v>
      </c>
      <c r="L98" s="28">
        <f t="shared" si="29"/>
        <v>1.1931268654091255E-2</v>
      </c>
    </row>
    <row r="99" spans="1:12" x14ac:dyDescent="0.25">
      <c r="A99" s="33">
        <f t="shared" si="14"/>
        <v>49</v>
      </c>
      <c r="B99" s="28">
        <f t="shared" si="23"/>
        <v>5.0929581789406511</v>
      </c>
      <c r="C99" s="34">
        <f t="shared" si="24"/>
        <v>5.0929581789406514E-2</v>
      </c>
      <c r="D99" s="28">
        <f t="shared" si="25"/>
        <v>0.01</v>
      </c>
      <c r="E99" s="43">
        <f t="shared" si="30"/>
        <v>5.9233825892079262E-2</v>
      </c>
      <c r="F99" s="28">
        <f t="shared" si="26"/>
        <v>1.1630534516660818E-2</v>
      </c>
      <c r="G99" s="43">
        <f t="shared" si="30"/>
        <v>5.8029801882551982E-2</v>
      </c>
      <c r="H99" s="28">
        <f t="shared" si="27"/>
        <v>1.1394124955218528E-2</v>
      </c>
      <c r="I99" s="43">
        <f t="shared" si="30"/>
        <v>6.513002197569745E-2</v>
      </c>
      <c r="J99" s="28">
        <f t="shared" si="28"/>
        <v>1.2788249910437055E-2</v>
      </c>
      <c r="K99" s="43">
        <f t="shared" si="30"/>
        <v>6.05848964609325E-2</v>
      </c>
      <c r="L99" s="28">
        <f t="shared" si="29"/>
        <v>1.1895816602510238E-2</v>
      </c>
    </row>
    <row r="100" spans="1:12" x14ac:dyDescent="0.25">
      <c r="A100" s="33">
        <f t="shared" si="14"/>
        <v>50</v>
      </c>
      <c r="B100" s="28">
        <f t="shared" si="23"/>
        <v>5.1968961009598482</v>
      </c>
      <c r="C100" s="34">
        <f t="shared" si="24"/>
        <v>5.1968961009598483E-2</v>
      </c>
      <c r="D100" s="28">
        <f t="shared" si="25"/>
        <v>0.01</v>
      </c>
      <c r="E100" s="43">
        <f t="shared" si="30"/>
        <v>6.0301464897486008E-2</v>
      </c>
      <c r="F100" s="28">
        <f t="shared" si="26"/>
        <v>1.1603361646261995E-2</v>
      </c>
      <c r="G100" s="43">
        <f t="shared" si="30"/>
        <v>5.9110599462117212E-2</v>
      </c>
      <c r="H100" s="28">
        <f t="shared" si="27"/>
        <v>1.1374212282442918E-2</v>
      </c>
      <c r="I100" s="43">
        <f t="shared" si="30"/>
        <v>6.6252237914635942E-2</v>
      </c>
      <c r="J100" s="28">
        <f t="shared" si="28"/>
        <v>1.2748424564885834E-2</v>
      </c>
      <c r="K100" s="43">
        <f t="shared" si="30"/>
        <v>6.1641949402085686E-2</v>
      </c>
      <c r="L100" s="28">
        <f t="shared" si="29"/>
        <v>1.186130109291595E-2</v>
      </c>
    </row>
    <row r="101" spans="1:12" x14ac:dyDescent="0.25">
      <c r="A101" s="33">
        <f t="shared" si="14"/>
        <v>51</v>
      </c>
      <c r="B101" s="28">
        <f t="shared" si="23"/>
        <v>5.3008340229790454</v>
      </c>
      <c r="C101" s="34">
        <f t="shared" si="24"/>
        <v>5.3008340229790452E-2</v>
      </c>
      <c r="D101" s="28">
        <f t="shared" si="25"/>
        <v>0.01</v>
      </c>
      <c r="E101" s="43">
        <f t="shared" si="30"/>
        <v>6.1368177443268897E-2</v>
      </c>
      <c r="F101" s="28">
        <f t="shared" si="26"/>
        <v>1.1577079602424573E-2</v>
      </c>
      <c r="G101" s="43">
        <f t="shared" si="30"/>
        <v>6.0190230523591598E-2</v>
      </c>
      <c r="H101" s="28">
        <f t="shared" si="27"/>
        <v>1.1354860435672527E-2</v>
      </c>
      <c r="I101" s="43">
        <f t="shared" si="30"/>
        <v>6.7372120817392744E-2</v>
      </c>
      <c r="J101" s="28">
        <f t="shared" si="28"/>
        <v>1.2709720871345054E-2</v>
      </c>
      <c r="K101" s="43">
        <f t="shared" si="30"/>
        <v>6.2696597700657108E-2</v>
      </c>
      <c r="L101" s="28">
        <f t="shared" si="29"/>
        <v>1.1827685497955263E-2</v>
      </c>
    </row>
    <row r="102" spans="1:12" x14ac:dyDescent="0.25">
      <c r="A102" s="33">
        <f t="shared" si="14"/>
        <v>52</v>
      </c>
      <c r="B102" s="28">
        <f t="shared" si="23"/>
        <v>5.4047719449982425</v>
      </c>
      <c r="C102" s="34">
        <f t="shared" si="24"/>
        <v>5.4047719449982427E-2</v>
      </c>
      <c r="D102" s="28">
        <f t="shared" si="25"/>
        <v>0.01</v>
      </c>
      <c r="E102" s="43">
        <f t="shared" si="30"/>
        <v>6.2434008353801376E-2</v>
      </c>
      <c r="F102" s="28">
        <f t="shared" si="26"/>
        <v>1.1551645284789473E-2</v>
      </c>
      <c r="G102" s="43">
        <f t="shared" si="30"/>
        <v>6.1268743663833086E-2</v>
      </c>
      <c r="H102" s="28">
        <f t="shared" si="27"/>
        <v>1.1336046051033334E-2</v>
      </c>
      <c r="I102" s="43">
        <f t="shared" si="30"/>
        <v>6.8489767877683752E-2</v>
      </c>
      <c r="J102" s="28">
        <f t="shared" si="28"/>
        <v>1.2672092102066672E-2</v>
      </c>
      <c r="K102" s="43">
        <f t="shared" si="30"/>
        <v>6.3748934189943707E-2</v>
      </c>
      <c r="L102" s="28">
        <f t="shared" si="29"/>
        <v>1.1794935075649049E-2</v>
      </c>
    </row>
    <row r="103" spans="1:12" x14ac:dyDescent="0.25">
      <c r="A103" s="33">
        <f t="shared" si="14"/>
        <v>53</v>
      </c>
      <c r="B103" s="28">
        <f t="shared" si="23"/>
        <v>5.5087098670174388</v>
      </c>
      <c r="C103" s="34">
        <f t="shared" si="24"/>
        <v>5.5087098670174389E-2</v>
      </c>
      <c r="D103" s="28">
        <f t="shared" si="25"/>
        <v>0.01</v>
      </c>
      <c r="E103" s="43">
        <f t="shared" si="30"/>
        <v>6.3498999607734696E-2</v>
      </c>
      <c r="F103" s="28">
        <f t="shared" si="26"/>
        <v>1.1527018329268942E-2</v>
      </c>
      <c r="G103" s="43">
        <f t="shared" si="30"/>
        <v>6.2346184817293759E-2</v>
      </c>
      <c r="H103" s="28">
        <f t="shared" si="27"/>
        <v>1.1317747044654148E-2</v>
      </c>
      <c r="I103" s="43">
        <f t="shared" si="30"/>
        <v>6.960527096441313E-2</v>
      </c>
      <c r="J103" s="28">
        <f t="shared" si="28"/>
        <v>1.2635494089308294E-2</v>
      </c>
      <c r="K103" s="43">
        <f t="shared" si="30"/>
        <v>6.4799046985408615E-2</v>
      </c>
      <c r="L103" s="28">
        <f t="shared" si="29"/>
        <v>1.1763016849622637E-2</v>
      </c>
    </row>
    <row r="104" spans="1:12" x14ac:dyDescent="0.25">
      <c r="A104" s="33">
        <f t="shared" si="14"/>
        <v>54</v>
      </c>
      <c r="B104" s="28">
        <f t="shared" si="23"/>
        <v>5.612647789036636</v>
      </c>
      <c r="C104" s="34">
        <f t="shared" si="24"/>
        <v>5.6126477890366358E-2</v>
      </c>
      <c r="D104" s="28">
        <f t="shared" si="25"/>
        <v>0.01</v>
      </c>
      <c r="E104" s="43">
        <f t="shared" si="30"/>
        <v>6.4563190560299244E-2</v>
      </c>
      <c r="F104" s="28">
        <f t="shared" si="26"/>
        <v>1.1503160894295306E-2</v>
      </c>
      <c r="G104" s="43">
        <f t="shared" si="30"/>
        <v>6.3422597435883105E-2</v>
      </c>
      <c r="H104" s="28">
        <f t="shared" si="27"/>
        <v>1.1299942526193874E-2</v>
      </c>
      <c r="I104" s="43">
        <f t="shared" si="30"/>
        <v>7.0718716981399851E-2</v>
      </c>
      <c r="J104" s="28">
        <f t="shared" si="28"/>
        <v>1.2599885052387749E-2</v>
      </c>
      <c r="K104" s="43">
        <f t="shared" si="30"/>
        <v>6.5847019780624488E-2</v>
      </c>
      <c r="L104" s="28">
        <f t="shared" si="29"/>
        <v>1.1731899498351843E-2</v>
      </c>
    </row>
    <row r="105" spans="1:12" x14ac:dyDescent="0.25">
      <c r="A105" s="33">
        <f t="shared" si="14"/>
        <v>55</v>
      </c>
      <c r="B105" s="28">
        <f t="shared" si="23"/>
        <v>5.7165857110558331</v>
      </c>
      <c r="C105" s="34">
        <f t="shared" si="24"/>
        <v>5.7165857110558334E-2</v>
      </c>
      <c r="D105" s="28">
        <f t="shared" si="25"/>
        <v>0.01</v>
      </c>
      <c r="E105" s="43">
        <f t="shared" si="30"/>
        <v>6.5626618145087592E-2</v>
      </c>
      <c r="F105" s="28">
        <f t="shared" si="26"/>
        <v>1.1480037466798794E-2</v>
      </c>
      <c r="G105" s="43">
        <f t="shared" si="30"/>
        <v>6.4498022654444445E-2</v>
      </c>
      <c r="H105" s="28">
        <f t="shared" si="27"/>
        <v>1.1282612719285528E-2</v>
      </c>
      <c r="I105" s="43">
        <f t="shared" si="30"/>
        <v>7.183018819833055E-2</v>
      </c>
      <c r="J105" s="28">
        <f t="shared" si="28"/>
        <v>1.2565225438571054E-2</v>
      </c>
      <c r="K105" s="43">
        <f t="shared" si="30"/>
        <v>6.6892932121215887E-2</v>
      </c>
      <c r="L105" s="28">
        <f t="shared" si="29"/>
        <v>1.1701553252642652E-2</v>
      </c>
    </row>
    <row r="106" spans="1:12" x14ac:dyDescent="0.25">
      <c r="A106" s="33">
        <f t="shared" si="14"/>
        <v>56</v>
      </c>
      <c r="B106" s="28">
        <f t="shared" si="23"/>
        <v>5.8205236330750303</v>
      </c>
      <c r="C106" s="34">
        <f t="shared" si="24"/>
        <v>5.8205236330750303E-2</v>
      </c>
      <c r="D106" s="28">
        <f t="shared" si="25"/>
        <v>0.01</v>
      </c>
      <c r="E106" s="43">
        <f t="shared" si="30"/>
        <v>6.6689317057495284E-2</v>
      </c>
      <c r="F106" s="28">
        <f t="shared" si="26"/>
        <v>1.1457614685822137E-2</v>
      </c>
      <c r="G106" s="43">
        <f t="shared" si="30"/>
        <v>6.5572499443169563E-2</v>
      </c>
      <c r="H106" s="28">
        <f t="shared" si="27"/>
        <v>1.1265738888259968E-2</v>
      </c>
      <c r="I106" s="43">
        <f t="shared" si="30"/>
        <v>7.293976255558883E-2</v>
      </c>
      <c r="J106" s="28">
        <f t="shared" si="28"/>
        <v>1.2531477776519938E-2</v>
      </c>
      <c r="K106" s="43">
        <f t="shared" si="30"/>
        <v>6.7936859658685483E-2</v>
      </c>
      <c r="L106" s="28">
        <f t="shared" si="29"/>
        <v>1.1671949800639137E-2</v>
      </c>
    </row>
    <row r="107" spans="1:12" x14ac:dyDescent="0.25">
      <c r="A107" s="33">
        <f t="shared" si="14"/>
        <v>57</v>
      </c>
      <c r="B107" s="28">
        <f t="shared" si="23"/>
        <v>5.9244615550942274</v>
      </c>
      <c r="C107" s="34">
        <f t="shared" si="24"/>
        <v>5.9244615550942278E-2</v>
      </c>
      <c r="D107" s="28">
        <f t="shared" si="25"/>
        <v>0.01</v>
      </c>
      <c r="E107" s="43">
        <f t="shared" si="30"/>
        <v>6.7751319921735623E-2</v>
      </c>
      <c r="F107" s="28">
        <f t="shared" si="26"/>
        <v>1.1435861181929477E-2</v>
      </c>
      <c r="G107" s="43">
        <f t="shared" si="30"/>
        <v>6.6646064748138764E-2</v>
      </c>
      <c r="H107" s="28">
        <f t="shared" si="27"/>
        <v>1.1249303270578615E-2</v>
      </c>
      <c r="I107" s="43">
        <f t="shared" si="30"/>
        <v>7.4047513945335236E-2</v>
      </c>
      <c r="J107" s="28">
        <f t="shared" si="28"/>
        <v>1.2498606541157229E-2</v>
      </c>
      <c r="K107" s="43">
        <f t="shared" si="30"/>
        <v>6.8978874385826811E-2</v>
      </c>
      <c r="L107" s="28">
        <f t="shared" si="29"/>
        <v>1.1643062199722505E-2</v>
      </c>
    </row>
    <row r="108" spans="1:12" x14ac:dyDescent="0.25">
      <c r="A108" s="33">
        <f t="shared" si="14"/>
        <v>58</v>
      </c>
      <c r="B108" s="28">
        <f t="shared" si="23"/>
        <v>6.0283994771134237</v>
      </c>
      <c r="C108" s="34">
        <f t="shared" si="24"/>
        <v>6.028399477113424E-2</v>
      </c>
      <c r="D108" s="28">
        <f t="shared" si="25"/>
        <v>0.01</v>
      </c>
      <c r="E108" s="43">
        <f t="shared" si="30"/>
        <v>6.8812657443119055E-2</v>
      </c>
      <c r="F108" s="28">
        <f t="shared" si="26"/>
        <v>1.1414747430783833E-2</v>
      </c>
      <c r="G108" s="43">
        <f t="shared" si="30"/>
        <v>6.7718753621051592E-2</v>
      </c>
      <c r="H108" s="28">
        <f t="shared" si="27"/>
        <v>1.1233289014462813E-2</v>
      </c>
      <c r="I108" s="43">
        <f t="shared" si="30"/>
        <v>7.5153512470968936E-2</v>
      </c>
      <c r="J108" s="28">
        <f t="shared" si="28"/>
        <v>1.2466578028925625E-2</v>
      </c>
      <c r="K108" s="43">
        <f t="shared" si="30"/>
        <v>7.0019044855263168E-2</v>
      </c>
      <c r="L108" s="28">
        <f t="shared" si="29"/>
        <v>1.1614864794724978E-2</v>
      </c>
    </row>
    <row r="109" spans="1:12" x14ac:dyDescent="0.25">
      <c r="A109" s="33">
        <f t="shared" si="14"/>
        <v>59</v>
      </c>
      <c r="B109" s="28">
        <f t="shared" si="23"/>
        <v>6.1323373991326209</v>
      </c>
      <c r="C109" s="34">
        <f t="shared" si="24"/>
        <v>6.1323373991326209E-2</v>
      </c>
      <c r="D109" s="28">
        <f t="shared" si="25"/>
        <v>0.01</v>
      </c>
      <c r="E109" s="43">
        <f t="shared" si="30"/>
        <v>6.9873358547092132E-2</v>
      </c>
      <c r="F109" s="28">
        <f t="shared" si="26"/>
        <v>1.1394245619455848E-2</v>
      </c>
      <c r="G109" s="43">
        <f t="shared" si="30"/>
        <v>6.879059933910639E-2</v>
      </c>
      <c r="H109" s="28">
        <f t="shared" si="27"/>
        <v>1.1217680121259533E-2</v>
      </c>
      <c r="I109" s="43">
        <f t="shared" si="30"/>
        <v>7.6257824686886549E-2</v>
      </c>
      <c r="J109" s="28">
        <f t="shared" si="28"/>
        <v>1.2435360242519063E-2</v>
      </c>
      <c r="K109" s="43">
        <f t="shared" si="30"/>
        <v>7.1057436382507208E-2</v>
      </c>
      <c r="L109" s="28">
        <f t="shared" si="29"/>
        <v>1.1587333141936681E-2</v>
      </c>
    </row>
    <row r="110" spans="1:12" x14ac:dyDescent="0.25">
      <c r="A110" s="33">
        <f t="shared" si="14"/>
        <v>60</v>
      </c>
      <c r="B110" s="28">
        <f t="shared" si="23"/>
        <v>6.236275321151818</v>
      </c>
      <c r="C110" s="34">
        <f t="shared" si="24"/>
        <v>6.2362753211518185E-2</v>
      </c>
      <c r="D110" s="28">
        <f t="shared" si="25"/>
        <v>0.01</v>
      </c>
      <c r="E110" s="43">
        <f t="shared" si="30"/>
        <v>7.0933450506359727E-2</v>
      </c>
      <c r="F110" s="28">
        <f t="shared" si="26"/>
        <v>1.1374329524190822E-2</v>
      </c>
      <c r="G110" s="43">
        <f t="shared" si="30"/>
        <v>6.9861633515889934E-2</v>
      </c>
      <c r="H110" s="28">
        <f t="shared" si="27"/>
        <v>1.120246139212897E-2</v>
      </c>
      <c r="I110" s="43">
        <f t="shared" si="30"/>
        <v>7.7360513820261684E-2</v>
      </c>
      <c r="J110" s="28">
        <f t="shared" si="28"/>
        <v>1.2404922784257939E-2</v>
      </c>
      <c r="K110" s="43">
        <f t="shared" si="30"/>
        <v>7.2094111234805261E-2</v>
      </c>
      <c r="L110" s="28">
        <f t="shared" si="29"/>
        <v>1.1560443938432426E-2</v>
      </c>
    </row>
    <row r="111" spans="1:12" x14ac:dyDescent="0.25">
      <c r="A111" s="33">
        <f t="shared" si="14"/>
        <v>61</v>
      </c>
      <c r="B111" s="28">
        <f t="shared" si="23"/>
        <v>6.3402132431710152</v>
      </c>
      <c r="C111" s="34">
        <f t="shared" si="24"/>
        <v>6.3402132431710154E-2</v>
      </c>
      <c r="D111" s="28">
        <f t="shared" si="25"/>
        <v>0.01</v>
      </c>
      <c r="E111" s="43">
        <f t="shared" si="30"/>
        <v>7.1992959057265563E-2</v>
      </c>
      <c r="F111" s="28">
        <f t="shared" si="26"/>
        <v>1.1354974398504421E-2</v>
      </c>
      <c r="G111" s="43">
        <f t="shared" si="30"/>
        <v>7.0931886204054426E-2</v>
      </c>
      <c r="H111" s="28">
        <f t="shared" si="27"/>
        <v>1.1187618378680639E-2</v>
      </c>
      <c r="I111" s="43">
        <f t="shared" si="30"/>
        <v>7.8461639976398698E-2</v>
      </c>
      <c r="J111" s="28">
        <f t="shared" si="28"/>
        <v>1.2375236757361277E-2</v>
      </c>
      <c r="K111" s="43">
        <f t="shared" si="30"/>
        <v>7.3129128806914273E-2</v>
      </c>
      <c r="L111" s="28">
        <f t="shared" si="29"/>
        <v>1.1534174956288888E-2</v>
      </c>
    </row>
    <row r="112" spans="1:12" x14ac:dyDescent="0.25">
      <c r="A112" s="33">
        <f t="shared" si="14"/>
        <v>62</v>
      </c>
      <c r="B112" s="28">
        <f t="shared" si="23"/>
        <v>6.4441511651902115</v>
      </c>
      <c r="C112" s="34">
        <f t="shared" si="24"/>
        <v>6.4441511651902122E-2</v>
      </c>
      <c r="D112" s="28">
        <f t="shared" si="25"/>
        <v>1.0000000000000002E-2</v>
      </c>
      <c r="E112" s="43">
        <f t="shared" si="30"/>
        <v>7.3051908506475055E-2</v>
      </c>
      <c r="F112" s="28">
        <f t="shared" si="26"/>
        <v>1.1336156870602956E-2</v>
      </c>
      <c r="G112" s="43">
        <f t="shared" si="30"/>
        <v>7.2001385990482572E-2</v>
      </c>
      <c r="H112" s="28">
        <f t="shared" si="27"/>
        <v>1.1173137337220938E-2</v>
      </c>
      <c r="I112" s="43">
        <f t="shared" si="30"/>
        <v>7.9561260329063022E-2</v>
      </c>
      <c r="J112" s="28">
        <f t="shared" si="28"/>
        <v>1.2346274674441876E-2</v>
      </c>
      <c r="K112" s="43">
        <f t="shared" si="30"/>
        <v>7.4162545784853984E-2</v>
      </c>
      <c r="L112" s="28">
        <f t="shared" si="29"/>
        <v>1.1508504981301898E-2</v>
      </c>
    </row>
    <row r="113" spans="1:12" x14ac:dyDescent="0.25">
      <c r="A113" s="33">
        <f t="shared" si="14"/>
        <v>63</v>
      </c>
      <c r="B113" s="28">
        <f t="shared" si="23"/>
        <v>6.5480890872094086</v>
      </c>
      <c r="C113" s="34">
        <f t="shared" si="24"/>
        <v>6.5480890872094091E-2</v>
      </c>
      <c r="D113" s="28">
        <f t="shared" si="25"/>
        <v>0.01</v>
      </c>
      <c r="E113" s="43">
        <f t="shared" si="30"/>
        <v>7.4110321828890532E-2</v>
      </c>
      <c r="F113" s="28">
        <f t="shared" si="26"/>
        <v>1.1317854849234197E-2</v>
      </c>
      <c r="G113" s="43">
        <f t="shared" si="30"/>
        <v>7.3070160084574218E-2</v>
      </c>
      <c r="H113" s="28">
        <f t="shared" si="27"/>
        <v>1.1159005186307636E-2</v>
      </c>
      <c r="I113" s="43">
        <f t="shared" si="30"/>
        <v>8.065942929705433E-2</v>
      </c>
      <c r="J113" s="28">
        <f t="shared" si="28"/>
        <v>1.2318010372615268E-2</v>
      </c>
      <c r="K113" s="43">
        <f t="shared" si="30"/>
        <v>7.5194416298583422E-2</v>
      </c>
      <c r="L113" s="28">
        <f t="shared" si="29"/>
        <v>1.1483413755848722E-2</v>
      </c>
    </row>
    <row r="114" spans="1:12" x14ac:dyDescent="0.25">
      <c r="A114" s="33">
        <f t="shared" si="14"/>
        <v>64</v>
      </c>
      <c r="B114" s="28">
        <f t="shared" si="23"/>
        <v>6.6520270092286058</v>
      </c>
      <c r="C114" s="34">
        <f t="shared" si="24"/>
        <v>6.652027009228606E-2</v>
      </c>
      <c r="D114" s="28">
        <f t="shared" si="25"/>
        <v>0.01</v>
      </c>
      <c r="E114" s="43">
        <f t="shared" si="30"/>
        <v>7.5168220757627913E-2</v>
      </c>
      <c r="F114" s="28">
        <f t="shared" si="26"/>
        <v>1.1300047437171291E-2</v>
      </c>
      <c r="G114" s="43">
        <f t="shared" si="30"/>
        <v>7.4138234400227723E-2</v>
      </c>
      <c r="H114" s="28">
        <f t="shared" si="27"/>
        <v>1.1145209467335743E-2</v>
      </c>
      <c r="I114" s="43">
        <f t="shared" si="30"/>
        <v>8.1756198708169373E-2</v>
      </c>
      <c r="J114" s="28">
        <f t="shared" si="28"/>
        <v>1.2290418934671483E-2</v>
      </c>
      <c r="K114" s="43">
        <f t="shared" si="30"/>
        <v>7.6224792064465807E-2</v>
      </c>
      <c r="L114" s="28">
        <f t="shared" si="29"/>
        <v>1.1458881925571904E-2</v>
      </c>
    </row>
    <row r="115" spans="1:12" x14ac:dyDescent="0.25">
      <c r="A115" s="33">
        <f t="shared" si="14"/>
        <v>65</v>
      </c>
      <c r="B115" s="28">
        <f t="shared" si="23"/>
        <v>6.755964931247803</v>
      </c>
      <c r="C115" s="34">
        <f t="shared" si="24"/>
        <v>6.7559649312478029E-2</v>
      </c>
      <c r="D115" s="28">
        <f t="shared" si="25"/>
        <v>0.01</v>
      </c>
      <c r="E115" s="43">
        <f t="shared" si="30"/>
        <v>7.6225625866795932E-2</v>
      </c>
      <c r="F115" s="28">
        <f t="shared" si="26"/>
        <v>1.1282714851617403E-2</v>
      </c>
      <c r="G115" s="43">
        <f t="shared" si="30"/>
        <v>7.5205633632035238E-2</v>
      </c>
      <c r="H115" s="28">
        <f t="shared" si="27"/>
        <v>1.1131738307905193E-2</v>
      </c>
      <c r="I115" s="43">
        <f t="shared" si="30"/>
        <v>8.2851617951592432E-2</v>
      </c>
      <c r="J115" s="28">
        <f t="shared" si="28"/>
        <v>1.2263476615810382E-2</v>
      </c>
      <c r="K115" s="43">
        <f t="shared" si="30"/>
        <v>7.7253722518310045E-2</v>
      </c>
      <c r="L115" s="28">
        <f t="shared" si="29"/>
        <v>1.1434890989589781E-2</v>
      </c>
    </row>
    <row r="116" spans="1:12" x14ac:dyDescent="0.25">
      <c r="A116" s="33">
        <f t="shared" si="14"/>
        <v>66</v>
      </c>
      <c r="B116" s="28">
        <f t="shared" si="23"/>
        <v>6.8599028532670001</v>
      </c>
      <c r="C116" s="34">
        <f t="shared" si="24"/>
        <v>6.8599028532669998E-2</v>
      </c>
      <c r="D116" s="28">
        <f t="shared" si="25"/>
        <v>0.01</v>
      </c>
      <c r="E116" s="43">
        <f t="shared" si="30"/>
        <v>7.7282556647740544E-2</v>
      </c>
      <c r="F116" s="28">
        <f t="shared" si="26"/>
        <v>1.1265838350893708E-2</v>
      </c>
      <c r="G116" s="43">
        <f t="shared" si="30"/>
        <v>7.6272381326162736E-2</v>
      </c>
      <c r="H116" s="28">
        <f t="shared" si="27"/>
        <v>1.1118580387743878E-2</v>
      </c>
      <c r="I116" s="43">
        <f t="shared" si="30"/>
        <v>8.394573411965546E-2</v>
      </c>
      <c r="J116" s="28">
        <f t="shared" si="28"/>
        <v>1.2237160775487754E-2</v>
      </c>
      <c r="K116" s="43">
        <f t="shared" si="30"/>
        <v>7.8281254939707987E-2</v>
      </c>
      <c r="L116" s="28">
        <f t="shared" si="29"/>
        <v>1.141142325396443E-2</v>
      </c>
    </row>
    <row r="117" spans="1:12" x14ac:dyDescent="0.25">
      <c r="A117" s="33">
        <f t="shared" si="14"/>
        <v>67</v>
      </c>
      <c r="B117" s="28">
        <f t="shared" si="23"/>
        <v>6.9638407752861964</v>
      </c>
      <c r="C117" s="34">
        <f t="shared" si="24"/>
        <v>6.9638407752861967E-2</v>
      </c>
      <c r="D117" s="28">
        <f t="shared" si="25"/>
        <v>0.01</v>
      </c>
      <c r="E117" s="43">
        <f t="shared" si="30"/>
        <v>7.8339031579348808E-2</v>
      </c>
      <c r="F117" s="28">
        <f t="shared" si="26"/>
        <v>1.124940016683958E-2</v>
      </c>
      <c r="G117" s="43">
        <f t="shared" si="30"/>
        <v>7.7338499946342482E-2</v>
      </c>
      <c r="H117" s="28">
        <f t="shared" si="27"/>
        <v>1.1105724906980525E-2</v>
      </c>
      <c r="I117" s="43">
        <f t="shared" si="30"/>
        <v>8.5038592139822983E-2</v>
      </c>
      <c r="J117" s="28">
        <f t="shared" si="28"/>
        <v>1.2211449813961047E-2</v>
      </c>
      <c r="K117" s="43">
        <f t="shared" si="30"/>
        <v>7.9307434568324647E-2</v>
      </c>
      <c r="L117" s="28">
        <f t="shared" si="29"/>
        <v>1.1388461788181151E-2</v>
      </c>
    </row>
    <row r="118" spans="1:12" x14ac:dyDescent="0.25">
      <c r="A118" s="33">
        <f t="shared" si="14"/>
        <v>68</v>
      </c>
      <c r="B118" s="28">
        <f t="shared" si="23"/>
        <v>7.0677786973053935</v>
      </c>
      <c r="C118" s="34">
        <f t="shared" si="24"/>
        <v>7.0677786973053935E-2</v>
      </c>
      <c r="D118" s="28">
        <f t="shared" si="25"/>
        <v>0.01</v>
      </c>
      <c r="E118" s="43">
        <f t="shared" si="30"/>
        <v>7.9395068192945104E-2</v>
      </c>
      <c r="F118" s="28">
        <f t="shared" si="26"/>
        <v>1.1233383442412346E-2</v>
      </c>
      <c r="G118" s="43">
        <f t="shared" si="30"/>
        <v>7.8404010935366558E-2</v>
      </c>
      <c r="H118" s="28">
        <f t="shared" si="27"/>
        <v>1.1093161556580466E-2</v>
      </c>
      <c r="I118" s="43">
        <f t="shared" si="30"/>
        <v>8.6130234897679195E-2</v>
      </c>
      <c r="J118" s="28">
        <f t="shared" si="28"/>
        <v>1.2186323113160934E-2</v>
      </c>
      <c r="K118" s="43">
        <f t="shared" si="30"/>
        <v>8.033230471274265E-2</v>
      </c>
      <c r="L118" s="28">
        <f t="shared" si="29"/>
        <v>1.1365990384414488E-2</v>
      </c>
    </row>
    <row r="119" spans="1:12" x14ac:dyDescent="0.25">
      <c r="A119" s="33">
        <f t="shared" si="14"/>
        <v>69</v>
      </c>
      <c r="B119" s="28">
        <f t="shared" si="23"/>
        <v>7.1717166193245907</v>
      </c>
      <c r="C119" s="34">
        <f t="shared" si="24"/>
        <v>7.1717166193245904E-2</v>
      </c>
      <c r="D119" s="28">
        <f t="shared" si="25"/>
        <v>0.01</v>
      </c>
      <c r="E119" s="43">
        <f t="shared" si="30"/>
        <v>8.0450683132258907E-2</v>
      </c>
      <c r="F119" s="28">
        <f t="shared" si="26"/>
        <v>1.1217772174025958E-2</v>
      </c>
      <c r="G119" s="43">
        <f t="shared" si="30"/>
        <v>7.9468934772435426E-2</v>
      </c>
      <c r="H119" s="28">
        <f t="shared" si="27"/>
        <v>1.1080880490774266E-2</v>
      </c>
      <c r="I119" s="43">
        <f t="shared" si="30"/>
        <v>8.7220703351624962E-2</v>
      </c>
      <c r="J119" s="28">
        <f t="shared" si="28"/>
        <v>1.2161760981548532E-2</v>
      </c>
      <c r="K119" s="43">
        <f t="shared" si="30"/>
        <v>8.1355906852411009E-2</v>
      </c>
      <c r="L119" s="28">
        <f t="shared" si="29"/>
        <v>1.1343993519374842E-2</v>
      </c>
    </row>
    <row r="120" spans="1:12" x14ac:dyDescent="0.25">
      <c r="A120" s="33">
        <f t="shared" si="14"/>
        <v>70</v>
      </c>
      <c r="B120" s="28">
        <f t="shared" si="23"/>
        <v>7.2756545413437879</v>
      </c>
      <c r="C120" s="34">
        <f t="shared" si="24"/>
        <v>7.2756545413437887E-2</v>
      </c>
      <c r="D120" s="28">
        <f t="shared" si="25"/>
        <v>1.0000000000000002E-2</v>
      </c>
      <c r="E120" s="43">
        <f t="shared" si="30"/>
        <v>8.1505892208895384E-2</v>
      </c>
      <c r="F120" s="28">
        <f t="shared" si="26"/>
        <v>1.1202551158213944E-2</v>
      </c>
      <c r="G120" s="43">
        <f t="shared" si="30"/>
        <v>8.053329102668362E-2</v>
      </c>
      <c r="H120" s="28">
        <f t="shared" si="27"/>
        <v>1.1068872301324164E-2</v>
      </c>
      <c r="I120" s="43">
        <f t="shared" si="30"/>
        <v>8.8310036639929368E-2</v>
      </c>
      <c r="J120" s="28">
        <f t="shared" si="28"/>
        <v>1.2137744602648329E-2</v>
      </c>
      <c r="K120" s="43">
        <f t="shared" si="30"/>
        <v>8.2378280733202774E-2</v>
      </c>
      <c r="L120" s="28">
        <f t="shared" si="29"/>
        <v>1.1322456318546949E-2</v>
      </c>
    </row>
    <row r="121" spans="1:12" x14ac:dyDescent="0.25">
      <c r="A121" s="33">
        <f t="shared" si="14"/>
        <v>71</v>
      </c>
      <c r="B121" s="28">
        <f t="shared" si="23"/>
        <v>7.3795924633629841</v>
      </c>
      <c r="C121" s="34">
        <f t="shared" si="24"/>
        <v>7.3795924633629842E-2</v>
      </c>
      <c r="D121" s="28">
        <f t="shared" si="25"/>
        <v>0.01</v>
      </c>
      <c r="E121" s="43">
        <f t="shared" si="30"/>
        <v>8.25607104536972E-2</v>
      </c>
      <c r="F121" s="28">
        <f t="shared" si="26"/>
        <v>1.118770594224293E-2</v>
      </c>
      <c r="G121" s="43">
        <f t="shared" si="30"/>
        <v>8.1597098407176813E-2</v>
      </c>
      <c r="H121" s="28">
        <f t="shared" si="27"/>
        <v>1.1057127993487037E-2</v>
      </c>
      <c r="I121" s="43">
        <f t="shared" si="30"/>
        <v>8.939827218072377E-2</v>
      </c>
      <c r="J121" s="28">
        <f t="shared" si="28"/>
        <v>1.2114255986974073E-2</v>
      </c>
      <c r="K121" s="43">
        <f t="shared" si="30"/>
        <v>8.3399464457044076E-2</v>
      </c>
      <c r="L121" s="28">
        <f t="shared" si="29"/>
        <v>1.1301364522647062E-2</v>
      </c>
    </row>
    <row r="122" spans="1:12" x14ac:dyDescent="0.25">
      <c r="A122" s="33">
        <f t="shared" si="14"/>
        <v>72</v>
      </c>
      <c r="B122" s="28">
        <f t="shared" si="23"/>
        <v>7.4835303853821813</v>
      </c>
      <c r="C122" s="34">
        <f t="shared" si="24"/>
        <v>7.4835303853821811E-2</v>
      </c>
      <c r="D122" s="28">
        <f t="shared" si="25"/>
        <v>0.01</v>
      </c>
      <c r="E122" s="43">
        <f t="shared" si="30"/>
        <v>8.3615152164348644E-2</v>
      </c>
      <c r="F122" s="28">
        <f t="shared" si="26"/>
        <v>1.1173222778339591E-2</v>
      </c>
      <c r="G122" s="43">
        <f t="shared" si="30"/>
        <v>8.2660374809648676E-2</v>
      </c>
      <c r="H122" s="28">
        <f t="shared" si="27"/>
        <v>1.1045638963544777E-2</v>
      </c>
      <c r="I122" s="43">
        <f t="shared" si="30"/>
        <v>9.0485445765475542E-2</v>
      </c>
      <c r="J122" s="28">
        <f t="shared" si="28"/>
        <v>1.2091277927089552E-2</v>
      </c>
      <c r="K122" s="43">
        <f t="shared" si="30"/>
        <v>8.4419494566039241E-2</v>
      </c>
      <c r="L122" s="28">
        <f t="shared" si="29"/>
        <v>1.1280704456139917E-2</v>
      </c>
    </row>
    <row r="123" spans="1:12" x14ac:dyDescent="0.25">
      <c r="A123" s="33">
        <f t="shared" si="14"/>
        <v>73</v>
      </c>
      <c r="B123" s="28">
        <f t="shared" si="23"/>
        <v>7.5874683074013785</v>
      </c>
      <c r="C123" s="34">
        <f t="shared" si="24"/>
        <v>7.587468307401378E-2</v>
      </c>
      <c r="D123" s="28">
        <f t="shared" si="25"/>
        <v>0.01</v>
      </c>
      <c r="E123" s="43">
        <f t="shared" si="30"/>
        <v>8.4669230949538515E-2</v>
      </c>
      <c r="F123" s="28">
        <f t="shared" si="26"/>
        <v>1.1159088581226214E-2</v>
      </c>
      <c r="G123" s="43">
        <f t="shared" si="30"/>
        <v>8.3723137360222757E-2</v>
      </c>
      <c r="H123" s="28">
        <f t="shared" si="27"/>
        <v>1.1034396977784145E-2</v>
      </c>
      <c r="I123" s="43">
        <f t="shared" si="30"/>
        <v>9.1571591646431735E-2</v>
      </c>
      <c r="J123" s="28">
        <f t="shared" si="28"/>
        <v>1.2068793955568292E-2</v>
      </c>
      <c r="K123" s="43">
        <f t="shared" si="30"/>
        <v>8.5438406121482402E-2</v>
      </c>
      <c r="L123" s="28">
        <f t="shared" si="29"/>
        <v>1.1260462997669387E-2</v>
      </c>
    </row>
    <row r="124" spans="1:12" x14ac:dyDescent="0.25">
      <c r="A124" s="33">
        <f t="shared" si="14"/>
        <v>74</v>
      </c>
      <c r="B124" s="28">
        <f t="shared" si="23"/>
        <v>7.6914062294205756</v>
      </c>
      <c r="C124" s="34">
        <f t="shared" si="24"/>
        <v>7.6914062294205762E-2</v>
      </c>
      <c r="D124" s="28">
        <f t="shared" si="25"/>
        <v>0.01</v>
      </c>
      <c r="E124" s="43">
        <f t="shared" si="30"/>
        <v>8.5722959769968937E-2</v>
      </c>
      <c r="F124" s="28">
        <f t="shared" si="26"/>
        <v>1.1145290888689258E-2</v>
      </c>
      <c r="G124" s="43">
        <f t="shared" si="30"/>
        <v>8.4785402456343986E-2</v>
      </c>
      <c r="H124" s="28">
        <f t="shared" si="27"/>
        <v>1.1023394152818165E-2</v>
      </c>
      <c r="I124" s="43">
        <f t="shared" si="30"/>
        <v>9.2656742618482196E-2</v>
      </c>
      <c r="J124" s="28">
        <f t="shared" si="28"/>
        <v>1.2046788305636328E-2</v>
      </c>
      <c r="K124" s="43">
        <f t="shared" si="30"/>
        <v>8.6456232778114553E-2</v>
      </c>
      <c r="L124" s="28">
        <f t="shared" si="29"/>
        <v>1.1240627552268507E-2</v>
      </c>
    </row>
    <row r="125" spans="1:12" x14ac:dyDescent="0.25">
      <c r="A125" s="33">
        <f t="shared" si="14"/>
        <v>75</v>
      </c>
      <c r="B125" s="28">
        <f t="shared" si="23"/>
        <v>7.7953441514397728</v>
      </c>
      <c r="C125" s="34">
        <f t="shared" si="24"/>
        <v>7.7953441514397731E-2</v>
      </c>
      <c r="D125" s="28">
        <f t="shared" si="25"/>
        <v>0.01</v>
      </c>
      <c r="E125" s="43">
        <f t="shared" si="30"/>
        <v>8.6776350976469421E-2</v>
      </c>
      <c r="F125" s="28">
        <f t="shared" si="26"/>
        <v>1.1131817824931068E-2</v>
      </c>
      <c r="G125" s="43">
        <f t="shared" si="30"/>
        <v>8.584718580512532E-2</v>
      </c>
      <c r="H125" s="28">
        <f t="shared" si="27"/>
        <v>1.1012622937150203E-2</v>
      </c>
      <c r="I125" s="43">
        <f t="shared" si="30"/>
        <v>9.3740930095852895E-2</v>
      </c>
      <c r="J125" s="28">
        <f t="shared" si="28"/>
        <v>1.2025245874300402E-2</v>
      </c>
      <c r="K125" s="43">
        <f t="shared" si="30"/>
        <v>8.7473006853956453E-2</v>
      </c>
      <c r="L125" s="28">
        <f t="shared" si="29"/>
        <v>1.1221186025225134E-2</v>
      </c>
    </row>
    <row r="126" spans="1:12" x14ac:dyDescent="0.25">
      <c r="A126" s="33">
        <f t="shared" si="14"/>
        <v>76</v>
      </c>
      <c r="B126" s="28">
        <f t="shared" si="23"/>
        <v>7.899282073458969</v>
      </c>
      <c r="C126" s="34">
        <f t="shared" si="24"/>
        <v>7.8992820734589686E-2</v>
      </c>
      <c r="D126" s="28">
        <f t="shared" si="25"/>
        <v>0.01</v>
      </c>
      <c r="E126" s="43">
        <f t="shared" si="30"/>
        <v>8.782941634545223E-2</v>
      </c>
      <c r="F126" s="28">
        <f t="shared" si="26"/>
        <v>1.111865806647833E-2</v>
      </c>
      <c r="G126" s="43">
        <f t="shared" si="30"/>
        <v>8.6908502459298126E-2</v>
      </c>
      <c r="H126" s="28">
        <f t="shared" si="27"/>
        <v>1.1002076093890173E-2</v>
      </c>
      <c r="I126" s="43">
        <f t="shared" si="30"/>
        <v>9.4824184184006566E-2</v>
      </c>
      <c r="J126" s="28">
        <f t="shared" si="28"/>
        <v>1.2004152187780347E-2</v>
      </c>
      <c r="K126" s="43">
        <f t="shared" si="30"/>
        <v>8.8488759396022007E-2</v>
      </c>
      <c r="L126" s="28">
        <f t="shared" si="29"/>
        <v>1.1202126797489357E-2</v>
      </c>
    </row>
    <row r="127" spans="1:12" x14ac:dyDescent="0.25">
      <c r="A127" s="33">
        <f t="shared" si="14"/>
        <v>77</v>
      </c>
      <c r="B127" s="28">
        <f t="shared" si="23"/>
        <v>8.0032199954781671</v>
      </c>
      <c r="C127" s="34">
        <f t="shared" si="24"/>
        <v>8.0032199954781669E-2</v>
      </c>
      <c r="D127" s="28">
        <f t="shared" si="25"/>
        <v>0.01</v>
      </c>
      <c r="E127" s="43">
        <f t="shared" si="30"/>
        <v>8.8882167111922566E-2</v>
      </c>
      <c r="F127" s="28">
        <f t="shared" si="26"/>
        <v>1.110580081044144E-2</v>
      </c>
      <c r="G127" s="43">
        <f t="shared" si="30"/>
        <v>8.7969366850939062E-2</v>
      </c>
      <c r="H127" s="28">
        <f t="shared" si="27"/>
        <v>1.0991746684539712E-2</v>
      </c>
      <c r="I127" s="43">
        <f t="shared" si="30"/>
        <v>9.590653374709647E-2</v>
      </c>
      <c r="J127" s="28">
        <f t="shared" si="28"/>
        <v>1.1983493369079423E-2</v>
      </c>
      <c r="K127" s="43">
        <f t="shared" si="30"/>
        <v>8.9503520242192894E-2</v>
      </c>
      <c r="L127" s="28">
        <f t="shared" si="29"/>
        <v>1.1183438702517553E-2</v>
      </c>
    </row>
    <row r="128" spans="1:12" x14ac:dyDescent="0.25">
      <c r="A128" s="33">
        <f t="shared" si="14"/>
        <v>78</v>
      </c>
      <c r="B128" s="28">
        <f t="shared" si="23"/>
        <v>8.1071579174973625</v>
      </c>
      <c r="C128" s="34">
        <f t="shared" si="24"/>
        <v>8.1071579174973624E-2</v>
      </c>
      <c r="D128" s="28">
        <f t="shared" si="25"/>
        <v>0.01</v>
      </c>
      <c r="E128" s="43">
        <f t="shared" si="30"/>
        <v>8.9934614000238194E-2</v>
      </c>
      <c r="F128" s="28">
        <f t="shared" si="26"/>
        <v>1.1093235744937919E-2</v>
      </c>
      <c r="G128" s="43">
        <f t="shared" si="30"/>
        <v>8.9029792823132142E-2</v>
      </c>
      <c r="H128" s="28">
        <f t="shared" si="27"/>
        <v>1.0981628053769942E-2</v>
      </c>
      <c r="I128" s="43">
        <f t="shared" si="30"/>
        <v>9.6988006471290661E-2</v>
      </c>
      <c r="J128" s="28">
        <f t="shared" si="28"/>
        <v>1.1963256107539885E-2</v>
      </c>
      <c r="K128" s="43">
        <f t="shared" si="30"/>
        <v>9.0517318079513132E-2</v>
      </c>
      <c r="L128" s="28">
        <f t="shared" si="29"/>
        <v>1.1165111004456092E-2</v>
      </c>
    </row>
    <row r="129" spans="1:12" x14ac:dyDescent="0.25">
      <c r="A129" s="33">
        <f t="shared" si="14"/>
        <v>79</v>
      </c>
      <c r="B129" s="28">
        <f t="shared" si="23"/>
        <v>8.2110958395165596</v>
      </c>
      <c r="C129" s="34">
        <f t="shared" si="24"/>
        <v>8.2110958395165592E-2</v>
      </c>
      <c r="D129" s="28">
        <f t="shared" si="25"/>
        <v>0.01</v>
      </c>
      <c r="E129" s="43">
        <f t="shared" si="30"/>
        <v>9.0986767252795642E-2</v>
      </c>
      <c r="F129" s="28">
        <f t="shared" si="26"/>
        <v>1.1080953021509566E-2</v>
      </c>
      <c r="G129" s="43">
        <f t="shared" si="30"/>
        <v>9.0089793659712397E-2</v>
      </c>
      <c r="H129" s="28">
        <f t="shared" si="27"/>
        <v>1.097171381512173E-2</v>
      </c>
      <c r="I129" s="43">
        <f t="shared" si="30"/>
        <v>9.8068628924259188E-2</v>
      </c>
      <c r="J129" s="28">
        <f t="shared" si="28"/>
        <v>1.1943427630243459E-2</v>
      </c>
      <c r="K129" s="43">
        <f t="shared" si="30"/>
        <v>9.1530180499143798E-2</v>
      </c>
      <c r="L129" s="28">
        <f t="shared" si="29"/>
        <v>1.1147133377575188E-2</v>
      </c>
    </row>
    <row r="130" spans="1:12" x14ac:dyDescent="0.25">
      <c r="A130" s="33">
        <f t="shared" si="14"/>
        <v>80</v>
      </c>
      <c r="B130" s="28">
        <f t="shared" si="23"/>
        <v>8.3150337615357568</v>
      </c>
      <c r="C130" s="34">
        <f t="shared" si="24"/>
        <v>8.3150337615357575E-2</v>
      </c>
      <c r="D130" s="28">
        <f t="shared" si="25"/>
        <v>0.01</v>
      </c>
      <c r="E130" s="43">
        <f t="shared" si="30"/>
        <v>9.2038636656804035E-2</v>
      </c>
      <c r="F130" s="28">
        <f t="shared" si="26"/>
        <v>1.1068943229378401E-2</v>
      </c>
      <c r="G130" s="43">
        <f t="shared" si="30"/>
        <v>9.1149382113224889E-2</v>
      </c>
      <c r="H130" s="28">
        <f t="shared" si="27"/>
        <v>1.0961997837563792E-2</v>
      </c>
      <c r="I130" s="43">
        <f t="shared" si="30"/>
        <v>9.9148426611092202E-2</v>
      </c>
      <c r="J130" s="28">
        <f t="shared" si="28"/>
        <v>1.1923995675127584E-2</v>
      </c>
      <c r="K130" s="43">
        <f t="shared" si="30"/>
        <v>9.2542134048197916E-2</v>
      </c>
      <c r="L130" s="28">
        <f t="shared" si="29"/>
        <v>1.1129495886870063E-2</v>
      </c>
    </row>
    <row r="131" spans="1:12" x14ac:dyDescent="0.25">
      <c r="A131" s="33">
        <f t="shared" si="14"/>
        <v>81</v>
      </c>
      <c r="B131" s="28">
        <f t="shared" si="23"/>
        <v>8.418971683554954</v>
      </c>
      <c r="C131" s="34">
        <f t="shared" si="24"/>
        <v>8.4189716835549544E-2</v>
      </c>
      <c r="D131" s="28">
        <f t="shared" si="25"/>
        <v>0.01</v>
      </c>
      <c r="E131" s="43">
        <f t="shared" si="30"/>
        <v>9.3090231569293691E-2</v>
      </c>
      <c r="F131" s="28">
        <f t="shared" si="26"/>
        <v>1.105719737139986E-2</v>
      </c>
      <c r="G131" s="43">
        <f t="shared" si="30"/>
        <v>9.2208570431223102E-2</v>
      </c>
      <c r="H131" s="28">
        <f t="shared" si="27"/>
        <v>1.0952474232849251E-2</v>
      </c>
      <c r="I131" s="43">
        <f t="shared" si="30"/>
        <v>0.10022742402689666</v>
      </c>
      <c r="J131" s="28">
        <f t="shared" si="28"/>
        <v>1.1904948465698499E-2</v>
      </c>
      <c r="K131" s="43">
        <f t="shared" si="30"/>
        <v>9.3553204278661248E-2</v>
      </c>
      <c r="L131" s="28">
        <f t="shared" si="29"/>
        <v>1.1112188969752886E-2</v>
      </c>
    </row>
    <row r="132" spans="1:12" x14ac:dyDescent="0.25">
      <c r="A132" s="33">
        <f t="shared" si="14"/>
        <v>82</v>
      </c>
      <c r="B132" s="28">
        <f t="shared" si="15"/>
        <v>8.5229096055741511</v>
      </c>
      <c r="C132" s="34">
        <f t="shared" si="16"/>
        <v>8.5229096055741513E-2</v>
      </c>
      <c r="D132" s="28">
        <f t="shared" si="17"/>
        <v>0.01</v>
      </c>
      <c r="E132" s="43">
        <f t="shared" si="18"/>
        <v>9.414156094049396E-2</v>
      </c>
      <c r="F132" s="28">
        <f t="shared" si="19"/>
        <v>1.1045706841584183E-2</v>
      </c>
      <c r="G132" s="43">
        <f t="shared" si="18"/>
        <v>9.3267370381020578E-2</v>
      </c>
      <c r="H132" s="28">
        <f t="shared" si="20"/>
        <v>1.0943137343615832E-2</v>
      </c>
      <c r="I132" s="43">
        <f t="shared" si="18"/>
        <v>0.10130564470629966</v>
      </c>
      <c r="J132" s="28">
        <f t="shared" si="21"/>
        <v>1.1886274687231666E-2</v>
      </c>
      <c r="K132" s="43">
        <f t="shared" si="18"/>
        <v>9.4563415793587666E-2</v>
      </c>
      <c r="L132" s="28">
        <f t="shared" si="22"/>
        <v>1.1095203418764564E-2</v>
      </c>
    </row>
    <row r="133" spans="1:12" x14ac:dyDescent="0.25">
      <c r="A133" s="33">
        <f t="shared" si="14"/>
        <v>83</v>
      </c>
      <c r="B133" s="28">
        <f t="shared" si="15"/>
        <v>8.6268475275933483</v>
      </c>
      <c r="C133" s="34">
        <f t="shared" si="16"/>
        <v>8.6268475275933482E-2</v>
      </c>
      <c r="D133" s="28">
        <f t="shared" si="17"/>
        <v>0.01</v>
      </c>
      <c r="E133" s="43">
        <f t="shared" si="18"/>
        <v>9.5192633335702825E-2</v>
      </c>
      <c r="F133" s="28">
        <f t="shared" si="19"/>
        <v>1.1034463404067944E-2</v>
      </c>
      <c r="G133" s="43">
        <f t="shared" si="18"/>
        <v>9.4325793273000794E-2</v>
      </c>
      <c r="H133" s="28">
        <f t="shared" si="20"/>
        <v>1.0933981732179181E-2</v>
      </c>
      <c r="I133" s="43">
        <f t="shared" si="18"/>
        <v>0.10238311127006809</v>
      </c>
      <c r="J133" s="28">
        <f t="shared" si="21"/>
        <v>1.1867963464358358E-2</v>
      </c>
      <c r="K133" s="43">
        <f t="shared" si="18"/>
        <v>9.557279229074489E-2</v>
      </c>
      <c r="L133" s="28">
        <f t="shared" si="22"/>
        <v>1.1078530365240738E-2</v>
      </c>
    </row>
    <row r="134" spans="1:12" x14ac:dyDescent="0.25">
      <c r="A134" s="33">
        <f t="shared" si="14"/>
        <v>84</v>
      </c>
      <c r="B134" s="28">
        <f t="shared" ref="B134:B154" si="31">A134/(PI()*(1.75/2)^2)/4</f>
        <v>8.7307854496125454</v>
      </c>
      <c r="C134" s="34">
        <f t="shared" ref="C134:C154" si="32">$B134*D$1</f>
        <v>8.730785449612545E-2</v>
      </c>
      <c r="D134" s="28">
        <f t="shared" ref="D134:D154" si="33">C134/$B134</f>
        <v>0.01</v>
      </c>
      <c r="E134" s="43">
        <f t="shared" si="18"/>
        <v>9.6243456955760628E-2</v>
      </c>
      <c r="F134" s="28">
        <f t="shared" ref="F134:F154" si="34">E134/$B134</f>
        <v>1.1023459173427714E-2</v>
      </c>
      <c r="G134" s="43">
        <f t="shared" si="18"/>
        <v>9.5383849982582411E-2</v>
      </c>
      <c r="H134" s="28">
        <f t="shared" ref="H134:H154" si="35">G134/$B134</f>
        <v>1.0925002169972617E-2</v>
      </c>
      <c r="I134" s="43">
        <f t="shared" si="18"/>
        <v>0.10345984546903936</v>
      </c>
      <c r="J134" s="28">
        <f t="shared" ref="J134:J154" si="36">I134/$B134</f>
        <v>1.1850004339945232E-2</v>
      </c>
      <c r="K134" s="43">
        <f t="shared" si="18"/>
        <v>9.658135660387325E-2</v>
      </c>
      <c r="L134" s="28">
        <f t="shared" ref="L134:L154" si="37">K134/$B134</f>
        <v>1.1062161263871091E-2</v>
      </c>
    </row>
    <row r="135" spans="1:12" x14ac:dyDescent="0.25">
      <c r="A135" s="33">
        <f t="shared" si="14"/>
        <v>85</v>
      </c>
      <c r="B135" s="28">
        <f t="shared" si="31"/>
        <v>8.8347233716317426</v>
      </c>
      <c r="C135" s="34">
        <f t="shared" si="32"/>
        <v>8.8347233716317433E-2</v>
      </c>
      <c r="D135" s="28">
        <f t="shared" si="33"/>
        <v>0.01</v>
      </c>
      <c r="E135" s="43">
        <f t="shared" si="18"/>
        <v>9.729403965623093E-2</v>
      </c>
      <c r="F135" s="28">
        <f t="shared" si="34"/>
        <v>1.1012686596237033E-2</v>
      </c>
      <c r="G135" s="43">
        <f t="shared" si="18"/>
        <v>9.6441550970929588E-2</v>
      </c>
      <c r="H135" s="28">
        <f t="shared" si="35"/>
        <v>1.0916193627590307E-2</v>
      </c>
      <c r="I135" s="43">
        <f t="shared" si="18"/>
        <v>0.10453586822554176</v>
      </c>
      <c r="J135" s="28">
        <f t="shared" si="36"/>
        <v>1.1832387255180616E-2</v>
      </c>
      <c r="K135" s="43">
        <f t="shared" si="18"/>
        <v>9.7589130741708316E-2</v>
      </c>
      <c r="L135" s="28">
        <f t="shared" si="37"/>
        <v>1.104608787809549E-2</v>
      </c>
    </row>
    <row r="136" spans="1:12" x14ac:dyDescent="0.25">
      <c r="A136" s="33">
        <f t="shared" si="14"/>
        <v>86</v>
      </c>
      <c r="B136" s="28">
        <f t="shared" si="31"/>
        <v>8.9386612936509398</v>
      </c>
      <c r="C136" s="34">
        <f t="shared" si="32"/>
        <v>8.9386612936509402E-2</v>
      </c>
      <c r="D136" s="28">
        <f t="shared" si="33"/>
        <v>0.01</v>
      </c>
      <c r="E136" s="43">
        <f t="shared" si="18"/>
        <v>9.8344388965382418E-2</v>
      </c>
      <c r="F136" s="28">
        <f t="shared" si="34"/>
        <v>1.1002138433775946E-2</v>
      </c>
      <c r="G136" s="43">
        <f t="shared" si="18"/>
        <v>9.7498906304490041E-2</v>
      </c>
      <c r="H136" s="28">
        <f t="shared" si="35"/>
        <v>1.0907551265393929E-2</v>
      </c>
      <c r="I136" s="43">
        <f t="shared" si="18"/>
        <v>0.10561119967247067</v>
      </c>
      <c r="J136" s="28">
        <f t="shared" si="36"/>
        <v>1.1815102530787856E-2</v>
      </c>
      <c r="K136" s="43">
        <f t="shared" si="18"/>
        <v>9.8596135924907666E-2</v>
      </c>
      <c r="L136" s="28">
        <f t="shared" si="37"/>
        <v>1.1030302266284519E-2</v>
      </c>
    </row>
    <row r="137" spans="1:12" x14ac:dyDescent="0.25">
      <c r="A137" s="33">
        <f t="shared" si="14"/>
        <v>87</v>
      </c>
      <c r="B137" s="28">
        <f t="shared" si="31"/>
        <v>9.0425992156701351</v>
      </c>
      <c r="C137" s="34">
        <f t="shared" si="32"/>
        <v>9.0425992156701357E-2</v>
      </c>
      <c r="D137" s="28">
        <f t="shared" si="33"/>
        <v>0.01</v>
      </c>
      <c r="E137" s="43">
        <f t="shared" si="18"/>
        <v>9.9394512101058902E-2</v>
      </c>
      <c r="F137" s="28">
        <f t="shared" si="34"/>
        <v>1.0991807745810054E-2</v>
      </c>
      <c r="G137" s="43">
        <f t="shared" si="18"/>
        <v>9.8555925673437642E-2</v>
      </c>
      <c r="H137" s="28">
        <f t="shared" si="35"/>
        <v>1.0899070424646017E-2</v>
      </c>
      <c r="I137" s="43">
        <f t="shared" si="18"/>
        <v>0.10668585919017393</v>
      </c>
      <c r="J137" s="28">
        <f t="shared" si="36"/>
        <v>1.1798140849292033E-2</v>
      </c>
      <c r="K137" s="43">
        <f t="shared" si="18"/>
        <v>9.960239262101174E-2</v>
      </c>
      <c r="L137" s="28">
        <f t="shared" si="37"/>
        <v>1.1014796768655674E-2</v>
      </c>
    </row>
    <row r="138" spans="1:12" x14ac:dyDescent="0.25">
      <c r="A138" s="33">
        <f t="shared" si="14"/>
        <v>88</v>
      </c>
      <c r="B138" s="28">
        <f t="shared" si="31"/>
        <v>9.1465371376893323</v>
      </c>
      <c r="C138" s="34">
        <f t="shared" si="32"/>
        <v>9.1465371376893326E-2</v>
      </c>
      <c r="D138" s="28">
        <f t="shared" si="33"/>
        <v>0.01</v>
      </c>
      <c r="E138" s="43">
        <f t="shared" si="18"/>
        <v>0.10044441598651627</v>
      </c>
      <c r="F138" s="28">
        <f t="shared" si="34"/>
        <v>1.0981687875362555E-2</v>
      </c>
      <c r="G138" s="43">
        <f t="shared" si="18"/>
        <v>9.961261840909072E-2</v>
      </c>
      <c r="H138" s="28">
        <f t="shared" si="35"/>
        <v>1.0890746619135864E-2</v>
      </c>
      <c r="I138" s="43">
        <f t="shared" si="18"/>
        <v>0.10775986544128813</v>
      </c>
      <c r="J138" s="28">
        <f t="shared" si="36"/>
        <v>1.1781493238271729E-2</v>
      </c>
      <c r="K138" s="43">
        <f t="shared" si="18"/>
        <v>0.10060792057756006</v>
      </c>
      <c r="L138" s="28">
        <f t="shared" si="37"/>
        <v>1.0999563994879969E-2</v>
      </c>
    </row>
    <row r="139" spans="1:12" x14ac:dyDescent="0.25">
      <c r="A139" s="33">
        <f t="shared" si="14"/>
        <v>89</v>
      </c>
      <c r="B139" s="28">
        <f t="shared" si="31"/>
        <v>9.2504750597085295</v>
      </c>
      <c r="C139" s="34">
        <f t="shared" si="32"/>
        <v>9.2504750597085295E-2</v>
      </c>
      <c r="D139" s="28">
        <f t="shared" si="33"/>
        <v>0.01</v>
      </c>
      <c r="E139" s="43">
        <f t="shared" si="18"/>
        <v>0.10149410726529974</v>
      </c>
      <c r="F139" s="28">
        <f t="shared" si="34"/>
        <v>1.0971772434409189E-2</v>
      </c>
      <c r="G139" s="43">
        <f t="shared" si="18"/>
        <v>0.10066899350037138</v>
      </c>
      <c r="H139" s="28">
        <f t="shared" si="35"/>
        <v>1.0882575527266307E-2</v>
      </c>
      <c r="I139" s="43">
        <f t="shared" si="18"/>
        <v>0.10883323640365745</v>
      </c>
      <c r="J139" s="28">
        <f t="shared" si="36"/>
        <v>1.1765151054532614E-2</v>
      </c>
      <c r="K139" s="43">
        <f t="shared" si="18"/>
        <v>0.10161273885347513</v>
      </c>
      <c r="L139" s="28">
        <f t="shared" si="37"/>
        <v>1.0984596812336773E-2</v>
      </c>
    </row>
    <row r="140" spans="1:12" x14ac:dyDescent="0.25">
      <c r="A140" s="33">
        <f t="shared" si="14"/>
        <v>90</v>
      </c>
      <c r="B140" s="28">
        <f t="shared" si="31"/>
        <v>9.3544129817277266</v>
      </c>
      <c r="C140" s="34">
        <f t="shared" si="32"/>
        <v>9.3544129817277263E-2</v>
      </c>
      <c r="D140" s="28">
        <f t="shared" si="33"/>
        <v>0.01</v>
      </c>
      <c r="E140" s="43">
        <f t="shared" si="18"/>
        <v>0.10254359231522861</v>
      </c>
      <c r="F140" s="28">
        <f t="shared" si="34"/>
        <v>1.0962055290431401E-2</v>
      </c>
      <c r="G140" s="43">
        <f t="shared" si="18"/>
        <v>0.10172505960936729</v>
      </c>
      <c r="H140" s="28">
        <f t="shared" si="35"/>
        <v>1.0874552984572104E-2</v>
      </c>
      <c r="I140" s="43">
        <f t="shared" si="18"/>
        <v>0.10990598940145731</v>
      </c>
      <c r="J140" s="28">
        <f t="shared" si="36"/>
        <v>1.1749105969144209E-2</v>
      </c>
      <c r="K140" s="43">
        <f t="shared" si="18"/>
        <v>0.10261686584881907</v>
      </c>
      <c r="L140" s="28">
        <f t="shared" si="37"/>
        <v>1.0969888334977713E-2</v>
      </c>
    </row>
    <row r="141" spans="1:12" x14ac:dyDescent="0.25">
      <c r="A141" s="33">
        <f t="shared" si="14"/>
        <v>91</v>
      </c>
      <c r="B141" s="28">
        <f t="shared" si="31"/>
        <v>9.4583509037469238</v>
      </c>
      <c r="C141" s="34">
        <f t="shared" si="32"/>
        <v>9.4583509037469246E-2</v>
      </c>
      <c r="D141" s="28">
        <f t="shared" si="33"/>
        <v>0.01</v>
      </c>
      <c r="E141" s="43">
        <f t="shared" si="18"/>
        <v>0.10359287726155021</v>
      </c>
      <c r="F141" s="28">
        <f t="shared" si="34"/>
        <v>1.0952530553768302E-2</v>
      </c>
      <c r="G141" s="43">
        <f t="shared" si="18"/>
        <v>0.10278082508605246</v>
      </c>
      <c r="H141" s="28">
        <f t="shared" si="35"/>
        <v>1.086667497664269E-2</v>
      </c>
      <c r="I141" s="43">
        <f t="shared" si="18"/>
        <v>0.11097814113463567</v>
      </c>
      <c r="J141" s="28">
        <f t="shared" si="36"/>
        <v>1.1733349953285377E-2</v>
      </c>
      <c r="K141" s="43">
        <f t="shared" si="18"/>
        <v>0.10362031933302035</v>
      </c>
      <c r="L141" s="28">
        <f t="shared" si="37"/>
        <v>1.0955431912763058E-2</v>
      </c>
    </row>
    <row r="142" spans="1:12" x14ac:dyDescent="0.25">
      <c r="A142" s="33">
        <f t="shared" si="14"/>
        <v>92</v>
      </c>
      <c r="B142" s="28">
        <f t="shared" si="31"/>
        <v>9.5622888257661209</v>
      </c>
      <c r="C142" s="34">
        <f t="shared" si="32"/>
        <v>9.5622888257661215E-2</v>
      </c>
      <c r="D142" s="28">
        <f t="shared" si="33"/>
        <v>0.01</v>
      </c>
      <c r="E142" s="43">
        <f t="shared" si="18"/>
        <v>0.10464196798932016</v>
      </c>
      <c r="F142" s="28">
        <f t="shared" si="34"/>
        <v>1.0943192565712566E-2</v>
      </c>
      <c r="G142" s="43">
        <f t="shared" si="18"/>
        <v>0.10383629798221929</v>
      </c>
      <c r="H142" s="28">
        <f t="shared" si="35"/>
        <v>1.0858937632424006E-2</v>
      </c>
      <c r="I142" s="43">
        <f t="shared" si="18"/>
        <v>0.11204970770677736</v>
      </c>
      <c r="J142" s="28">
        <f t="shared" si="36"/>
        <v>1.1717875264848011E-2</v>
      </c>
      <c r="K142" s="43">
        <f t="shared" si="18"/>
        <v>0.10462311647166173</v>
      </c>
      <c r="L142" s="28">
        <f t="shared" si="37"/>
        <v>1.0941221121636579E-2</v>
      </c>
    </row>
    <row r="143" spans="1:12" x14ac:dyDescent="0.25">
      <c r="A143" s="33">
        <f t="shared" si="14"/>
        <v>93</v>
      </c>
      <c r="B143" s="28">
        <f t="shared" si="31"/>
        <v>9.6662267477853181</v>
      </c>
      <c r="C143" s="34">
        <f t="shared" si="32"/>
        <v>9.6662267477853184E-2</v>
      </c>
      <c r="D143" s="28">
        <f t="shared" si="33"/>
        <v>0.01</v>
      </c>
      <c r="E143" s="43">
        <f t="shared" si="18"/>
        <v>0.10569087015506144</v>
      </c>
      <c r="F143" s="28">
        <f t="shared" si="34"/>
        <v>1.0934035887299753E-2</v>
      </c>
      <c r="G143" s="43">
        <f t="shared" si="18"/>
        <v>0.10489148606467114</v>
      </c>
      <c r="H143" s="28">
        <f t="shared" si="35"/>
        <v>1.0851337217875982E-2</v>
      </c>
      <c r="I143" s="43">
        <f t="shared" si="18"/>
        <v>0.1131207046514891</v>
      </c>
      <c r="J143" s="28">
        <f t="shared" si="36"/>
        <v>1.1702674435751965E-2</v>
      </c>
      <c r="K143" s="43">
        <f t="shared" si="18"/>
        <v>0.10562527385191434</v>
      </c>
      <c r="L143" s="28">
        <f t="shared" si="37"/>
        <v>1.0927249754007138E-2</v>
      </c>
    </row>
    <row r="144" spans="1:12" x14ac:dyDescent="0.25">
      <c r="A144" s="33">
        <f t="shared" si="14"/>
        <v>94</v>
      </c>
      <c r="B144" s="28">
        <f t="shared" si="31"/>
        <v>9.7701646698045153</v>
      </c>
      <c r="C144" s="34">
        <f t="shared" si="32"/>
        <v>9.7701646698045153E-2</v>
      </c>
      <c r="D144" s="28">
        <f t="shared" si="33"/>
        <v>0.01</v>
      </c>
      <c r="E144" s="43">
        <f t="shared" si="18"/>
        <v>0.10673958919775103</v>
      </c>
      <c r="F144" s="28">
        <f t="shared" si="34"/>
        <v>1.0925055288744353E-2</v>
      </c>
      <c r="G144" s="43">
        <f t="shared" si="18"/>
        <v>0.10594639682772052</v>
      </c>
      <c r="H144" s="28">
        <f t="shared" si="35"/>
        <v>1.0843870129963769E-2</v>
      </c>
      <c r="I144" s="43">
        <f t="shared" si="18"/>
        <v>0.11419114695739588</v>
      </c>
      <c r="J144" s="28">
        <f t="shared" si="36"/>
        <v>1.1687740259927538E-2</v>
      </c>
      <c r="K144" s="43">
        <f t="shared" si="18"/>
        <v>0.10662680750669673</v>
      </c>
      <c r="L144" s="28">
        <f t="shared" si="37"/>
        <v>1.0913511809707314E-2</v>
      </c>
    </row>
    <row r="145" spans="1:12" x14ac:dyDescent="0.25">
      <c r="A145" s="33">
        <f t="shared" si="14"/>
        <v>95</v>
      </c>
      <c r="B145" s="28">
        <f t="shared" si="31"/>
        <v>9.8741025918237124</v>
      </c>
      <c r="C145" s="34">
        <f t="shared" si="32"/>
        <v>9.8741025918237121E-2</v>
      </c>
      <c r="D145" s="28">
        <f t="shared" si="33"/>
        <v>0.01</v>
      </c>
      <c r="E145" s="43">
        <f t="shared" si="18"/>
        <v>0.1077881303491785</v>
      </c>
      <c r="F145" s="28">
        <f t="shared" si="34"/>
        <v>1.0916245739479441E-2</v>
      </c>
      <c r="G145" s="43">
        <f t="shared" si="18"/>
        <v>0.10700103750503523</v>
      </c>
      <c r="H145" s="28">
        <f t="shared" si="35"/>
        <v>1.0836532890962449E-2</v>
      </c>
      <c r="I145" s="43">
        <f t="shared" si="18"/>
        <v>0.11526104909183332</v>
      </c>
      <c r="J145" s="28">
        <f t="shared" si="36"/>
        <v>1.1673065781924898E-2</v>
      </c>
      <c r="K145" s="43">
        <f t="shared" si="18"/>
        <v>0.10762773293763336</v>
      </c>
      <c r="L145" s="28">
        <f t="shared" si="37"/>
        <v>1.0900001487401488E-2</v>
      </c>
    </row>
    <row r="146" spans="1:12" x14ac:dyDescent="0.25">
      <c r="A146" s="33">
        <f t="shared" si="14"/>
        <v>96</v>
      </c>
      <c r="B146" s="28">
        <f t="shared" si="31"/>
        <v>9.9780405138429078</v>
      </c>
      <c r="C146" s="34">
        <f t="shared" si="32"/>
        <v>9.9780405138429076E-2</v>
      </c>
      <c r="D146" s="28">
        <f t="shared" si="33"/>
        <v>0.01</v>
      </c>
      <c r="E146" s="43">
        <f t="shared" si="18"/>
        <v>0.10883649864371855</v>
      </c>
      <c r="F146" s="28">
        <f t="shared" si="34"/>
        <v>1.0907602398760119E-2</v>
      </c>
      <c r="G146" s="43">
        <f t="shared" si="18"/>
        <v>0.10805541508087195</v>
      </c>
      <c r="H146" s="28">
        <f t="shared" si="35"/>
        <v>1.0829322143056309E-2</v>
      </c>
      <c r="I146" s="43">
        <f t="shared" si="18"/>
        <v>0.11633042502331484</v>
      </c>
      <c r="J146" s="28">
        <f t="shared" si="36"/>
        <v>1.1658644286112619E-2</v>
      </c>
      <c r="K146" s="43">
        <f t="shared" si="18"/>
        <v>0.10862806513688097</v>
      </c>
      <c r="L146" s="28">
        <f t="shared" si="37"/>
        <v>1.0886713176417475E-2</v>
      </c>
    </row>
    <row r="147" spans="1:12" x14ac:dyDescent="0.25">
      <c r="A147" s="33">
        <f t="shared" si="14"/>
        <v>97</v>
      </c>
      <c r="B147" s="28">
        <f t="shared" si="31"/>
        <v>10.081978435862105</v>
      </c>
      <c r="C147" s="34">
        <f t="shared" si="32"/>
        <v>0.10081978435862105</v>
      </c>
      <c r="D147" s="28">
        <f t="shared" si="33"/>
        <v>0.01</v>
      </c>
      <c r="E147" s="43">
        <f t="shared" si="18"/>
        <v>0.10988469892755548</v>
      </c>
      <c r="F147" s="28">
        <f t="shared" si="34"/>
        <v>1.0899120606793808E-2</v>
      </c>
      <c r="G147" s="43">
        <f t="shared" si="18"/>
        <v>0.10910953630073378</v>
      </c>
      <c r="H147" s="28">
        <f t="shared" si="35"/>
        <v>1.0822234643215032E-2</v>
      </c>
      <c r="I147" s="43">
        <f t="shared" si="18"/>
        <v>0.11739928824284651</v>
      </c>
      <c r="J147" s="28">
        <f t="shared" si="36"/>
        <v>1.1644469286430065E-2</v>
      </c>
      <c r="K147" s="43">
        <f t="shared" si="18"/>
        <v>0.10962781860788798</v>
      </c>
      <c r="L147" s="28">
        <f t="shared" si="37"/>
        <v>1.0873641448977544E-2</v>
      </c>
    </row>
    <row r="148" spans="1:12" x14ac:dyDescent="0.25">
      <c r="A148" s="33">
        <f t="shared" si="14"/>
        <v>98</v>
      </c>
      <c r="B148" s="28">
        <f t="shared" si="31"/>
        <v>10.185916357881302</v>
      </c>
      <c r="C148" s="34">
        <f t="shared" si="32"/>
        <v>0.10185916357881303</v>
      </c>
      <c r="D148" s="28">
        <f t="shared" si="33"/>
        <v>0.01</v>
      </c>
      <c r="E148" s="43">
        <f t="shared" si="18"/>
        <v>0.11093273586739519</v>
      </c>
      <c r="F148" s="28">
        <f t="shared" si="34"/>
        <v>1.0890795876363301E-2</v>
      </c>
      <c r="G148" s="43">
        <f t="shared" si="18"/>
        <v>0.11016340768148578</v>
      </c>
      <c r="H148" s="28">
        <f t="shared" si="35"/>
        <v>1.0815267258330409E-2</v>
      </c>
      <c r="I148" s="43">
        <f t="shared" si="18"/>
        <v>0.11846765178415852</v>
      </c>
      <c r="J148" s="28">
        <f t="shared" si="36"/>
        <v>1.1630534516660818E-2</v>
      </c>
      <c r="K148" s="43">
        <f t="shared" si="18"/>
        <v>0.11062700738514682</v>
      </c>
      <c r="L148" s="28">
        <f t="shared" si="37"/>
        <v>1.0860781052806282E-2</v>
      </c>
    </row>
    <row r="149" spans="1:12" x14ac:dyDescent="0.25">
      <c r="A149" s="33">
        <f t="shared" si="14"/>
        <v>99</v>
      </c>
      <c r="B149" s="28">
        <f t="shared" si="31"/>
        <v>10.289854279900499</v>
      </c>
      <c r="C149" s="34">
        <f t="shared" si="32"/>
        <v>0.102898542799005</v>
      </c>
      <c r="D149" s="28">
        <f t="shared" si="33"/>
        <v>0.01</v>
      </c>
      <c r="E149" s="43">
        <f t="shared" si="18"/>
        <v>0.11198061395869768</v>
      </c>
      <c r="F149" s="28">
        <f t="shared" si="34"/>
        <v>1.0882623884910887E-2</v>
      </c>
      <c r="G149" s="43">
        <f t="shared" si="18"/>
        <v>0.11121703552096071</v>
      </c>
      <c r="H149" s="28">
        <f t="shared" si="35"/>
        <v>1.0808416960598217E-2</v>
      </c>
      <c r="I149" s="43">
        <f t="shared" si="18"/>
        <v>0.11953552824291641</v>
      </c>
      <c r="J149" s="28">
        <f t="shared" si="36"/>
        <v>1.1616833921196433E-2</v>
      </c>
      <c r="K149" s="43">
        <f t="shared" si="18"/>
        <v>0.11162564505299606</v>
      </c>
      <c r="L149" s="28">
        <f t="shared" si="37"/>
        <v>1.0848126904094065E-2</v>
      </c>
    </row>
    <row r="150" spans="1:12" x14ac:dyDescent="0.25">
      <c r="A150" s="33">
        <f t="shared" si="14"/>
        <v>100</v>
      </c>
      <c r="B150" s="28">
        <f t="shared" si="31"/>
        <v>10.393792201919696</v>
      </c>
      <c r="C150" s="34">
        <f t="shared" si="32"/>
        <v>0.10393792201919697</v>
      </c>
      <c r="D150" s="28">
        <f t="shared" si="33"/>
        <v>0.01</v>
      </c>
      <c r="E150" s="43">
        <f t="shared" si="18"/>
        <v>0.11302833753346056</v>
      </c>
      <c r="F150" s="28">
        <f t="shared" si="34"/>
        <v>1.0874600467054232E-2</v>
      </c>
      <c r="G150" s="43">
        <f t="shared" si="18"/>
        <v>0.1122704259070845</v>
      </c>
      <c r="H150" s="28">
        <f t="shared" si="35"/>
        <v>1.0801680823130998E-2</v>
      </c>
      <c r="I150" s="43">
        <f t="shared" si="18"/>
        <v>0.12060292979497202</v>
      </c>
      <c r="J150" s="28">
        <f t="shared" si="36"/>
        <v>1.1603361646261995E-2</v>
      </c>
      <c r="K150" s="43">
        <f t="shared" si="18"/>
        <v>0.11262374476352516</v>
      </c>
      <c r="L150" s="28">
        <f t="shared" si="37"/>
        <v>1.0835674080796415E-2</v>
      </c>
    </row>
    <row r="151" spans="1:12" x14ac:dyDescent="0.25">
      <c r="A151" s="33">
        <f t="shared" si="14"/>
        <v>101</v>
      </c>
      <c r="B151" s="28">
        <f t="shared" si="31"/>
        <v>10.497730123938894</v>
      </c>
      <c r="C151" s="34">
        <f t="shared" si="32"/>
        <v>0.10497730123938893</v>
      </c>
      <c r="D151" s="28">
        <f t="shared" si="33"/>
        <v>0.01</v>
      </c>
      <c r="E151" s="43">
        <f t="shared" si="18"/>
        <v>0.11407591076758186</v>
      </c>
      <c r="F151" s="28">
        <f t="shared" si="34"/>
        <v>1.0866721607506805E-2</v>
      </c>
      <c r="G151" s="43">
        <f t="shared" si="18"/>
        <v>0.11332358472654916</v>
      </c>
      <c r="H151" s="28">
        <f t="shared" si="35"/>
        <v>1.0795056015788352E-2</v>
      </c>
      <c r="I151" s="43">
        <f t="shared" si="18"/>
        <v>0.12166986821370938</v>
      </c>
      <c r="J151" s="28">
        <f t="shared" si="36"/>
        <v>1.1590112031576704E-2</v>
      </c>
      <c r="K151" s="43">
        <f t="shared" si="18"/>
        <v>0.11362131925363121</v>
      </c>
      <c r="L151" s="28">
        <f t="shared" si="37"/>
        <v>1.0823417816250635E-2</v>
      </c>
    </row>
    <row r="152" spans="1:12" x14ac:dyDescent="0.25">
      <c r="A152" s="33">
        <f t="shared" si="14"/>
        <v>102</v>
      </c>
      <c r="B152" s="28">
        <f t="shared" si="31"/>
        <v>10.601668045958091</v>
      </c>
      <c r="C152" s="34">
        <f t="shared" si="32"/>
        <v>0.1060166804595809</v>
      </c>
      <c r="D152" s="28">
        <f t="shared" si="33"/>
        <v>0.01</v>
      </c>
      <c r="E152" s="43">
        <f t="shared" si="18"/>
        <v>0.11512333768782829</v>
      </c>
      <c r="F152" s="28">
        <f t="shared" si="34"/>
        <v>1.0858983434377509E-2</v>
      </c>
      <c r="G152" s="43">
        <f t="shared" si="18"/>
        <v>0.11437651767305934</v>
      </c>
      <c r="H152" s="28">
        <f t="shared" si="35"/>
        <v>1.0788539801212286E-2</v>
      </c>
      <c r="I152" s="43">
        <f t="shared" si="18"/>
        <v>0.12273635488653779</v>
      </c>
      <c r="J152" s="28">
        <f t="shared" si="36"/>
        <v>1.1577079602424573E-2</v>
      </c>
      <c r="K152" s="43">
        <f t="shared" si="18"/>
        <v>0.11461838086127449</v>
      </c>
      <c r="L152" s="28">
        <f t="shared" si="37"/>
        <v>1.0811353493092344E-2</v>
      </c>
    </row>
    <row r="153" spans="1:12" x14ac:dyDescent="0.25">
      <c r="A153" s="33">
        <f t="shared" si="14"/>
        <v>103</v>
      </c>
      <c r="B153" s="28">
        <f t="shared" si="31"/>
        <v>10.705605967977288</v>
      </c>
      <c r="C153" s="34">
        <f t="shared" si="32"/>
        <v>0.10705605967977289</v>
      </c>
      <c r="D153" s="28">
        <f t="shared" si="33"/>
        <v>0.01</v>
      </c>
      <c r="E153" s="43">
        <f t="shared" si="18"/>
        <v>0.11617062217843374</v>
      </c>
      <c r="F153" s="28">
        <f t="shared" si="34"/>
        <v>1.0851382212826105E-2</v>
      </c>
      <c r="G153" s="43">
        <f t="shared" si="18"/>
        <v>0.11542923025517654</v>
      </c>
      <c r="H153" s="28">
        <f t="shared" si="35"/>
        <v>1.0782129531055932E-2</v>
      </c>
      <c r="I153" s="43">
        <f t="shared" si="18"/>
        <v>0.12380240083058021</v>
      </c>
      <c r="J153" s="28">
        <f t="shared" si="36"/>
        <v>1.1564259062111865E-2</v>
      </c>
      <c r="K153" s="43">
        <f t="shared" si="18"/>
        <v>0.11561494154097615</v>
      </c>
      <c r="L153" s="28">
        <f t="shared" si="37"/>
        <v>1.0799476637455617E-2</v>
      </c>
    </row>
    <row r="154" spans="1:12" x14ac:dyDescent="0.25">
      <c r="A154" s="33">
        <f t="shared" si="14"/>
        <v>104</v>
      </c>
      <c r="B154" s="28">
        <f t="shared" si="31"/>
        <v>10.809543889996485</v>
      </c>
      <c r="C154" s="34">
        <f t="shared" si="32"/>
        <v>0.10809543889996485</v>
      </c>
      <c r="D154" s="28">
        <f t="shared" si="33"/>
        <v>0.01</v>
      </c>
      <c r="E154" s="43">
        <f t="shared" si="18"/>
        <v>0.11721776798735026</v>
      </c>
      <c r="F154" s="28">
        <f t="shared" si="34"/>
        <v>1.0843914339052503E-2</v>
      </c>
      <c r="G154" s="43">
        <f t="shared" si="18"/>
        <v>0.1164817278037838</v>
      </c>
      <c r="H154" s="28">
        <f t="shared" si="35"/>
        <v>1.0775822642394736E-2</v>
      </c>
      <c r="I154" s="43">
        <f t="shared" si="18"/>
        <v>0.12486801670760275</v>
      </c>
      <c r="J154" s="28">
        <f t="shared" si="36"/>
        <v>1.1551645284789473E-2</v>
      </c>
      <c r="K154" s="43">
        <f t="shared" si="18"/>
        <v>0.11661101287859901</v>
      </c>
      <c r="L154" s="28">
        <f t="shared" si="37"/>
        <v>1.0787782913441405E-2</v>
      </c>
    </row>
    <row r="155" spans="1:12" x14ac:dyDescent="0.25">
      <c r="A155" s="33">
        <f t="shared" si="14"/>
        <v>105</v>
      </c>
      <c r="B155" s="28">
        <f t="shared" si="15"/>
        <v>10.91348181201568</v>
      </c>
      <c r="C155" s="34">
        <f t="shared" si="16"/>
        <v>0.10913481812015681</v>
      </c>
      <c r="D155" s="28">
        <f t="shared" si="17"/>
        <v>0.01</v>
      </c>
      <c r="E155" s="43">
        <f t="shared" si="18"/>
        <v>0.11826477873217314</v>
      </c>
      <c r="F155" s="28">
        <f t="shared" si="19"/>
        <v>1.0836576334599678E-2</v>
      </c>
      <c r="G155" s="43">
        <f t="shared" si="18"/>
        <v>0.11753401547919222</v>
      </c>
      <c r="H155" s="28">
        <f t="shared" si="20"/>
        <v>1.0769616654309897E-2</v>
      </c>
      <c r="I155" s="43">
        <f t="shared" si="18"/>
        <v>0.12593321283822764</v>
      </c>
      <c r="J155" s="28">
        <f t="shared" si="21"/>
        <v>1.1539233308619794E-2</v>
      </c>
      <c r="K155" s="43">
        <f t="shared" si="18"/>
        <v>0.11760660610544985</v>
      </c>
      <c r="L155" s="28">
        <f t="shared" si="22"/>
        <v>1.0776268117839868E-2</v>
      </c>
    </row>
    <row r="156" spans="1:12" x14ac:dyDescent="0.25">
      <c r="A156" s="33">
        <f t="shared" si="14"/>
        <v>106</v>
      </c>
      <c r="B156" s="28">
        <f t="shared" si="15"/>
        <v>11.017419734034878</v>
      </c>
      <c r="C156" s="34">
        <f t="shared" si="16"/>
        <v>0.11017419734034878</v>
      </c>
      <c r="D156" s="28">
        <f t="shared" si="17"/>
        <v>0.01</v>
      </c>
      <c r="E156" s="43">
        <f t="shared" si="18"/>
        <v>0.11931165790575951</v>
      </c>
      <c r="F156" s="28">
        <f t="shared" si="19"/>
        <v>1.0829364840951226E-2</v>
      </c>
      <c r="G156" s="43">
        <f t="shared" si="18"/>
        <v>0.11858609827790909</v>
      </c>
      <c r="H156" s="28">
        <f t="shared" si="20"/>
        <v>1.0763509164634472E-2</v>
      </c>
      <c r="I156" s="43">
        <f t="shared" si="18"/>
        <v>0.12699799921546939</v>
      </c>
      <c r="J156" s="28">
        <f t="shared" si="21"/>
        <v>1.1527018329268942E-2</v>
      </c>
      <c r="K156" s="43">
        <f t="shared" si="18"/>
        <v>0.11860173211173938</v>
      </c>
      <c r="L156" s="28">
        <f t="shared" si="22"/>
        <v>1.0764928175093155E-2</v>
      </c>
    </row>
    <row r="157" spans="1:12" x14ac:dyDescent="0.25">
      <c r="A157" s="33">
        <f t="shared" si="14"/>
        <v>107</v>
      </c>
      <c r="B157" s="28">
        <f t="shared" si="15"/>
        <v>11.121357656054075</v>
      </c>
      <c r="C157" s="34">
        <f t="shared" si="16"/>
        <v>0.11121357656054075</v>
      </c>
      <c r="D157" s="28">
        <f t="shared" si="17"/>
        <v>0.01</v>
      </c>
      <c r="E157" s="43">
        <f t="shared" si="18"/>
        <v>0.12035840888155856</v>
      </c>
      <c r="F157" s="28">
        <f t="shared" si="19"/>
        <v>1.0822276614405948E-2</v>
      </c>
      <c r="G157" s="43">
        <f t="shared" si="18"/>
        <v>0.11963798103908609</v>
      </c>
      <c r="H157" s="28">
        <f t="shared" si="20"/>
        <v>1.0757497846853202E-2</v>
      </c>
      <c r="I157" s="43">
        <f t="shared" si="18"/>
        <v>0.12806238551763144</v>
      </c>
      <c r="J157" s="28">
        <f t="shared" si="21"/>
        <v>1.1514995693706407E-2</v>
      </c>
      <c r="K157" s="43">
        <f t="shared" si="18"/>
        <v>0.11959640145943348</v>
      </c>
      <c r="L157" s="28">
        <f t="shared" si="22"/>
        <v>1.0753759132485899E-2</v>
      </c>
    </row>
    <row r="158" spans="1:12" x14ac:dyDescent="0.25">
      <c r="A158" s="33">
        <f t="shared" si="14"/>
        <v>108</v>
      </c>
      <c r="B158" s="28">
        <f t="shared" si="15"/>
        <v>11.225295578073272</v>
      </c>
      <c r="C158" s="34">
        <f t="shared" si="16"/>
        <v>0.11225295578073272</v>
      </c>
      <c r="D158" s="28">
        <f t="shared" si="17"/>
        <v>0.01</v>
      </c>
      <c r="E158" s="43">
        <f t="shared" si="18"/>
        <v>0.12140503491867113</v>
      </c>
      <c r="F158" s="28">
        <f t="shared" si="19"/>
        <v>1.081530852121306E-2</v>
      </c>
      <c r="G158" s="43">
        <f t="shared" si="18"/>
        <v>0.1206896684506656</v>
      </c>
      <c r="H158" s="28">
        <f t="shared" si="20"/>
        <v>1.0751580447147652E-2</v>
      </c>
      <c r="I158" s="43">
        <f t="shared" si="18"/>
        <v>0.12912638112059849</v>
      </c>
      <c r="J158" s="28">
        <f t="shared" si="21"/>
        <v>1.1503160894295306E-2</v>
      </c>
      <c r="K158" s="43">
        <f t="shared" si="18"/>
        <v>0.12059062439452796</v>
      </c>
      <c r="L158" s="28">
        <f t="shared" si="22"/>
        <v>1.0742757155551563E-2</v>
      </c>
    </row>
    <row r="159" spans="1:12" x14ac:dyDescent="0.25">
      <c r="A159" s="33">
        <f t="shared" si="14"/>
        <v>109</v>
      </c>
      <c r="B159" s="28">
        <f t="shared" si="15"/>
        <v>11.329233500092469</v>
      </c>
      <c r="C159" s="34">
        <f t="shared" si="16"/>
        <v>0.1132923350009247</v>
      </c>
      <c r="D159" s="28">
        <f t="shared" si="17"/>
        <v>0.01</v>
      </c>
      <c r="E159" s="43">
        <f t="shared" si="18"/>
        <v>0.12245153916665394</v>
      </c>
      <c r="F159" s="28">
        <f t="shared" si="19"/>
        <v>1.0808457532952648E-2</v>
      </c>
      <c r="G159" s="43">
        <f t="shared" si="18"/>
        <v>0.12174116505524088</v>
      </c>
      <c r="H159" s="28">
        <f t="shared" si="20"/>
        <v>1.0745754781578756E-2</v>
      </c>
      <c r="I159" s="43">
        <f t="shared" si="18"/>
        <v>0.13018999510955709</v>
      </c>
      <c r="J159" s="28">
        <f t="shared" si="21"/>
        <v>1.1491509563157514E-2</v>
      </c>
      <c r="K159" s="43">
        <f t="shared" si="18"/>
        <v>0.12158441085877636</v>
      </c>
      <c r="L159" s="28">
        <f t="shared" si="22"/>
        <v>1.0731918523683354E-2</v>
      </c>
    </row>
    <row r="160" spans="1:12" x14ac:dyDescent="0.25">
      <c r="A160" s="33">
        <f t="shared" si="14"/>
        <v>110</v>
      </c>
      <c r="B160" s="28">
        <f t="shared" si="15"/>
        <v>11.433171422111666</v>
      </c>
      <c r="C160" s="34">
        <f t="shared" si="16"/>
        <v>0.11433171422111667</v>
      </c>
      <c r="D160" s="28">
        <f t="shared" si="17"/>
        <v>0.01</v>
      </c>
      <c r="E160" s="43">
        <f t="shared" si="18"/>
        <v>0.12349792467008368</v>
      </c>
      <c r="F160" s="28">
        <f t="shared" si="19"/>
        <v>1.0801720722147105E-2</v>
      </c>
      <c r="G160" s="43">
        <f t="shared" si="18"/>
        <v>0.12279247525564592</v>
      </c>
      <c r="H160" s="28">
        <f t="shared" si="20"/>
        <v>1.0740018733399397E-2</v>
      </c>
      <c r="I160" s="43">
        <f t="shared" si="18"/>
        <v>0.13125323629017518</v>
      </c>
      <c r="J160" s="28">
        <f t="shared" si="21"/>
        <v>1.1480037466798794E-2</v>
      </c>
      <c r="K160" s="43">
        <f t="shared" si="18"/>
        <v>0.12257777050089944</v>
      </c>
      <c r="L160" s="28">
        <f t="shared" si="22"/>
        <v>1.0721239625939218E-2</v>
      </c>
    </row>
    <row r="161" spans="1:12" x14ac:dyDescent="0.25">
      <c r="A161" s="33">
        <f t="shared" si="14"/>
        <v>111</v>
      </c>
      <c r="B161" s="28">
        <f t="shared" si="15"/>
        <v>11.537109344130863</v>
      </c>
      <c r="C161" s="34">
        <f t="shared" si="16"/>
        <v>0.11537109344130864</v>
      </c>
      <c r="D161" s="28">
        <f t="shared" si="17"/>
        <v>0.01</v>
      </c>
      <c r="E161" s="43">
        <f t="shared" si="18"/>
        <v>0.12454419437289486</v>
      </c>
      <c r="F161" s="28">
        <f t="shared" si="19"/>
        <v>1.0795095258090168E-2</v>
      </c>
      <c r="G161" s="43">
        <f t="shared" si="18"/>
        <v>0.12384360332028931</v>
      </c>
      <c r="H161" s="28">
        <f t="shared" si="20"/>
        <v>1.0734370250490066E-2</v>
      </c>
      <c r="I161" s="43">
        <f t="shared" si="18"/>
        <v>0.13231611319926997</v>
      </c>
      <c r="J161" s="28">
        <f t="shared" si="21"/>
        <v>1.1468740500980134E-2</v>
      </c>
      <c r="K161" s="43">
        <f t="shared" si="18"/>
        <v>0.12357071268730263</v>
      </c>
      <c r="L161" s="28">
        <f t="shared" si="22"/>
        <v>1.0710716957030948E-2</v>
      </c>
    </row>
    <row r="162" spans="1:12" x14ac:dyDescent="0.25">
      <c r="A162" s="33">
        <f t="shared" si="14"/>
        <v>112</v>
      </c>
      <c r="B162" s="28">
        <f t="shared" si="6"/>
        <v>11.641047266150061</v>
      </c>
      <c r="C162" s="34">
        <f t="shared" si="12"/>
        <v>0.11641047266150061</v>
      </c>
      <c r="D162" s="28">
        <f t="shared" si="13"/>
        <v>0.01</v>
      </c>
      <c r="E162" s="43">
        <f t="shared" si="11"/>
        <v>0.1255903511225043</v>
      </c>
      <c r="F162" s="28">
        <f t="shared" si="8"/>
        <v>1.0788578402881072E-2</v>
      </c>
      <c r="G162" s="43">
        <f t="shared" si="11"/>
        <v>0.12489455338824558</v>
      </c>
      <c r="H162" s="28">
        <f t="shared" si="9"/>
        <v>1.0728807342911068E-2</v>
      </c>
      <c r="I162" s="43">
        <f t="shared" si="11"/>
        <v>0.13337863411499057</v>
      </c>
      <c r="J162" s="28">
        <f t="shared" si="10"/>
        <v>1.1457614685822137E-2</v>
      </c>
      <c r="K162" s="43">
        <f t="shared" si="11"/>
        <v>0.12456324651232646</v>
      </c>
      <c r="L162" s="28">
        <f t="shared" si="5"/>
        <v>1.0700347113488025E-2</v>
      </c>
    </row>
    <row r="163" spans="1:12" x14ac:dyDescent="0.25">
      <c r="A163" s="33">
        <f t="shared" si="14"/>
        <v>113</v>
      </c>
      <c r="B163" s="28">
        <f t="shared" si="6"/>
        <v>11.744985188169258</v>
      </c>
      <c r="C163" s="34">
        <f t="shared" si="12"/>
        <v>0.11744985188169257</v>
      </c>
      <c r="D163" s="28">
        <f t="shared" si="13"/>
        <v>0.01</v>
      </c>
      <c r="E163" s="43">
        <f t="shared" si="11"/>
        <v>0.12663639767373433</v>
      </c>
      <c r="F163" s="28">
        <f t="shared" si="8"/>
        <v>1.0782167507652148E-2</v>
      </c>
      <c r="G163" s="43">
        <f t="shared" si="11"/>
        <v>0.12594532947411707</v>
      </c>
      <c r="H163" s="28">
        <f t="shared" si="9"/>
        <v>1.0723328080565142E-2</v>
      </c>
      <c r="I163" s="43">
        <f t="shared" si="11"/>
        <v>0.13444080706654157</v>
      </c>
      <c r="J163" s="28">
        <f t="shared" si="10"/>
        <v>1.1446656161130286E-2</v>
      </c>
      <c r="K163" s="43">
        <f t="shared" si="11"/>
        <v>0.12555538080805365</v>
      </c>
      <c r="L163" s="28">
        <f t="shared" si="5"/>
        <v>1.0690126789987422E-2</v>
      </c>
    </row>
    <row r="164" spans="1:12" x14ac:dyDescent="0.25">
      <c r="A164" s="33">
        <f t="shared" si="14"/>
        <v>114</v>
      </c>
      <c r="B164" s="28">
        <f t="shared" si="6"/>
        <v>11.848923110188455</v>
      </c>
      <c r="C164" s="34">
        <f t="shared" ref="C164:C180" si="38">$B164*D$1</f>
        <v>0.11848923110188456</v>
      </c>
      <c r="D164" s="28">
        <f t="shared" ref="D164:D180" si="39">C164/$B164</f>
        <v>0.01</v>
      </c>
      <c r="E164" s="43">
        <f t="shared" si="11"/>
        <v>0.12768233669254644</v>
      </c>
      <c r="F164" s="28">
        <f t="shared" si="8"/>
        <v>1.0775860008978967E-2</v>
      </c>
      <c r="G164" s="43">
        <f t="shared" si="11"/>
        <v>0.1269959354726779</v>
      </c>
      <c r="H164" s="28">
        <f t="shared" si="9"/>
        <v>1.0717930590964739E-2</v>
      </c>
      <c r="I164" s="43">
        <f t="shared" si="11"/>
        <v>0.13550263984347125</v>
      </c>
      <c r="J164" s="28">
        <f t="shared" si="10"/>
        <v>1.1435861181929477E-2</v>
      </c>
      <c r="K164" s="43">
        <f t="shared" si="11"/>
        <v>0.12654712415369504</v>
      </c>
      <c r="L164" s="28">
        <f t="shared" ref="L164:L180" si="40">K164/$B164</f>
        <v>1.0680052775841022E-2</v>
      </c>
    </row>
    <row r="165" spans="1:12" x14ac:dyDescent="0.25">
      <c r="A165" s="33">
        <f t="shared" si="14"/>
        <v>115</v>
      </c>
      <c r="B165" s="28">
        <f t="shared" ref="B165:B180" si="41">A165/(PI()*(1.75/2)^2)/4</f>
        <v>11.95286103220765</v>
      </c>
      <c r="C165" s="34">
        <f t="shared" si="38"/>
        <v>0.11952861032207651</v>
      </c>
      <c r="D165" s="28">
        <f t="shared" si="39"/>
        <v>0.01</v>
      </c>
      <c r="E165" s="43">
        <f t="shared" si="11"/>
        <v>0.12872817075959525</v>
      </c>
      <c r="F165" s="28">
        <f t="shared" si="8"/>
        <v>1.0769653425462742E-2</v>
      </c>
      <c r="G165" s="43">
        <f t="shared" si="11"/>
        <v>0.12804637516331163</v>
      </c>
      <c r="H165" s="28">
        <f t="shared" si="9"/>
        <v>1.0712613057098509E-2</v>
      </c>
      <c r="I165" s="43">
        <f t="shared" si="11"/>
        <v>0.13656414000454672</v>
      </c>
      <c r="J165" s="28">
        <f t="shared" si="10"/>
        <v>1.1425226114197015E-2</v>
      </c>
      <c r="K165" s="43">
        <f t="shared" si="11"/>
        <v>0.12753848488457523</v>
      </c>
      <c r="L165" s="28">
        <f t="shared" si="40"/>
        <v>1.0670121951632807E-2</v>
      </c>
    </row>
    <row r="166" spans="1:12" x14ac:dyDescent="0.25">
      <c r="A166" s="33">
        <f t="shared" si="14"/>
        <v>116</v>
      </c>
      <c r="B166" s="28">
        <f t="shared" si="41"/>
        <v>12.056798954226847</v>
      </c>
      <c r="C166" s="34">
        <f t="shared" si="38"/>
        <v>0.12056798954226848</v>
      </c>
      <c r="D166" s="28">
        <f t="shared" si="39"/>
        <v>0.01</v>
      </c>
      <c r="E166" s="43">
        <f t="shared" si="11"/>
        <v>0.12977390237361391</v>
      </c>
      <c r="F166" s="28">
        <f t="shared" si="8"/>
        <v>1.0763545354475539E-2</v>
      </c>
      <c r="G166" s="43">
        <f t="shared" si="11"/>
        <v>0.12909665221425329</v>
      </c>
      <c r="H166" s="28">
        <f t="shared" si="9"/>
        <v>1.0707373715391917E-2</v>
      </c>
      <c r="I166" s="43">
        <f t="shared" si="11"/>
        <v>0.13762531488623811</v>
      </c>
      <c r="J166" s="28">
        <f t="shared" si="10"/>
        <v>1.1414747430783833E-2</v>
      </c>
      <c r="K166" s="43">
        <f t="shared" si="11"/>
        <v>0.12852947110073781</v>
      </c>
      <c r="L166" s="28">
        <f t="shared" si="40"/>
        <v>1.0660331285998446E-2</v>
      </c>
    </row>
    <row r="167" spans="1:12" x14ac:dyDescent="0.25">
      <c r="A167" s="33">
        <f t="shared" ref="A167:A180" si="42">A166+$A$3</f>
        <v>117</v>
      </c>
      <c r="B167" s="28">
        <f t="shared" si="41"/>
        <v>12.160736876246045</v>
      </c>
      <c r="C167" s="34">
        <f t="shared" si="38"/>
        <v>0.12160736876246045</v>
      </c>
      <c r="D167" s="28">
        <f t="shared" si="39"/>
        <v>0.01</v>
      </c>
      <c r="E167" s="43">
        <f t="shared" si="11"/>
        <v>0.13081953395463891</v>
      </c>
      <c r="F167" s="28">
        <f t="shared" si="8"/>
        <v>1.0757533469059171E-2</v>
      </c>
      <c r="G167" s="43">
        <f t="shared" si="11"/>
        <v>0.13014677018664553</v>
      </c>
      <c r="H167" s="28">
        <f t="shared" si="9"/>
        <v>1.0702210853757175E-2</v>
      </c>
      <c r="I167" s="43">
        <f t="shared" si="11"/>
        <v>0.13868617161083061</v>
      </c>
      <c r="J167" s="28">
        <f t="shared" si="10"/>
        <v>1.1404421707514347E-2</v>
      </c>
      <c r="K167" s="43">
        <f t="shared" si="11"/>
        <v>0.12952009067518874</v>
      </c>
      <c r="L167" s="28">
        <f t="shared" si="40"/>
        <v>1.0650677832540268E-2</v>
      </c>
    </row>
    <row r="168" spans="1:12" x14ac:dyDescent="0.25">
      <c r="A168" s="33">
        <f t="shared" si="42"/>
        <v>118</v>
      </c>
      <c r="B168" s="28">
        <f t="shared" si="41"/>
        <v>12.264674798265242</v>
      </c>
      <c r="C168" s="34">
        <f t="shared" si="38"/>
        <v>0.12264674798265242</v>
      </c>
      <c r="D168" s="28">
        <f t="shared" si="39"/>
        <v>0.01</v>
      </c>
      <c r="E168" s="43">
        <f t="shared" si="11"/>
        <v>0.13186506784708413</v>
      </c>
      <c r="F168" s="28">
        <f t="shared" ref="F168:F180" si="43">E168/$B168</f>
        <v>1.0751615514969511E-2</v>
      </c>
      <c r="G168" s="43">
        <f t="shared" si="11"/>
        <v>0.13119673253841835</v>
      </c>
      <c r="H168" s="28">
        <f t="shared" ref="H168:H180" si="44">G168/$B168</f>
        <v>1.0697122809727925E-2</v>
      </c>
      <c r="I168" s="43">
        <f t="shared" si="11"/>
        <v>0.13974671709418426</v>
      </c>
      <c r="J168" s="28">
        <f t="shared" ref="J168:J180" si="45">I168/$B168</f>
        <v>1.1394245619455848E-2</v>
      </c>
      <c r="K168" s="43">
        <f t="shared" si="11"/>
        <v>0.13051035126179567</v>
      </c>
      <c r="L168" s="28">
        <f t="shared" si="40"/>
        <v>1.0641158726871054E-2</v>
      </c>
    </row>
    <row r="169" spans="1:12" x14ac:dyDescent="0.25">
      <c r="A169" s="33">
        <f t="shared" si="42"/>
        <v>119</v>
      </c>
      <c r="B169" s="28">
        <f t="shared" si="41"/>
        <v>12.368612720284439</v>
      </c>
      <c r="C169" s="34">
        <f t="shared" si="38"/>
        <v>0.12368612720284439</v>
      </c>
      <c r="D169" s="28">
        <f t="shared" si="39"/>
        <v>0.01</v>
      </c>
      <c r="E169" s="43">
        <f t="shared" si="11"/>
        <v>0.13291050632267182</v>
      </c>
      <c r="F169" s="28">
        <f t="shared" si="43"/>
        <v>1.0745789307858231E-2</v>
      </c>
      <c r="G169" s="43">
        <f t="shared" si="11"/>
        <v>0.13224654262800151</v>
      </c>
      <c r="H169" s="28">
        <f t="shared" si="44"/>
        <v>1.0692107968674458E-2</v>
      </c>
      <c r="I169" s="43">
        <f t="shared" si="11"/>
        <v>0.14080695805315865</v>
      </c>
      <c r="J169" s="28">
        <f t="shared" si="45"/>
        <v>1.1384215937348917E-2</v>
      </c>
      <c r="K169" s="43">
        <f t="shared" si="11"/>
        <v>0.13150026030285961</v>
      </c>
      <c r="L169" s="28">
        <f t="shared" si="40"/>
        <v>1.0631771183780385E-2</v>
      </c>
    </row>
    <row r="170" spans="1:12" x14ac:dyDescent="0.25">
      <c r="A170" s="33">
        <f t="shared" si="42"/>
        <v>120</v>
      </c>
      <c r="B170" s="28">
        <f t="shared" si="41"/>
        <v>12.472550642303636</v>
      </c>
      <c r="C170" s="34">
        <f t="shared" si="38"/>
        <v>0.12472550642303637</v>
      </c>
      <c r="D170" s="28">
        <f t="shared" si="39"/>
        <v>0.01</v>
      </c>
      <c r="E170" s="43">
        <f t="shared" si="11"/>
        <v>0.13395585158322834</v>
      </c>
      <c r="F170" s="28">
        <f t="shared" si="43"/>
        <v>1.0740052730584638E-2</v>
      </c>
      <c r="G170" s="43">
        <f t="shared" si="11"/>
        <v>0.13329620371787793</v>
      </c>
      <c r="H170" s="28">
        <f t="shared" si="44"/>
        <v>1.0687164762095414E-2</v>
      </c>
      <c r="I170" s="43">
        <f t="shared" si="11"/>
        <v>0.14186690101271945</v>
      </c>
      <c r="J170" s="28">
        <f t="shared" si="45"/>
        <v>1.1374329524190822E-2</v>
      </c>
      <c r="K170" s="43">
        <f t="shared" si="11"/>
        <v>0.13248982503637483</v>
      </c>
      <c r="L170" s="28">
        <f t="shared" si="40"/>
        <v>1.0622512494517676E-2</v>
      </c>
    </row>
    <row r="171" spans="1:12" x14ac:dyDescent="0.25">
      <c r="A171" s="33">
        <f t="shared" si="42"/>
        <v>121</v>
      </c>
      <c r="B171" s="28">
        <f t="shared" si="41"/>
        <v>12.576488564322833</v>
      </c>
      <c r="C171" s="34">
        <f t="shared" si="38"/>
        <v>0.12576488564322832</v>
      </c>
      <c r="D171" s="28">
        <f t="shared" si="39"/>
        <v>0.01</v>
      </c>
      <c r="E171" s="43">
        <f t="shared" si="11"/>
        <v>0.1350011057633517</v>
      </c>
      <c r="F171" s="28">
        <f t="shared" si="43"/>
        <v>1.0734403730650606E-2</v>
      </c>
      <c r="G171" s="43">
        <f t="shared" si="11"/>
        <v>0.13434571897798547</v>
      </c>
      <c r="H171" s="28">
        <f t="shared" si="44"/>
        <v>1.0682291665982139E-2</v>
      </c>
      <c r="I171" s="43">
        <f t="shared" si="11"/>
        <v>0.14292655231274262</v>
      </c>
      <c r="J171" s="28">
        <f t="shared" si="45"/>
        <v>1.1364583331964278E-2</v>
      </c>
      <c r="K171" s="43">
        <f t="shared" si="11"/>
        <v>0.13347905250299194</v>
      </c>
      <c r="L171" s="28">
        <f t="shared" si="40"/>
        <v>1.0613380024186343E-2</v>
      </c>
    </row>
    <row r="172" spans="1:12" x14ac:dyDescent="0.25">
      <c r="A172" s="33">
        <f t="shared" si="42"/>
        <v>122</v>
      </c>
      <c r="B172" s="28">
        <f t="shared" si="41"/>
        <v>12.68042648634203</v>
      </c>
      <c r="C172" s="34">
        <f t="shared" si="38"/>
        <v>0.12680426486342031</v>
      </c>
      <c r="D172" s="28">
        <f t="shared" si="39"/>
        <v>0.01</v>
      </c>
      <c r="E172" s="43">
        <f t="shared" si="11"/>
        <v>0.13604627093295812</v>
      </c>
      <c r="F172" s="28">
        <f t="shared" si="43"/>
        <v>1.0728840317752111E-2</v>
      </c>
      <c r="G172" s="43">
        <f t="shared" si="11"/>
        <v>0.13539509148897572</v>
      </c>
      <c r="H172" s="28">
        <f t="shared" si="44"/>
        <v>1.0677487199252211E-2</v>
      </c>
      <c r="I172" s="43">
        <f t="shared" si="11"/>
        <v>0.14398591811453113</v>
      </c>
      <c r="J172" s="28">
        <f t="shared" si="45"/>
        <v>1.1354974398504421E-2</v>
      </c>
      <c r="K172" s="43">
        <f t="shared" si="11"/>
        <v>0.13446794955269811</v>
      </c>
      <c r="L172" s="28">
        <f t="shared" si="40"/>
        <v>1.0604371209243813E-2</v>
      </c>
    </row>
    <row r="173" spans="1:12" x14ac:dyDescent="0.25">
      <c r="A173" s="33">
        <f t="shared" si="42"/>
        <v>123</v>
      </c>
      <c r="B173" s="28">
        <f t="shared" si="41"/>
        <v>12.784364408361228</v>
      </c>
      <c r="C173" s="34">
        <f t="shared" si="38"/>
        <v>0.12784364408361229</v>
      </c>
      <c r="D173" s="28">
        <f t="shared" si="39"/>
        <v>1.0000000000000002E-2</v>
      </c>
      <c r="E173" s="43">
        <f t="shared" si="11"/>
        <v>0.13709134909971343</v>
      </c>
      <c r="F173" s="28">
        <f t="shared" si="43"/>
        <v>1.0723360561441207E-2</v>
      </c>
      <c r="G173" s="43">
        <f t="shared" si="11"/>
        <v>0.13644432424533517</v>
      </c>
      <c r="H173" s="28">
        <f t="shared" si="44"/>
        <v>1.067274992224861E-2</v>
      </c>
      <c r="I173" s="43">
        <f t="shared" si="11"/>
        <v>0.14504500440705809</v>
      </c>
      <c r="J173" s="28">
        <f t="shared" si="45"/>
        <v>1.1345499844497219E-2</v>
      </c>
      <c r="K173" s="43">
        <f t="shared" si="11"/>
        <v>0.13545652285122758</v>
      </c>
      <c r="L173" s="28">
        <f t="shared" si="40"/>
        <v>1.0595483555102382E-2</v>
      </c>
    </row>
    <row r="174" spans="1:12" x14ac:dyDescent="0.25">
      <c r="A174" s="33">
        <f t="shared" si="42"/>
        <v>124</v>
      </c>
      <c r="B174" s="28">
        <f t="shared" si="41"/>
        <v>12.888302330380423</v>
      </c>
      <c r="C174" s="34">
        <f t="shared" si="38"/>
        <v>0.12888302330380424</v>
      </c>
      <c r="D174" s="28">
        <f t="shared" si="39"/>
        <v>1.0000000000000002E-2</v>
      </c>
      <c r="E174" s="43">
        <f t="shared" si="11"/>
        <v>0.13813634221135584</v>
      </c>
      <c r="F174" s="28">
        <f t="shared" si="43"/>
        <v>1.0717962588892689E-2</v>
      </c>
      <c r="G174" s="43">
        <f t="shared" si="11"/>
        <v>0.13749342015837718</v>
      </c>
      <c r="H174" s="28">
        <f t="shared" si="44"/>
        <v>1.0668078435301478E-2</v>
      </c>
      <c r="I174" s="43">
        <f t="shared" si="11"/>
        <v>0.14610381701295011</v>
      </c>
      <c r="J174" s="28">
        <f t="shared" si="45"/>
        <v>1.1336156870602956E-2</v>
      </c>
      <c r="K174" s="43">
        <f t="shared" si="11"/>
        <v>0.13644477888621545</v>
      </c>
      <c r="L174" s="28">
        <f t="shared" si="40"/>
        <v>1.0586714633826256E-2</v>
      </c>
    </row>
    <row r="175" spans="1:12" x14ac:dyDescent="0.25">
      <c r="A175" s="33">
        <f t="shared" si="42"/>
        <v>125</v>
      </c>
      <c r="B175" s="28">
        <f t="shared" si="41"/>
        <v>12.99224025239962</v>
      </c>
      <c r="C175" s="34">
        <f t="shared" si="38"/>
        <v>0.1299224025239962</v>
      </c>
      <c r="D175" s="28">
        <f t="shared" si="39"/>
        <v>0.01</v>
      </c>
      <c r="E175" s="43">
        <f t="shared" si="11"/>
        <v>0.13918125215791538</v>
      </c>
      <c r="F175" s="28">
        <f t="shared" si="43"/>
        <v>1.071264458277002E-2</v>
      </c>
      <c r="G175" s="43">
        <f t="shared" si="11"/>
        <v>0.13854238205910954</v>
      </c>
      <c r="H175" s="28">
        <f t="shared" si="44"/>
        <v>1.0663471377349357E-2</v>
      </c>
      <c r="I175" s="43">
        <f t="shared" si="11"/>
        <v>0.14716236159422288</v>
      </c>
      <c r="J175" s="28">
        <f t="shared" si="45"/>
        <v>1.1326942754698715E-2</v>
      </c>
      <c r="K175" s="43">
        <f t="shared" si="11"/>
        <v>0.13743272397310652</v>
      </c>
      <c r="L175" s="28">
        <f t="shared" si="40"/>
        <v>1.057806208192026E-2</v>
      </c>
    </row>
    <row r="176" spans="1:12" x14ac:dyDescent="0.25">
      <c r="A176" s="33">
        <f t="shared" si="42"/>
        <v>126</v>
      </c>
      <c r="B176" s="28">
        <f t="shared" si="41"/>
        <v>13.096178174418817</v>
      </c>
      <c r="C176" s="34">
        <f t="shared" si="38"/>
        <v>0.13096178174418818</v>
      </c>
      <c r="D176" s="28">
        <f t="shared" si="39"/>
        <v>0.01</v>
      </c>
      <c r="E176" s="43">
        <f t="shared" si="11"/>
        <v>0.14022608077383539</v>
      </c>
      <c r="F176" s="28">
        <f t="shared" si="43"/>
        <v>1.0707404779185387E-2</v>
      </c>
      <c r="G176" s="43">
        <f t="shared" si="11"/>
        <v>0.13959121270098462</v>
      </c>
      <c r="H176" s="28">
        <f t="shared" si="44"/>
        <v>1.0658927424617099E-2</v>
      </c>
      <c r="I176" s="43">
        <f t="shared" si="11"/>
        <v>0.14822064365778106</v>
      </c>
      <c r="J176" s="28">
        <f t="shared" si="45"/>
        <v>1.1317854849234197E-2</v>
      </c>
      <c r="K176" s="43">
        <f t="shared" si="11"/>
        <v>0.13842036426083013</v>
      </c>
      <c r="L176" s="28">
        <f t="shared" si="40"/>
        <v>1.0569523598206005E-2</v>
      </c>
    </row>
    <row r="177" spans="1:12" x14ac:dyDescent="0.25">
      <c r="A177" s="33">
        <f t="shared" si="42"/>
        <v>127</v>
      </c>
      <c r="B177" s="28">
        <f t="shared" si="41"/>
        <v>13.200116096438014</v>
      </c>
      <c r="C177" s="34">
        <f t="shared" si="38"/>
        <v>0.13200116096438014</v>
      </c>
      <c r="D177" s="28">
        <f t="shared" si="39"/>
        <v>0.01</v>
      </c>
      <c r="E177" s="43">
        <f t="shared" si="11"/>
        <v>0.14127082984000108</v>
      </c>
      <c r="F177" s="28">
        <f t="shared" si="43"/>
        <v>1.0702241465749102E-2</v>
      </c>
      <c r="G177" s="43">
        <f t="shared" si="11"/>
        <v>0.1406399147625369</v>
      </c>
      <c r="H177" s="28">
        <f t="shared" si="44"/>
        <v>1.0654445289347711E-2</v>
      </c>
      <c r="I177" s="43">
        <f t="shared" si="11"/>
        <v>0.14927866856069366</v>
      </c>
      <c r="J177" s="28">
        <f t="shared" si="45"/>
        <v>1.1308890578695423E-2</v>
      </c>
      <c r="K177" s="43">
        <f t="shared" si="11"/>
        <v>0.13940770573725242</v>
      </c>
      <c r="L177" s="28">
        <f t="shared" si="40"/>
        <v>1.0561096941781511E-2</v>
      </c>
    </row>
    <row r="178" spans="1:12" x14ac:dyDescent="0.25">
      <c r="A178" s="33">
        <f t="shared" si="42"/>
        <v>128</v>
      </c>
      <c r="B178" s="28">
        <f t="shared" si="41"/>
        <v>13.304054018457212</v>
      </c>
      <c r="C178" s="34">
        <f t="shared" si="38"/>
        <v>0.13304054018457212</v>
      </c>
      <c r="D178" s="28">
        <f t="shared" si="39"/>
        <v>0.01</v>
      </c>
      <c r="E178" s="43">
        <f t="shared" si="11"/>
        <v>0.14231550108568014</v>
      </c>
      <c r="F178" s="28">
        <f t="shared" si="43"/>
        <v>1.069715297970382E-2</v>
      </c>
      <c r="G178" s="43">
        <f t="shared" si="11"/>
        <v>0.14168849084991397</v>
      </c>
      <c r="H178" s="28">
        <f t="shared" si="44"/>
        <v>1.0650023718585646E-2</v>
      </c>
      <c r="I178" s="43">
        <f t="shared" si="11"/>
        <v>0.15033644151525583</v>
      </c>
      <c r="J178" s="28">
        <f t="shared" si="45"/>
        <v>1.1300047437171291E-2</v>
      </c>
      <c r="K178" s="43">
        <f t="shared" si="11"/>
        <v>0.14039475423441544</v>
      </c>
      <c r="L178" s="28">
        <f t="shared" si="40"/>
        <v>1.0552779930060457E-2</v>
      </c>
    </row>
    <row r="179" spans="1:12" x14ac:dyDescent="0.25">
      <c r="A179" s="33">
        <f t="shared" si="42"/>
        <v>129</v>
      </c>
      <c r="B179" s="28">
        <f t="shared" si="41"/>
        <v>13.407991940476409</v>
      </c>
      <c r="C179" s="34">
        <f t="shared" si="38"/>
        <v>0.1340799194047641</v>
      </c>
      <c r="D179" s="28">
        <f t="shared" si="39"/>
        <v>1.0000000000000002E-2</v>
      </c>
      <c r="E179" s="43">
        <f t="shared" si="11"/>
        <v>0.14336009619037926</v>
      </c>
      <c r="F179" s="28">
        <f t="shared" si="43"/>
        <v>1.0692137706139271E-2</v>
      </c>
      <c r="G179" s="43">
        <f t="shared" si="11"/>
        <v>0.1427369434993053</v>
      </c>
      <c r="H179" s="28">
        <f t="shared" si="44"/>
        <v>1.0645661493009042E-2</v>
      </c>
      <c r="I179" s="43">
        <f t="shared" si="11"/>
        <v>0.15139396759384649</v>
      </c>
      <c r="J179" s="28">
        <f t="shared" si="45"/>
        <v>1.1291322986018084E-2</v>
      </c>
      <c r="K179" s="43">
        <f t="shared" si="11"/>
        <v>0.1413815154335733</v>
      </c>
      <c r="L179" s="28">
        <f t="shared" si="40"/>
        <v>1.0544570436887493E-2</v>
      </c>
    </row>
    <row r="180" spans="1:12" ht="15.75" thickBot="1" x14ac:dyDescent="0.3">
      <c r="A180" s="37">
        <f t="shared" si="42"/>
        <v>130</v>
      </c>
      <c r="B180" s="41">
        <f t="shared" si="41"/>
        <v>13.511929862495606</v>
      </c>
      <c r="C180" s="38">
        <f t="shared" si="38"/>
        <v>0.13511929862495606</v>
      </c>
      <c r="D180" s="41">
        <f t="shared" si="39"/>
        <v>0.01</v>
      </c>
      <c r="E180" s="51">
        <f t="shared" si="11"/>
        <v>0.14440461678562122</v>
      </c>
      <c r="F180" s="41">
        <f t="shared" si="43"/>
        <v>1.0687194076283504E-2</v>
      </c>
      <c r="G180" s="51">
        <f t="shared" si="11"/>
        <v>0.14378527517927395</v>
      </c>
      <c r="H180" s="41">
        <f t="shared" si="44"/>
        <v>1.06413574258087E-2</v>
      </c>
      <c r="I180" s="51">
        <f t="shared" si="11"/>
        <v>0.15245125173359186</v>
      </c>
      <c r="J180" s="41">
        <f t="shared" si="45"/>
        <v>1.1282714851617403E-2</v>
      </c>
      <c r="K180" s="51">
        <f t="shared" ref="K180" si="46">K$1*$B180+K$2*(1-1/(1+($B180/K$3)))</f>
        <v>0.14236799487003407</v>
      </c>
      <c r="L180" s="41">
        <f t="shared" si="40"/>
        <v>1.0536466390726158E-2</v>
      </c>
    </row>
  </sheetData>
  <mergeCells count="19">
    <mergeCell ref="C4:D4"/>
    <mergeCell ref="A1:A2"/>
    <mergeCell ref="B1:B3"/>
    <mergeCell ref="E1:F1"/>
    <mergeCell ref="G1:H1"/>
    <mergeCell ref="E4:F4"/>
    <mergeCell ref="G4:H4"/>
    <mergeCell ref="E2:F2"/>
    <mergeCell ref="G2:H2"/>
    <mergeCell ref="I2:J2"/>
    <mergeCell ref="E3:F3"/>
    <mergeCell ref="G3:H3"/>
    <mergeCell ref="I3:J3"/>
    <mergeCell ref="I4:J4"/>
    <mergeCell ref="K1:L1"/>
    <mergeCell ref="K2:L2"/>
    <mergeCell ref="K3:L3"/>
    <mergeCell ref="K4:L4"/>
    <mergeCell ref="I1:J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Non-Linear Calculator</vt:lpstr>
      <vt:lpstr>TANH MODEL</vt:lpstr>
      <vt:lpstr>RECIP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</dc:creator>
  <cp:lastModifiedBy>Logan</cp:lastModifiedBy>
  <dcterms:created xsi:type="dcterms:W3CDTF">2023-12-14T21:24:51Z</dcterms:created>
  <dcterms:modified xsi:type="dcterms:W3CDTF">2024-01-18T16:48:35Z</dcterms:modified>
</cp:coreProperties>
</file>