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xr:revisionPtr revIDLastSave="0" documentId="13_ncr:1_{259A1F6C-2249-4BA3-9DF2-6808D5ACA862}" xr6:coauthVersionLast="47" xr6:coauthVersionMax="47" xr10:uidLastSave="{00000000-0000-0000-0000-000000000000}"/>
  <bookViews>
    <workbookView xWindow="-108" yWindow="-108" windowWidth="23256" windowHeight="12456" activeTab="3" xr2:uid="{9EC44D56-CB57-4ECA-8358-7711AE5257B9}"/>
  </bookViews>
  <sheets>
    <sheet name="Scenario Summary" sheetId="2" r:id="rId1"/>
    <sheet name="Scenario Summary 2" sheetId="3" r:id="rId2"/>
    <sheet name="Sheet4" sheetId="4" r:id="rId3"/>
    <sheet name="Sheet2" sheetId="8" r:id="rId4"/>
    <sheet name="Scenario Summary 3" sheetId="5" r:id="rId5"/>
    <sheet name="Scenario Summary 4" sheetId="6" r:id="rId6"/>
    <sheet name="Scenario PivotTable" sheetId="7" r:id="rId7"/>
    <sheet name="Sheet1" sheetId="1" r:id="rId8"/>
  </sheets>
  <definedNames>
    <definedName name="food">Sheet1!$C$3</definedName>
    <definedName name="house_rent">Sheet1!$C$2</definedName>
    <definedName name="income">Sheet1!$C$8</definedName>
    <definedName name="insurance">Sheet1!$C$6</definedName>
    <definedName name="loan">Sheet1!$C$5</definedName>
    <definedName name="savings">Sheet1!$C$9</definedName>
    <definedName name="total_expenditure">Sheet1!$C$7</definedName>
    <definedName name="transport">Sheet1!$C$4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" i="8" l="1"/>
  <c r="R18" i="8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46" i="8" s="1"/>
  <c r="T47" i="8" s="1"/>
  <c r="T48" i="8" s="1"/>
  <c r="T49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S18" i="8"/>
  <c r="Q19" i="8"/>
  <c r="R19" i="8"/>
  <c r="S19" i="8"/>
  <c r="Q20" i="8"/>
  <c r="R20" i="8"/>
  <c r="S20" i="8"/>
  <c r="Q21" i="8"/>
  <c r="R21" i="8"/>
  <c r="S21" i="8"/>
  <c r="Q22" i="8"/>
  <c r="R22" i="8"/>
  <c r="S22" i="8"/>
  <c r="Q23" i="8"/>
  <c r="R23" i="8"/>
  <c r="S23" i="8"/>
  <c r="Q24" i="8"/>
  <c r="R24" i="8"/>
  <c r="S24" i="8"/>
  <c r="Q25" i="8"/>
  <c r="R25" i="8"/>
  <c r="S25" i="8"/>
  <c r="Q26" i="8"/>
  <c r="R26" i="8"/>
  <c r="S26" i="8"/>
  <c r="Q27" i="8"/>
  <c r="R27" i="8"/>
  <c r="S27" i="8"/>
  <c r="Q28" i="8"/>
  <c r="R28" i="8"/>
  <c r="S28" i="8"/>
  <c r="Q29" i="8"/>
  <c r="R29" i="8"/>
  <c r="S29" i="8"/>
  <c r="Q30" i="8"/>
  <c r="R30" i="8"/>
  <c r="S30" i="8"/>
  <c r="Q31" i="8"/>
  <c r="R31" i="8"/>
  <c r="S31" i="8"/>
  <c r="Q32" i="8"/>
  <c r="R32" i="8"/>
  <c r="S32" i="8"/>
  <c r="Q33" i="8"/>
  <c r="R33" i="8"/>
  <c r="S33" i="8"/>
  <c r="Q34" i="8"/>
  <c r="R34" i="8"/>
  <c r="S34" i="8"/>
  <c r="Q35" i="8"/>
  <c r="R35" i="8"/>
  <c r="S35" i="8"/>
  <c r="Q36" i="8"/>
  <c r="R36" i="8"/>
  <c r="S36" i="8"/>
  <c r="Q37" i="8"/>
  <c r="R37" i="8"/>
  <c r="S37" i="8"/>
  <c r="Q38" i="8"/>
  <c r="R38" i="8"/>
  <c r="S38" i="8"/>
  <c r="Q39" i="8"/>
  <c r="R39" i="8"/>
  <c r="S39" i="8"/>
  <c r="Q40" i="8"/>
  <c r="R40" i="8"/>
  <c r="S40" i="8"/>
  <c r="Q41" i="8"/>
  <c r="R41" i="8"/>
  <c r="S41" i="8"/>
  <c r="Q42" i="8"/>
  <c r="R42" i="8"/>
  <c r="S42" i="8"/>
  <c r="Q43" i="8"/>
  <c r="R43" i="8"/>
  <c r="S43" i="8"/>
  <c r="Q44" i="8"/>
  <c r="R44" i="8"/>
  <c r="S44" i="8"/>
  <c r="Q45" i="8"/>
  <c r="R45" i="8"/>
  <c r="S45" i="8"/>
  <c r="Q46" i="8"/>
  <c r="R46" i="8"/>
  <c r="S46" i="8"/>
  <c r="Q47" i="8"/>
  <c r="R47" i="8"/>
  <c r="S47" i="8"/>
  <c r="Q48" i="8"/>
  <c r="R48" i="8"/>
  <c r="S48" i="8"/>
  <c r="Q49" i="8"/>
  <c r="R49" i="8"/>
  <c r="S49" i="8"/>
  <c r="Q50" i="8"/>
  <c r="R50" i="8"/>
  <c r="S50" i="8"/>
  <c r="Q51" i="8"/>
  <c r="R51" i="8"/>
  <c r="S51" i="8"/>
  <c r="Q52" i="8"/>
  <c r="R52" i="8"/>
  <c r="S52" i="8"/>
  <c r="Q53" i="8"/>
  <c r="R53" i="8"/>
  <c r="S53" i="8"/>
  <c r="Q54" i="8"/>
  <c r="R54" i="8"/>
  <c r="S54" i="8"/>
  <c r="Q55" i="8"/>
  <c r="R55" i="8"/>
  <c r="S55" i="8"/>
  <c r="Q56" i="8"/>
  <c r="R56" i="8"/>
  <c r="S56" i="8"/>
  <c r="Q57" i="8"/>
  <c r="R57" i="8"/>
  <c r="S57" i="8"/>
  <c r="Q58" i="8"/>
  <c r="R58" i="8"/>
  <c r="S58" i="8"/>
  <c r="Q59" i="8"/>
  <c r="R59" i="8"/>
  <c r="S59" i="8"/>
  <c r="Q60" i="8"/>
  <c r="R60" i="8"/>
  <c r="S60" i="8"/>
  <c r="Q61" i="8"/>
  <c r="R61" i="8"/>
  <c r="S61" i="8"/>
  <c r="Q62" i="8"/>
  <c r="R62" i="8"/>
  <c r="S62" i="8"/>
  <c r="Q63" i="8"/>
  <c r="R63" i="8"/>
  <c r="S63" i="8"/>
  <c r="Q64" i="8"/>
  <c r="R64" i="8"/>
  <c r="S64" i="8"/>
  <c r="Q65" i="8"/>
  <c r="R65" i="8"/>
  <c r="S65" i="8"/>
  <c r="Q66" i="8"/>
  <c r="R66" i="8"/>
  <c r="S66" i="8"/>
  <c r="Q67" i="8"/>
  <c r="R67" i="8"/>
  <c r="S67" i="8"/>
  <c r="Q68" i="8"/>
  <c r="R68" i="8"/>
  <c r="S68" i="8"/>
  <c r="Q69" i="8"/>
  <c r="R69" i="8"/>
  <c r="S69" i="8"/>
  <c r="Q70" i="8"/>
  <c r="R70" i="8"/>
  <c r="S70" i="8"/>
  <c r="Q71" i="8"/>
  <c r="R71" i="8"/>
  <c r="S71" i="8"/>
  <c r="Q72" i="8"/>
  <c r="R72" i="8"/>
  <c r="S72" i="8"/>
  <c r="Q73" i="8"/>
  <c r="R73" i="8"/>
  <c r="S73" i="8"/>
  <c r="Q74" i="8"/>
  <c r="R74" i="8"/>
  <c r="S74" i="8"/>
  <c r="Q75" i="8"/>
  <c r="R75" i="8"/>
  <c r="S75" i="8"/>
  <c r="T17" i="8"/>
  <c r="Q17" i="8"/>
  <c r="R17" i="8"/>
  <c r="S17" i="8"/>
  <c r="T16" i="8"/>
  <c r="S16" i="8"/>
  <c r="R16" i="8"/>
  <c r="Q16" i="8"/>
  <c r="P9" i="8"/>
  <c r="F3" i="8"/>
  <c r="G3" i="8"/>
  <c r="H3" i="8"/>
  <c r="I3" i="8"/>
  <c r="J3" i="8"/>
  <c r="K3" i="8"/>
  <c r="L3" i="8"/>
  <c r="E3" i="8"/>
  <c r="F4" i="8"/>
  <c r="G4" i="8"/>
  <c r="H4" i="8"/>
  <c r="I4" i="8"/>
  <c r="J4" i="8"/>
  <c r="K4" i="8"/>
  <c r="L4" i="8"/>
  <c r="F5" i="8"/>
  <c r="G5" i="8"/>
  <c r="H5" i="8"/>
  <c r="I5" i="8"/>
  <c r="J5" i="8"/>
  <c r="K5" i="8"/>
  <c r="L5" i="8"/>
  <c r="F6" i="8"/>
  <c r="G6" i="8"/>
  <c r="H6" i="8"/>
  <c r="I6" i="8"/>
  <c r="J6" i="8"/>
  <c r="K6" i="8"/>
  <c r="L6" i="8"/>
  <c r="F7" i="8"/>
  <c r="G7" i="8"/>
  <c r="H7" i="8"/>
  <c r="I7" i="8"/>
  <c r="J7" i="8"/>
  <c r="K7" i="8"/>
  <c r="L7" i="8"/>
  <c r="F8" i="8"/>
  <c r="G8" i="8"/>
  <c r="H8" i="8"/>
  <c r="I8" i="8"/>
  <c r="J8" i="8"/>
  <c r="K8" i="8"/>
  <c r="L8" i="8"/>
  <c r="F9" i="8"/>
  <c r="G9" i="8"/>
  <c r="H9" i="8"/>
  <c r="I9" i="8"/>
  <c r="J9" i="8"/>
  <c r="K9" i="8"/>
  <c r="L9" i="8"/>
  <c r="F10" i="8"/>
  <c r="G10" i="8"/>
  <c r="H10" i="8"/>
  <c r="I10" i="8"/>
  <c r="J10" i="8"/>
  <c r="K10" i="8"/>
  <c r="L10" i="8"/>
  <c r="F11" i="8"/>
  <c r="G11" i="8"/>
  <c r="H11" i="8"/>
  <c r="I11" i="8"/>
  <c r="J11" i="8"/>
  <c r="K11" i="8"/>
  <c r="L11" i="8"/>
  <c r="E4" i="8"/>
  <c r="E5" i="8"/>
  <c r="E6" i="8"/>
  <c r="E7" i="8"/>
  <c r="E8" i="8"/>
  <c r="E9" i="8"/>
  <c r="E10" i="8"/>
  <c r="E11" i="8"/>
  <c r="N7" i="4"/>
  <c r="J6" i="4"/>
  <c r="C16" i="1"/>
  <c r="C7" i="1"/>
  <c r="C9" i="1" s="1"/>
</calcChain>
</file>

<file path=xl/sharedStrings.xml><?xml version="1.0" encoding="utf-8"?>
<sst xmlns="http://schemas.openxmlformats.org/spreadsheetml/2006/main" count="172" uniqueCount="102">
  <si>
    <t>S.no</t>
  </si>
  <si>
    <t>category</t>
  </si>
  <si>
    <t>amount</t>
  </si>
  <si>
    <t>house rent</t>
  </si>
  <si>
    <t>food</t>
  </si>
  <si>
    <t>transport</t>
  </si>
  <si>
    <t>loan</t>
  </si>
  <si>
    <t>total expenditure</t>
  </si>
  <si>
    <t>insurance</t>
  </si>
  <si>
    <t>income</t>
  </si>
  <si>
    <t>savings</t>
  </si>
  <si>
    <t>$C$2</t>
  </si>
  <si>
    <t>$C$3</t>
  </si>
  <si>
    <t>$C$4</t>
  </si>
  <si>
    <t>$C$5</t>
  </si>
  <si>
    <t>$C$6</t>
  </si>
  <si>
    <t>$C$9</t>
  </si>
  <si>
    <t>jan</t>
  </si>
  <si>
    <t>Created by Mathesh on 7/11/2023</t>
  </si>
  <si>
    <t>feb</t>
  </si>
  <si>
    <t>march</t>
  </si>
  <si>
    <t>april</t>
  </si>
  <si>
    <t>may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</si>
  <si>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</si>
  <si>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</si>
  <si>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</si>
  <si>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</si>
  <si>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</si>
  <si>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</si>
  <si>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</si>
  <si>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Salary of Mathesh</t>
  </si>
  <si>
    <t>rename = ctrl + shift + f3</t>
  </si>
  <si>
    <t>house_rent</t>
  </si>
  <si>
    <t>basic salay</t>
  </si>
  <si>
    <t>travel allowance</t>
  </si>
  <si>
    <t>shift allowance</t>
  </si>
  <si>
    <t>incentive</t>
  </si>
  <si>
    <t>total pay</t>
  </si>
  <si>
    <t>absent days</t>
  </si>
  <si>
    <t>per 1 = 30k, 0</t>
  </si>
  <si>
    <t>per 2 = 68k,12</t>
  </si>
  <si>
    <t>per 3 = 98500,2.5</t>
  </si>
  <si>
    <t>per day loss</t>
  </si>
  <si>
    <t>absent Amount</t>
  </si>
  <si>
    <t>total salary</t>
  </si>
  <si>
    <t>no .of .unit</t>
  </si>
  <si>
    <t>price</t>
  </si>
  <si>
    <t>total</t>
  </si>
  <si>
    <t>nov</t>
  </si>
  <si>
    <t>Created by Mathesh on 7/12/2023</t>
  </si>
  <si>
    <t>dec</t>
  </si>
  <si>
    <t>Created by Mathesh on 7/20/2023</t>
  </si>
  <si>
    <t>Row Labels</t>
  </si>
  <si>
    <t>$C$2:$C$6 by</t>
  </si>
  <si>
    <t>Mathesh</t>
  </si>
  <si>
    <t>unit sold</t>
  </si>
  <si>
    <t>product price</t>
  </si>
  <si>
    <t xml:space="preserve">Unit </t>
  </si>
  <si>
    <t>Total</t>
  </si>
  <si>
    <t>Players</t>
  </si>
  <si>
    <t>match 1</t>
  </si>
  <si>
    <t>match 2</t>
  </si>
  <si>
    <t>match 3</t>
  </si>
  <si>
    <t>match 4</t>
  </si>
  <si>
    <t>p1</t>
  </si>
  <si>
    <t>p2</t>
  </si>
  <si>
    <t>p3</t>
  </si>
  <si>
    <t>p4</t>
  </si>
  <si>
    <t>p5</t>
  </si>
  <si>
    <t>match 5</t>
  </si>
  <si>
    <t>sparkline</t>
  </si>
  <si>
    <t xml:space="preserve">1 name </t>
  </si>
  <si>
    <t>2 name</t>
  </si>
  <si>
    <t>titan</t>
  </si>
  <si>
    <t>mutton</t>
  </si>
  <si>
    <t>briyani</t>
  </si>
  <si>
    <t>attack</t>
  </si>
  <si>
    <t>deman</t>
  </si>
  <si>
    <t>slayer</t>
  </si>
  <si>
    <t>jo</t>
  </si>
  <si>
    <t>tokeyo</t>
  </si>
  <si>
    <t>revange</t>
  </si>
  <si>
    <t>join</t>
  </si>
  <si>
    <t>mutton briyani</t>
  </si>
  <si>
    <t>titan attack</t>
  </si>
  <si>
    <t>deman slayer</t>
  </si>
  <si>
    <t>jo jo</t>
  </si>
  <si>
    <t>tokeyo revange</t>
  </si>
  <si>
    <t>loan Amount</t>
  </si>
  <si>
    <t>Annual Interst Rate</t>
  </si>
  <si>
    <t>No of Years</t>
  </si>
  <si>
    <t>Payment of year</t>
  </si>
  <si>
    <t>no of month</t>
  </si>
  <si>
    <t>month</t>
  </si>
  <si>
    <t>date</t>
  </si>
  <si>
    <t>payment</t>
  </si>
  <si>
    <t>principal</t>
  </si>
  <si>
    <t>intrest</t>
  </si>
  <si>
    <t>Balance</t>
  </si>
  <si>
    <t>PMT</t>
  </si>
  <si>
    <t>PPMT</t>
  </si>
  <si>
    <t>IPMT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</si>
</sst>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_ [$₹-4009]\ * #,##0.00_ ;_ [$₹-4009]\ * \-#,##0.00_ ;_ [$₹-4009]\ * &quot;-&quot;??_ ;_ @_ "/>
    <numFmt numFmtId="171" formatCode="_ [$₹-4009]\ * #,##0_ ;_ [$₹-4009]\ * \-#,##0_ ;_ [$₹-4009]\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4"/>
      <color indexed="1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theme="9" tint="-0.249977111117893"/>
        <bgColor indexed="24"/>
      </patternFill>
    </fill>
    <fill>
      <patternFill patternType="solid">
        <fgColor rgb="FF92D050"/>
        <bgColor indexed="2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66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5" borderId="5" xfId="0" applyFill="1" applyBorder="1"/>
    <xf numFmtId="0" fontId="0" fillId="5" borderId="1" xfId="0" applyFill="1" applyBorder="1"/>
    <xf numFmtId="0" fontId="0" fillId="5" borderId="6" xfId="0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0" fillId="0" borderId="0" xfId="0" applyFill="1" applyBorder="1" applyAlignment="1"/>
    <xf numFmtId="0" fontId="0" fillId="0" borderId="11" xfId="0" applyFill="1" applyBorder="1" applyAlignment="1"/>
    <xf numFmtId="0" fontId="2" fillId="6" borderId="12" xfId="0" applyFont="1" applyFill="1" applyBorder="1" applyAlignment="1">
      <alignment horizontal="left"/>
    </xf>
    <xf numFmtId="0" fontId="2" fillId="6" borderId="10" xfId="0" applyFont="1" applyFill="1" applyBorder="1" applyAlignment="1">
      <alignment horizontal="left"/>
    </xf>
    <xf numFmtId="0" fontId="0" fillId="0" borderId="13" xfId="0" applyFill="1" applyBorder="1" applyAlignment="1"/>
    <xf numFmtId="0" fontId="3" fillId="7" borderId="0" xfId="0" applyFont="1" applyFill="1" applyBorder="1" applyAlignment="1">
      <alignment horizontal="left"/>
    </xf>
    <xf numFmtId="0" fontId="4" fillId="7" borderId="13" xfId="0" applyFont="1" applyFill="1" applyBorder="1" applyAlignment="1">
      <alignment horizontal="left"/>
    </xf>
    <xf numFmtId="0" fontId="3" fillId="7" borderId="11" xfId="0" applyFont="1" applyFill="1" applyBorder="1" applyAlignment="1">
      <alignment horizontal="left"/>
    </xf>
    <xf numFmtId="0" fontId="5" fillId="6" borderId="10" xfId="0" applyFont="1" applyFill="1" applyBorder="1" applyAlignment="1">
      <alignment horizontal="right"/>
    </xf>
    <xf numFmtId="0" fontId="5" fillId="6" borderId="12" xfId="0" applyFont="1" applyFill="1" applyBorder="1" applyAlignment="1">
      <alignment horizontal="right"/>
    </xf>
    <xf numFmtId="0" fontId="0" fillId="8" borderId="0" xfId="0" applyFill="1" applyBorder="1" applyAlignment="1"/>
    <xf numFmtId="0" fontId="6" fillId="0" borderId="0" xfId="0" applyFont="1" applyFill="1" applyBorder="1" applyAlignment="1">
      <alignment vertical="top" wrapText="1"/>
    </xf>
    <xf numFmtId="0" fontId="7" fillId="6" borderId="12" xfId="0" applyFont="1" applyFill="1" applyBorder="1" applyAlignment="1">
      <alignment horizontal="left"/>
    </xf>
    <xf numFmtId="0" fontId="8" fillId="7" borderId="0" xfId="0" applyFont="1" applyFill="1" applyBorder="1" applyAlignment="1">
      <alignment horizontal="left"/>
    </xf>
    <xf numFmtId="0" fontId="9" fillId="7" borderId="13" xfId="0" applyFont="1" applyFill="1" applyBorder="1" applyAlignment="1">
      <alignment horizontal="left"/>
    </xf>
    <xf numFmtId="0" fontId="7" fillId="6" borderId="12" xfId="0" applyFont="1" applyFill="1" applyBorder="1" applyAlignment="1">
      <alignment horizontal="right"/>
    </xf>
    <xf numFmtId="0" fontId="10" fillId="0" borderId="0" xfId="0" applyFont="1" applyFill="1" applyBorder="1" applyAlignment="1"/>
    <xf numFmtId="0" fontId="10" fillId="0" borderId="0" xfId="0" applyFont="1" applyFill="1" applyBorder="1" applyAlignment="1">
      <alignment vertical="top" wrapText="1"/>
    </xf>
    <xf numFmtId="0" fontId="10" fillId="0" borderId="13" xfId="0" applyFont="1" applyFill="1" applyBorder="1" applyAlignment="1"/>
    <xf numFmtId="0" fontId="10" fillId="8" borderId="0" xfId="0" applyFont="1" applyFill="1" applyBorder="1" applyAlignment="1"/>
    <xf numFmtId="0" fontId="11" fillId="9" borderId="11" xfId="0" applyFont="1" applyFill="1" applyBorder="1" applyAlignment="1">
      <alignment horizontal="left"/>
    </xf>
    <xf numFmtId="0" fontId="11" fillId="4" borderId="11" xfId="0" applyFont="1" applyFill="1" applyBorder="1" applyAlignment="1"/>
    <xf numFmtId="0" fontId="12" fillId="6" borderId="12" xfId="0" applyFont="1" applyFill="1" applyBorder="1" applyAlignment="1">
      <alignment horizontal="center"/>
    </xf>
    <xf numFmtId="0" fontId="13" fillId="7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Fill="1" applyBorder="1" applyAlignment="1">
      <alignment horizontal="center" vertical="top" wrapText="1"/>
    </xf>
    <xf numFmtId="0" fontId="14" fillId="7" borderId="13" xfId="0" applyFon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13" fillId="10" borderId="11" xfId="0" applyFont="1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7" fillId="6" borderId="10" xfId="0" applyFont="1" applyFill="1" applyBorder="1" applyAlignment="1">
      <alignment horizontal="center"/>
    </xf>
    <xf numFmtId="0" fontId="15" fillId="6" borderId="10" xfId="0" applyFont="1" applyFill="1" applyBorder="1" applyAlignment="1">
      <alignment horizontal="center"/>
    </xf>
    <xf numFmtId="0" fontId="12" fillId="6" borderId="10" xfId="0" applyFont="1" applyFill="1" applyBorder="1" applyAlignment="1">
      <alignment horizontal="center"/>
    </xf>
    <xf numFmtId="0" fontId="0" fillId="3" borderId="14" xfId="0" applyFill="1" applyBorder="1"/>
    <xf numFmtId="0" fontId="0" fillId="0" borderId="1" xfId="0" applyBorder="1" applyAlignment="1">
      <alignment horizontal="center" wrapText="1"/>
    </xf>
    <xf numFmtId="0" fontId="1" fillId="12" borderId="1" xfId="0" applyFont="1" applyFill="1" applyBorder="1"/>
    <xf numFmtId="0" fontId="1" fillId="12" borderId="16" xfId="0" applyFont="1" applyFill="1" applyBorder="1"/>
    <xf numFmtId="0" fontId="0" fillId="0" borderId="17" xfId="0" applyBorder="1"/>
    <xf numFmtId="0" fontId="0" fillId="0" borderId="15" xfId="0" applyBorder="1"/>
    <xf numFmtId="9" fontId="0" fillId="0" borderId="1" xfId="1" applyNumberFormat="1" applyFont="1" applyBorder="1"/>
    <xf numFmtId="171" fontId="0" fillId="0" borderId="1" xfId="0" applyNumberFormat="1" applyBorder="1"/>
    <xf numFmtId="0" fontId="0" fillId="0" borderId="1" xfId="1" applyNumberFormat="1" applyFont="1" applyBorder="1"/>
    <xf numFmtId="0" fontId="17" fillId="12" borderId="15" xfId="0" applyFont="1" applyFill="1" applyBorder="1" applyAlignment="1">
      <alignment horizontal="center"/>
    </xf>
    <xf numFmtId="14" fontId="0" fillId="0" borderId="15" xfId="0" applyNumberFormat="1" applyBorder="1"/>
    <xf numFmtId="167" fontId="0" fillId="0" borderId="15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hesh" refreshedDate="45127.447977083335" createdVersion="7" refreshedVersion="7" minRefreshableVersion="3" recordCount="5" xr:uid="{EAC1AC49-DCD2-4AD8-955A-FF82926B0BCA}">
  <cacheSource type="scenario"/>
  <cacheFields count="3">
    <cacheField name="$C$2:$C$6" numFmtId="0">
      <sharedItems containsNonDate="0" count="5">
        <s v="jan"/>
        <s v="feb"/>
        <s v="march"/>
        <s v="nov"/>
        <s v="dec"/>
      </sharedItems>
    </cacheField>
    <cacheField name="$C$2:$C$6 by" numFmtId="0">
      <sharedItems containsNonDate="0" count="1">
        <s v="Mathesh"/>
      </sharedItems>
    </cacheField>
    <cacheField name="res savings" numFmtId="0">
      <sharedItems containsSemiMixedTypes="0" containsNonDate="0" containsString="0" containsNumber="1" containsInteger="1" minValue="13500" maxValue="16800" count="4">
        <n v="16300"/>
        <n v="16800"/>
        <n v="15500"/>
        <n v="13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42C576-07FE-44B1-96D4-358DEFCCEA07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fieldListSortAscending="1">
  <location ref="A3:B8" firstHeaderRow="1" firstDataRow="1" firstDataCol="1" rowPageCount="1" colPageCount="1"/>
  <pivotFields count="3">
    <pivotField axis="axisRow" showAll="0" defaultSubtotal="0">
      <items count="5">
        <item x="0"/>
        <item x="1"/>
        <item x="3"/>
        <item x="4"/>
        <item x="2"/>
      </items>
    </pivotField>
    <pivotField axis="axisPage" showAll="0">
      <items count="2">
        <item x="0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pageFields count="1">
    <pageField fld="1" item="0" hier="-1"/>
  </pageFields>
  <dataFields count="1">
    <dataField name="saving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CD6B2-965B-4AAD-AF7D-97080DF7A6D5}">
  <sheetPr>
    <outlinePr summaryBelow="0"/>
  </sheetPr>
  <dimension ref="B1:I15"/>
  <sheetViews>
    <sheetView showGridLines="0" workbookViewId="0">
      <selection activeCell="B20" sqref="B20"/>
    </sheetView>
  </sheetViews>
  <sheetFormatPr defaultRowHeight="14.4" outlineLevelRow="1" outlineLevelCol="1" x14ac:dyDescent="0.3"/>
  <cols>
    <col min="2" max="2" width="17.5546875" customWidth="1"/>
    <col min="3" max="3" width="6.33203125" bestFit="1" customWidth="1"/>
    <col min="4" max="9" width="13.109375" bestFit="1" customWidth="1" outlineLevel="1"/>
  </cols>
  <sheetData>
    <row r="1" spans="2:9" ht="15" thickBot="1" x14ac:dyDescent="0.35"/>
    <row r="2" spans="2:9" ht="18" x14ac:dyDescent="0.35">
      <c r="B2" s="51" t="s">
        <v>30</v>
      </c>
      <c r="C2" s="51"/>
      <c r="D2" s="51"/>
      <c r="E2" s="51"/>
      <c r="F2" s="51"/>
      <c r="G2" s="51"/>
      <c r="H2" s="51"/>
      <c r="I2" s="51"/>
    </row>
    <row r="3" spans="2:9" ht="18" collapsed="1" x14ac:dyDescent="0.35">
      <c r="B3" s="28"/>
      <c r="C3" s="28"/>
      <c r="D3" s="31" t="s">
        <v>25</v>
      </c>
      <c r="E3" s="31" t="s">
        <v>17</v>
      </c>
      <c r="F3" s="31" t="s">
        <v>19</v>
      </c>
      <c r="G3" s="31" t="s">
        <v>20</v>
      </c>
      <c r="H3" s="31" t="s">
        <v>21</v>
      </c>
      <c r="I3" s="31" t="s">
        <v>22</v>
      </c>
    </row>
    <row r="4" spans="2:9" ht="72" hidden="1" outlineLevel="1" x14ac:dyDescent="0.35">
      <c r="B4" s="29"/>
      <c r="C4" s="29"/>
      <c r="D4" s="32"/>
      <c r="E4" s="33" t="s">
        <v>18</v>
      </c>
      <c r="F4" s="33" t="s">
        <v>18</v>
      </c>
      <c r="G4" s="33" t="s">
        <v>18</v>
      </c>
      <c r="H4" s="33" t="s">
        <v>18</v>
      </c>
      <c r="I4" s="33" t="s">
        <v>18</v>
      </c>
    </row>
    <row r="5" spans="2:9" ht="18" x14ac:dyDescent="0.35">
      <c r="B5" s="30" t="s">
        <v>24</v>
      </c>
      <c r="C5" s="30"/>
      <c r="D5" s="34"/>
      <c r="E5" s="34"/>
      <c r="F5" s="34"/>
      <c r="G5" s="34"/>
      <c r="H5" s="34"/>
      <c r="I5" s="34"/>
    </row>
    <row r="6" spans="2:9" ht="18" outlineLevel="1" x14ac:dyDescent="0.35">
      <c r="B6" s="29"/>
      <c r="C6" s="29" t="s">
        <v>11</v>
      </c>
      <c r="D6" s="32">
        <v>7000</v>
      </c>
      <c r="E6" s="35">
        <v>7000</v>
      </c>
      <c r="F6" s="35">
        <v>7000</v>
      </c>
      <c r="G6" s="35">
        <v>5000</v>
      </c>
      <c r="H6" s="35">
        <v>5000</v>
      </c>
      <c r="I6" s="35">
        <v>7000</v>
      </c>
    </row>
    <row r="7" spans="2:9" ht="18" outlineLevel="1" x14ac:dyDescent="0.35">
      <c r="B7" s="29"/>
      <c r="C7" s="29" t="s">
        <v>12</v>
      </c>
      <c r="D7" s="32">
        <v>5500</v>
      </c>
      <c r="E7" s="35">
        <v>5500</v>
      </c>
      <c r="F7" s="35">
        <v>4000</v>
      </c>
      <c r="G7" s="35">
        <v>5000</v>
      </c>
      <c r="H7" s="35">
        <v>4500</v>
      </c>
      <c r="I7" s="35">
        <v>5500</v>
      </c>
    </row>
    <row r="8" spans="2:9" ht="18" outlineLevel="1" x14ac:dyDescent="0.35">
      <c r="B8" s="29"/>
      <c r="C8" s="29" t="s">
        <v>13</v>
      </c>
      <c r="D8" s="32">
        <v>1000</v>
      </c>
      <c r="E8" s="35">
        <v>1000</v>
      </c>
      <c r="F8" s="35">
        <v>1000</v>
      </c>
      <c r="G8" s="35">
        <v>900</v>
      </c>
      <c r="H8" s="35">
        <v>900</v>
      </c>
      <c r="I8" s="35">
        <v>1000</v>
      </c>
    </row>
    <row r="9" spans="2:9" ht="18" outlineLevel="1" x14ac:dyDescent="0.35">
      <c r="B9" s="29"/>
      <c r="C9" s="29" t="s">
        <v>14</v>
      </c>
      <c r="D9" s="32">
        <v>150</v>
      </c>
      <c r="E9" s="35">
        <v>150</v>
      </c>
      <c r="F9" s="35">
        <v>200</v>
      </c>
      <c r="G9" s="35">
        <v>500</v>
      </c>
      <c r="H9" s="35">
        <v>150</v>
      </c>
      <c r="I9" s="35">
        <v>150</v>
      </c>
    </row>
    <row r="10" spans="2:9" ht="18" outlineLevel="1" x14ac:dyDescent="0.35">
      <c r="B10" s="29"/>
      <c r="C10" s="29" t="s">
        <v>15</v>
      </c>
      <c r="D10" s="32">
        <v>2500</v>
      </c>
      <c r="E10" s="35">
        <v>2500</v>
      </c>
      <c r="F10" s="35">
        <v>2500</v>
      </c>
      <c r="G10" s="35">
        <v>2500</v>
      </c>
      <c r="H10" s="35">
        <v>2500</v>
      </c>
      <c r="I10" s="35">
        <v>2500</v>
      </c>
    </row>
    <row r="11" spans="2:9" ht="18" x14ac:dyDescent="0.35">
      <c r="B11" s="30" t="s">
        <v>26</v>
      </c>
      <c r="C11" s="30"/>
      <c r="D11" s="34"/>
      <c r="E11" s="34"/>
      <c r="F11" s="34"/>
      <c r="G11" s="34"/>
      <c r="H11" s="34"/>
      <c r="I11" s="34"/>
    </row>
    <row r="12" spans="2:9" ht="18.600000000000001" outlineLevel="1" thickBot="1" x14ac:dyDescent="0.4">
      <c r="B12" s="36"/>
      <c r="C12" s="36" t="s">
        <v>16</v>
      </c>
      <c r="D12" s="37">
        <v>13850</v>
      </c>
      <c r="E12" s="37">
        <v>13850</v>
      </c>
      <c r="F12" s="37">
        <v>15300</v>
      </c>
      <c r="G12" s="37">
        <v>16100</v>
      </c>
      <c r="H12" s="37">
        <v>16950</v>
      </c>
      <c r="I12" s="37">
        <v>13850</v>
      </c>
    </row>
    <row r="13" spans="2:9" x14ac:dyDescent="0.3">
      <c r="B13" t="s">
        <v>27</v>
      </c>
    </row>
    <row r="14" spans="2:9" x14ac:dyDescent="0.3">
      <c r="B14" t="s">
        <v>28</v>
      </c>
    </row>
    <row r="15" spans="2:9" x14ac:dyDescent="0.3">
      <c r="B15" t="s">
        <v>29</v>
      </c>
    </row>
  </sheetData>
  <mergeCells count="1">
    <mergeCell ref="B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99EA-4DAD-4966-85A5-E82647C8FD7C}">
  <sheetPr>
    <outlinePr summaryBelow="0"/>
  </sheetPr>
  <dimension ref="B1:G15"/>
  <sheetViews>
    <sheetView showGridLines="0" workbookViewId="0"/>
  </sheetViews>
  <sheetFormatPr defaultRowHeight="14.4" outlineLevelRow="1" outlineLevelCol="1" x14ac:dyDescent="0.3"/>
  <cols>
    <col min="3" max="3" width="10.5546875" bestFit="1" customWidth="1"/>
    <col min="4" max="7" width="13.109375" bestFit="1" customWidth="1" outlineLevel="1"/>
  </cols>
  <sheetData>
    <row r="1" spans="2:7" ht="15" thickBot="1" x14ac:dyDescent="0.35"/>
    <row r="2" spans="2:7" ht="15.6" x14ac:dyDescent="0.3">
      <c r="B2" s="19" t="s">
        <v>23</v>
      </c>
      <c r="C2" s="19"/>
      <c r="D2" s="24"/>
      <c r="E2" s="24"/>
      <c r="F2" s="24"/>
      <c r="G2" s="24"/>
    </row>
    <row r="3" spans="2:7" ht="15.6" collapsed="1" x14ac:dyDescent="0.3">
      <c r="B3" s="18"/>
      <c r="C3" s="18"/>
      <c r="D3" s="25" t="s">
        <v>25</v>
      </c>
      <c r="E3" s="25" t="s">
        <v>17</v>
      </c>
      <c r="F3" s="25" t="s">
        <v>19</v>
      </c>
      <c r="G3" s="25" t="s">
        <v>20</v>
      </c>
    </row>
    <row r="4" spans="2:7" ht="20.399999999999999" hidden="1" outlineLevel="1" x14ac:dyDescent="0.3">
      <c r="B4" s="21"/>
      <c r="C4" s="21"/>
      <c r="D4" s="16"/>
      <c r="E4" s="27" t="s">
        <v>18</v>
      </c>
      <c r="F4" s="27" t="s">
        <v>18</v>
      </c>
      <c r="G4" s="27" t="s">
        <v>18</v>
      </c>
    </row>
    <row r="5" spans="2:7" x14ac:dyDescent="0.3">
      <c r="B5" s="22" t="s">
        <v>24</v>
      </c>
      <c r="C5" s="22"/>
      <c r="D5" s="20"/>
      <c r="E5" s="20"/>
      <c r="F5" s="20"/>
      <c r="G5" s="20"/>
    </row>
    <row r="6" spans="2:7" outlineLevel="1" x14ac:dyDescent="0.3">
      <c r="B6" s="21"/>
      <c r="C6" s="21" t="s">
        <v>32</v>
      </c>
      <c r="D6" s="16">
        <v>7000</v>
      </c>
      <c r="E6" s="26">
        <v>5000</v>
      </c>
      <c r="F6" s="26">
        <v>5000</v>
      </c>
      <c r="G6" s="26">
        <v>6000</v>
      </c>
    </row>
    <row r="7" spans="2:7" outlineLevel="1" x14ac:dyDescent="0.3">
      <c r="B7" s="21"/>
      <c r="C7" s="21" t="s">
        <v>4</v>
      </c>
      <c r="D7" s="16">
        <v>5500</v>
      </c>
      <c r="E7" s="26">
        <v>5000</v>
      </c>
      <c r="F7" s="26">
        <v>4500</v>
      </c>
      <c r="G7" s="26">
        <v>5500</v>
      </c>
    </row>
    <row r="8" spans="2:7" outlineLevel="1" x14ac:dyDescent="0.3">
      <c r="B8" s="21"/>
      <c r="C8" s="21" t="s">
        <v>5</v>
      </c>
      <c r="D8" s="16">
        <v>1000</v>
      </c>
      <c r="E8" s="26">
        <v>1000</v>
      </c>
      <c r="F8" s="26">
        <v>900</v>
      </c>
      <c r="G8" s="26">
        <v>1000</v>
      </c>
    </row>
    <row r="9" spans="2:7" outlineLevel="1" x14ac:dyDescent="0.3">
      <c r="B9" s="21"/>
      <c r="C9" s="21" t="s">
        <v>6</v>
      </c>
      <c r="D9" s="16">
        <v>150</v>
      </c>
      <c r="E9" s="26">
        <v>200</v>
      </c>
      <c r="F9" s="26">
        <v>300</v>
      </c>
      <c r="G9" s="26">
        <v>2000</v>
      </c>
    </row>
    <row r="10" spans="2:7" outlineLevel="1" x14ac:dyDescent="0.3">
      <c r="B10" s="21"/>
      <c r="C10" s="21" t="s">
        <v>8</v>
      </c>
      <c r="D10" s="16">
        <v>2500</v>
      </c>
      <c r="E10" s="26">
        <v>2500</v>
      </c>
      <c r="F10" s="26">
        <v>2500</v>
      </c>
      <c r="G10" s="26">
        <v>0</v>
      </c>
    </row>
    <row r="11" spans="2:7" x14ac:dyDescent="0.3">
      <c r="B11" s="22" t="s">
        <v>26</v>
      </c>
      <c r="C11" s="22"/>
      <c r="D11" s="20"/>
      <c r="E11" s="20"/>
      <c r="F11" s="20"/>
      <c r="G11" s="20"/>
    </row>
    <row r="12" spans="2:7" ht="15" outlineLevel="1" thickBot="1" x14ac:dyDescent="0.35">
      <c r="B12" s="23"/>
      <c r="C12" s="23" t="s">
        <v>10</v>
      </c>
      <c r="D12" s="17">
        <v>13850</v>
      </c>
      <c r="E12" s="17">
        <v>16300</v>
      </c>
      <c r="F12" s="17">
        <v>16800</v>
      </c>
      <c r="G12" s="17">
        <v>15500</v>
      </c>
    </row>
    <row r="13" spans="2:7" x14ac:dyDescent="0.3">
      <c r="B13" t="s">
        <v>27</v>
      </c>
    </row>
    <row r="14" spans="2:7" x14ac:dyDescent="0.3">
      <c r="B14" t="s">
        <v>28</v>
      </c>
    </row>
    <row r="15" spans="2:7" x14ac:dyDescent="0.3">
      <c r="B15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D1EEB-3462-4182-A4B6-098D950C8579}">
  <dimension ref="A1:R21"/>
  <sheetViews>
    <sheetView topLeftCell="A2" workbookViewId="0">
      <selection activeCell="S9" sqref="S9"/>
    </sheetView>
  </sheetViews>
  <sheetFormatPr defaultRowHeight="14.4" x14ac:dyDescent="0.3"/>
  <cols>
    <col min="1" max="1" width="26.77734375" customWidth="1"/>
    <col min="5" max="5" width="13.21875" customWidth="1"/>
    <col min="13" max="13" width="12.88671875" bestFit="1" customWidth="1"/>
  </cols>
  <sheetData>
    <row r="1" spans="1:18" x14ac:dyDescent="0.3">
      <c r="A1" t="s">
        <v>33</v>
      </c>
    </row>
    <row r="2" spans="1:18" x14ac:dyDescent="0.3">
      <c r="A2" t="s">
        <v>34</v>
      </c>
    </row>
    <row r="3" spans="1:18" x14ac:dyDescent="0.3">
      <c r="A3" t="s">
        <v>35</v>
      </c>
      <c r="P3">
        <v>2</v>
      </c>
      <c r="Q3">
        <v>1</v>
      </c>
      <c r="R3">
        <v>21</v>
      </c>
    </row>
    <row r="4" spans="1:18" x14ac:dyDescent="0.3">
      <c r="A4" t="s">
        <v>36</v>
      </c>
      <c r="E4" t="s">
        <v>39</v>
      </c>
      <c r="I4" t="s">
        <v>46</v>
      </c>
      <c r="J4">
        <v>17</v>
      </c>
      <c r="M4" t="s">
        <v>56</v>
      </c>
      <c r="N4">
        <v>32</v>
      </c>
      <c r="P4">
        <v>2</v>
      </c>
      <c r="Q4">
        <v>2</v>
      </c>
      <c r="R4">
        <v>22</v>
      </c>
    </row>
    <row r="5" spans="1:18" x14ac:dyDescent="0.3">
      <c r="A5" t="s">
        <v>37</v>
      </c>
      <c r="B5">
        <v>32500</v>
      </c>
      <c r="E5" t="s">
        <v>40</v>
      </c>
      <c r="I5" t="s">
        <v>55</v>
      </c>
      <c r="J5">
        <v>117.64705882352942</v>
      </c>
      <c r="M5" t="s">
        <v>57</v>
      </c>
      <c r="N5">
        <v>130</v>
      </c>
      <c r="P5">
        <v>2</v>
      </c>
      <c r="Q5">
        <v>3</v>
      </c>
      <c r="R5">
        <v>23</v>
      </c>
    </row>
    <row r="6" spans="1:18" x14ac:dyDescent="0.3">
      <c r="E6" t="s">
        <v>41</v>
      </c>
      <c r="I6" t="s">
        <v>47</v>
      </c>
      <c r="J6">
        <f>SUM(J4*J5)</f>
        <v>2000.0000000000002</v>
      </c>
      <c r="P6">
        <v>2</v>
      </c>
      <c r="Q6">
        <v>4</v>
      </c>
      <c r="R6">
        <v>24</v>
      </c>
    </row>
    <row r="7" spans="1:18" x14ac:dyDescent="0.3">
      <c r="A7" t="s">
        <v>38</v>
      </c>
      <c r="B7">
        <v>4</v>
      </c>
      <c r="M7" t="s">
        <v>58</v>
      </c>
      <c r="N7">
        <f>N4*N5</f>
        <v>4160</v>
      </c>
      <c r="P7">
        <v>2</v>
      </c>
      <c r="Q7">
        <v>5</v>
      </c>
      <c r="R7">
        <v>25</v>
      </c>
    </row>
    <row r="8" spans="1:18" x14ac:dyDescent="0.3">
      <c r="A8" t="s">
        <v>42</v>
      </c>
      <c r="B8">
        <v>1083.3330000000001</v>
      </c>
      <c r="P8">
        <v>2</v>
      </c>
      <c r="Q8">
        <v>6</v>
      </c>
      <c r="R8">
        <v>26</v>
      </c>
    </row>
    <row r="9" spans="1:18" x14ac:dyDescent="0.3">
      <c r="A9" t="s">
        <v>43</v>
      </c>
      <c r="B9">
        <v>4333.3329999999996</v>
      </c>
      <c r="P9">
        <v>2</v>
      </c>
      <c r="Q9">
        <v>7</v>
      </c>
      <c r="R9">
        <v>27</v>
      </c>
    </row>
    <row r="10" spans="1:18" x14ac:dyDescent="0.3">
      <c r="A10" t="s">
        <v>44</v>
      </c>
      <c r="B10">
        <v>50000</v>
      </c>
    </row>
    <row r="13" spans="1:18" x14ac:dyDescent="0.3">
      <c r="O13">
        <v>2</v>
      </c>
      <c r="Q13">
        <v>2</v>
      </c>
    </row>
    <row r="14" spans="1:18" x14ac:dyDescent="0.3">
      <c r="O14">
        <v>4</v>
      </c>
      <c r="Q14">
        <v>2</v>
      </c>
    </row>
    <row r="15" spans="1:18" x14ac:dyDescent="0.3">
      <c r="K15" t="s">
        <v>71</v>
      </c>
      <c r="L15" t="s">
        <v>72</v>
      </c>
      <c r="M15" t="s">
        <v>82</v>
      </c>
      <c r="O15">
        <v>6</v>
      </c>
      <c r="Q15">
        <v>2</v>
      </c>
    </row>
    <row r="16" spans="1:18" x14ac:dyDescent="0.3">
      <c r="B16" s="8" t="s">
        <v>59</v>
      </c>
      <c r="C16" s="8" t="s">
        <v>60</v>
      </c>
      <c r="D16" s="8" t="s">
        <v>61</v>
      </c>
      <c r="E16" s="8" t="s">
        <v>62</v>
      </c>
      <c r="F16" s="8" t="s">
        <v>63</v>
      </c>
      <c r="G16" s="8" t="s">
        <v>69</v>
      </c>
      <c r="H16" s="54" t="s">
        <v>70</v>
      </c>
      <c r="K16" t="s">
        <v>74</v>
      </c>
      <c r="L16" t="s">
        <v>75</v>
      </c>
      <c r="M16" t="s">
        <v>83</v>
      </c>
      <c r="O16">
        <v>8</v>
      </c>
      <c r="Q16">
        <v>2</v>
      </c>
    </row>
    <row r="17" spans="2:17" x14ac:dyDescent="0.3">
      <c r="B17" s="1" t="s">
        <v>64</v>
      </c>
      <c r="C17" s="1">
        <v>3</v>
      </c>
      <c r="D17" s="1">
        <v>3</v>
      </c>
      <c r="E17" s="1">
        <v>7</v>
      </c>
      <c r="F17" s="1">
        <v>5</v>
      </c>
      <c r="G17" s="1">
        <v>9</v>
      </c>
      <c r="H17" s="1"/>
      <c r="K17" t="s">
        <v>73</v>
      </c>
      <c r="L17" t="s">
        <v>76</v>
      </c>
      <c r="M17" t="s">
        <v>84</v>
      </c>
      <c r="O17">
        <v>10</v>
      </c>
      <c r="Q17">
        <v>2</v>
      </c>
    </row>
    <row r="18" spans="2:17" x14ac:dyDescent="0.3">
      <c r="B18" s="1" t="s">
        <v>65</v>
      </c>
      <c r="C18" s="1">
        <v>5</v>
      </c>
      <c r="D18" s="1">
        <v>6</v>
      </c>
      <c r="E18" s="1">
        <v>5</v>
      </c>
      <c r="F18" s="1">
        <v>1</v>
      </c>
      <c r="G18" s="1">
        <v>5</v>
      </c>
      <c r="H18" s="1"/>
      <c r="K18" t="s">
        <v>77</v>
      </c>
      <c r="L18" t="s">
        <v>78</v>
      </c>
      <c r="M18" t="s">
        <v>85</v>
      </c>
      <c r="O18">
        <v>12</v>
      </c>
      <c r="Q18">
        <v>2</v>
      </c>
    </row>
    <row r="19" spans="2:17" x14ac:dyDescent="0.3">
      <c r="B19" s="1" t="s">
        <v>66</v>
      </c>
      <c r="C19" s="1">
        <v>2</v>
      </c>
      <c r="D19" s="1">
        <v>3</v>
      </c>
      <c r="E19" s="1">
        <v>5</v>
      </c>
      <c r="F19" s="1">
        <v>8</v>
      </c>
      <c r="G19" s="1">
        <v>1</v>
      </c>
      <c r="H19" s="1"/>
      <c r="K19" t="s">
        <v>79</v>
      </c>
      <c r="L19" t="s">
        <v>79</v>
      </c>
      <c r="M19" t="s">
        <v>86</v>
      </c>
      <c r="O19">
        <v>14</v>
      </c>
      <c r="Q19">
        <v>2</v>
      </c>
    </row>
    <row r="20" spans="2:17" x14ac:dyDescent="0.3">
      <c r="B20" s="1" t="s">
        <v>67</v>
      </c>
      <c r="C20" s="1">
        <v>4</v>
      </c>
      <c r="D20" s="1">
        <v>6</v>
      </c>
      <c r="E20" s="1">
        <v>6</v>
      </c>
      <c r="F20" s="1">
        <v>3</v>
      </c>
      <c r="G20" s="1">
        <v>6</v>
      </c>
      <c r="H20" s="1"/>
      <c r="K20" t="s">
        <v>80</v>
      </c>
      <c r="L20" t="s">
        <v>81</v>
      </c>
      <c r="M20" t="s">
        <v>87</v>
      </c>
      <c r="O20">
        <v>16</v>
      </c>
      <c r="Q20">
        <v>2</v>
      </c>
    </row>
    <row r="21" spans="2:17" x14ac:dyDescent="0.3">
      <c r="B21" s="1" t="s">
        <v>68</v>
      </c>
      <c r="C21" s="1">
        <v>7</v>
      </c>
      <c r="D21" s="1">
        <v>8</v>
      </c>
      <c r="E21" s="1">
        <v>7</v>
      </c>
      <c r="F21" s="1">
        <v>2</v>
      </c>
      <c r="G21" s="1">
        <v>3</v>
      </c>
      <c r="H21" s="1"/>
      <c r="O21">
        <v>18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first="1" last="1" xr2:uid="{D99B2663-7EAB-4724-BE10-F109FB3E7D0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Sheet4!C17:G17</xm:f>
              <xm:sqref>H17</xm:sqref>
            </x14:sparkline>
            <x14:sparkline>
              <xm:f>Sheet4!C18:G18</xm:f>
              <xm:sqref>H18</xm:sqref>
            </x14:sparkline>
            <x14:sparkline>
              <xm:f>Sheet4!C19:G19</xm:f>
              <xm:sqref>H19</xm:sqref>
            </x14:sparkline>
            <x14:sparkline>
              <xm:f>Sheet4!C20:G20</xm:f>
              <xm:sqref>H20</xm:sqref>
            </x14:sparkline>
            <x14:sparkline>
              <xm:f>Sheet4!C21:G21</xm:f>
              <xm:sqref>H21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B1144-9514-434E-A3F7-99F3A073FFA6}">
  <dimension ref="D2:T75"/>
  <sheetViews>
    <sheetView tabSelected="1" topLeftCell="H1" workbookViewId="0">
      <selection activeCell="V12" sqref="V12"/>
    </sheetView>
  </sheetViews>
  <sheetFormatPr defaultRowHeight="14.4" x14ac:dyDescent="0.3"/>
  <cols>
    <col min="14" max="14" width="8.6640625" customWidth="1"/>
    <col min="15" max="15" width="16.6640625" bestFit="1" customWidth="1"/>
    <col min="16" max="16" width="12.33203125" bestFit="1" customWidth="1"/>
    <col min="17" max="17" width="10.6640625" bestFit="1" customWidth="1"/>
    <col min="18" max="18" width="11.77734375" customWidth="1"/>
    <col min="19" max="19" width="10.109375" bestFit="1" customWidth="1"/>
    <col min="20" max="20" width="11.33203125" bestFit="1" customWidth="1"/>
  </cols>
  <sheetData>
    <row r="2" spans="4:20" x14ac:dyDescent="0.3">
      <c r="D2" s="55"/>
      <c r="E2" s="55">
        <v>5</v>
      </c>
      <c r="F2" s="55">
        <v>10</v>
      </c>
      <c r="G2" s="55">
        <v>15</v>
      </c>
      <c r="H2" s="55">
        <v>20</v>
      </c>
      <c r="I2" s="55">
        <v>25</v>
      </c>
      <c r="J2" s="55">
        <v>30</v>
      </c>
      <c r="K2" s="55">
        <v>35</v>
      </c>
      <c r="L2" s="55">
        <v>40</v>
      </c>
    </row>
    <row r="3" spans="4:20" x14ac:dyDescent="0.3">
      <c r="D3" s="55">
        <v>3</v>
      </c>
      <c r="E3" s="55">
        <f>SUM(E$2+$D3)</f>
        <v>8</v>
      </c>
      <c r="F3" s="55">
        <f t="shared" ref="F3:L3" si="0">SUM(F$2+$D3)</f>
        <v>13</v>
      </c>
      <c r="G3" s="55">
        <f t="shared" si="0"/>
        <v>18</v>
      </c>
      <c r="H3" s="55">
        <f t="shared" si="0"/>
        <v>23</v>
      </c>
      <c r="I3" s="55">
        <f t="shared" si="0"/>
        <v>28</v>
      </c>
      <c r="J3" s="55">
        <f t="shared" si="0"/>
        <v>33</v>
      </c>
      <c r="K3" s="55">
        <f t="shared" si="0"/>
        <v>38</v>
      </c>
      <c r="L3" s="55">
        <f t="shared" si="0"/>
        <v>43</v>
      </c>
    </row>
    <row r="4" spans="4:20" x14ac:dyDescent="0.3">
      <c r="D4" s="55">
        <v>6</v>
      </c>
      <c r="E4" s="55">
        <f t="shared" ref="E4:L11" si="1">SUM($D4+E$2)</f>
        <v>11</v>
      </c>
      <c r="F4" s="55">
        <f t="shared" si="1"/>
        <v>16</v>
      </c>
      <c r="G4" s="55">
        <f t="shared" si="1"/>
        <v>21</v>
      </c>
      <c r="H4" s="55">
        <f t="shared" si="1"/>
        <v>26</v>
      </c>
      <c r="I4" s="55">
        <f t="shared" si="1"/>
        <v>31</v>
      </c>
      <c r="J4" s="55">
        <f t="shared" si="1"/>
        <v>36</v>
      </c>
      <c r="K4" s="55">
        <f t="shared" si="1"/>
        <v>41</v>
      </c>
      <c r="L4" s="55">
        <f t="shared" si="1"/>
        <v>46</v>
      </c>
    </row>
    <row r="5" spans="4:20" x14ac:dyDescent="0.3">
      <c r="D5" s="55">
        <v>9</v>
      </c>
      <c r="E5" s="55">
        <f t="shared" si="1"/>
        <v>14</v>
      </c>
      <c r="F5" s="55">
        <f t="shared" si="1"/>
        <v>19</v>
      </c>
      <c r="G5" s="55">
        <f t="shared" si="1"/>
        <v>24</v>
      </c>
      <c r="H5" s="55">
        <f t="shared" si="1"/>
        <v>29</v>
      </c>
      <c r="I5" s="55">
        <f t="shared" si="1"/>
        <v>34</v>
      </c>
      <c r="J5" s="55">
        <f t="shared" si="1"/>
        <v>39</v>
      </c>
      <c r="K5" s="55">
        <f t="shared" si="1"/>
        <v>44</v>
      </c>
      <c r="L5" s="55">
        <f t="shared" si="1"/>
        <v>49</v>
      </c>
      <c r="O5" s="56" t="s">
        <v>88</v>
      </c>
      <c r="P5" s="61">
        <v>100000</v>
      </c>
    </row>
    <row r="6" spans="4:20" x14ac:dyDescent="0.3">
      <c r="D6" s="55">
        <v>12</v>
      </c>
      <c r="E6" s="55">
        <f t="shared" si="1"/>
        <v>17</v>
      </c>
      <c r="F6" s="55">
        <f t="shared" si="1"/>
        <v>22</v>
      </c>
      <c r="G6" s="55">
        <f t="shared" si="1"/>
        <v>27</v>
      </c>
      <c r="H6" s="55">
        <f t="shared" si="1"/>
        <v>32</v>
      </c>
      <c r="I6" s="55">
        <f t="shared" si="1"/>
        <v>37</v>
      </c>
      <c r="J6" s="55">
        <f t="shared" si="1"/>
        <v>42</v>
      </c>
      <c r="K6" s="55">
        <f t="shared" si="1"/>
        <v>47</v>
      </c>
      <c r="L6" s="55">
        <f t="shared" si="1"/>
        <v>52</v>
      </c>
      <c r="O6" s="56" t="s">
        <v>89</v>
      </c>
      <c r="P6" s="60">
        <v>0.1</v>
      </c>
    </row>
    <row r="7" spans="4:20" x14ac:dyDescent="0.3">
      <c r="D7" s="55">
        <v>15</v>
      </c>
      <c r="E7" s="55">
        <f t="shared" si="1"/>
        <v>20</v>
      </c>
      <c r="F7" s="55">
        <f t="shared" si="1"/>
        <v>25</v>
      </c>
      <c r="G7" s="55">
        <f t="shared" si="1"/>
        <v>30</v>
      </c>
      <c r="H7" s="55">
        <f t="shared" si="1"/>
        <v>35</v>
      </c>
      <c r="I7" s="55">
        <f t="shared" si="1"/>
        <v>40</v>
      </c>
      <c r="J7" s="55">
        <f t="shared" si="1"/>
        <v>45</v>
      </c>
      <c r="K7" s="55">
        <f t="shared" si="1"/>
        <v>50</v>
      </c>
      <c r="L7" s="55">
        <f t="shared" si="1"/>
        <v>55</v>
      </c>
      <c r="O7" s="56" t="s">
        <v>90</v>
      </c>
      <c r="P7" s="62">
        <v>5</v>
      </c>
    </row>
    <row r="8" spans="4:20" x14ac:dyDescent="0.3">
      <c r="D8" s="55">
        <v>18</v>
      </c>
      <c r="E8" s="55">
        <f t="shared" si="1"/>
        <v>23</v>
      </c>
      <c r="F8" s="55">
        <f t="shared" si="1"/>
        <v>28</v>
      </c>
      <c r="G8" s="55">
        <f t="shared" si="1"/>
        <v>33</v>
      </c>
      <c r="H8" s="55">
        <f t="shared" si="1"/>
        <v>38</v>
      </c>
      <c r="I8" s="55">
        <f t="shared" si="1"/>
        <v>43</v>
      </c>
      <c r="J8" s="55">
        <f t="shared" si="1"/>
        <v>48</v>
      </c>
      <c r="K8" s="55">
        <f t="shared" si="1"/>
        <v>53</v>
      </c>
      <c r="L8" s="55">
        <f t="shared" si="1"/>
        <v>58</v>
      </c>
      <c r="O8" s="56" t="s">
        <v>91</v>
      </c>
      <c r="P8" s="58">
        <v>12</v>
      </c>
    </row>
    <row r="9" spans="4:20" x14ac:dyDescent="0.3">
      <c r="D9" s="55">
        <v>21</v>
      </c>
      <c r="E9" s="55">
        <f t="shared" si="1"/>
        <v>26</v>
      </c>
      <c r="F9" s="55">
        <f t="shared" si="1"/>
        <v>31</v>
      </c>
      <c r="G9" s="55">
        <f t="shared" si="1"/>
        <v>36</v>
      </c>
      <c r="H9" s="55">
        <f t="shared" si="1"/>
        <v>41</v>
      </c>
      <c r="I9" s="55">
        <f t="shared" si="1"/>
        <v>46</v>
      </c>
      <c r="J9" s="55">
        <f t="shared" si="1"/>
        <v>51</v>
      </c>
      <c r="K9" s="55">
        <f t="shared" si="1"/>
        <v>56</v>
      </c>
      <c r="L9" s="55">
        <f t="shared" si="1"/>
        <v>61</v>
      </c>
      <c r="O9" s="57" t="s">
        <v>92</v>
      </c>
      <c r="P9" s="59">
        <f>P7*P8</f>
        <v>60</v>
      </c>
    </row>
    <row r="10" spans="4:20" x14ac:dyDescent="0.3">
      <c r="D10" s="55">
        <v>24</v>
      </c>
      <c r="E10" s="55">
        <f t="shared" si="1"/>
        <v>29</v>
      </c>
      <c r="F10" s="55">
        <f t="shared" si="1"/>
        <v>34</v>
      </c>
      <c r="G10" s="55">
        <f t="shared" si="1"/>
        <v>39</v>
      </c>
      <c r="H10" s="55">
        <f t="shared" si="1"/>
        <v>44</v>
      </c>
      <c r="I10" s="55">
        <f t="shared" si="1"/>
        <v>49</v>
      </c>
      <c r="J10" s="55">
        <f t="shared" si="1"/>
        <v>54</v>
      </c>
      <c r="K10" s="55">
        <f t="shared" si="1"/>
        <v>59</v>
      </c>
      <c r="L10" s="55">
        <f t="shared" si="1"/>
        <v>64</v>
      </c>
    </row>
    <row r="11" spans="4:20" x14ac:dyDescent="0.3">
      <c r="D11" s="55">
        <v>27</v>
      </c>
      <c r="E11" s="55">
        <f t="shared" si="1"/>
        <v>32</v>
      </c>
      <c r="F11" s="55">
        <f t="shared" si="1"/>
        <v>37</v>
      </c>
      <c r="G11" s="55">
        <f t="shared" si="1"/>
        <v>42</v>
      </c>
      <c r="H11" s="55">
        <f t="shared" si="1"/>
        <v>47</v>
      </c>
      <c r="I11" s="55">
        <f t="shared" si="1"/>
        <v>52</v>
      </c>
      <c r="J11" s="55">
        <f t="shared" si="1"/>
        <v>57</v>
      </c>
      <c r="K11" s="55">
        <f t="shared" si="1"/>
        <v>62</v>
      </c>
      <c r="L11" s="55">
        <f t="shared" si="1"/>
        <v>67</v>
      </c>
    </row>
    <row r="14" spans="4:20" x14ac:dyDescent="0.3">
      <c r="Q14" t="s">
        <v>99</v>
      </c>
      <c r="R14" t="s">
        <v>100</v>
      </c>
      <c r="S14" t="s">
        <v>101</v>
      </c>
    </row>
    <row r="15" spans="4:20" ht="17.399999999999999" x14ac:dyDescent="0.3">
      <c r="O15" s="63" t="s">
        <v>93</v>
      </c>
      <c r="P15" s="63" t="s">
        <v>94</v>
      </c>
      <c r="Q15" s="63" t="s">
        <v>95</v>
      </c>
      <c r="R15" s="63" t="s">
        <v>96</v>
      </c>
      <c r="S15" s="63" t="s">
        <v>97</v>
      </c>
      <c r="T15" s="63" t="s">
        <v>98</v>
      </c>
    </row>
    <row r="16" spans="4:20" x14ac:dyDescent="0.3">
      <c r="O16" s="59">
        <v>1</v>
      </c>
      <c r="P16" s="64">
        <v>45206</v>
      </c>
      <c r="Q16" s="65">
        <f>PMT($P$6/12,$P$9,-$P$5)</f>
        <v>2124.7044711268277</v>
      </c>
      <c r="R16" s="65">
        <f>PPMT($P$6/12,O16,$P$9,-$P$5)</f>
        <v>1291.3711377934942</v>
      </c>
      <c r="S16" s="65">
        <f>IPMT($P$6/12,O16,$P$9,$P$5)</f>
        <v>-833.33333333333337</v>
      </c>
      <c r="T16" s="65">
        <f>$P$5-R16</f>
        <v>98708.628862206504</v>
      </c>
    </row>
    <row r="17" spans="15:20" x14ac:dyDescent="0.3">
      <c r="O17" s="59">
        <v>2</v>
      </c>
      <c r="P17" s="64">
        <v>45237</v>
      </c>
      <c r="Q17" s="65">
        <f>PMT($P$6/12,$P$9,-$P$5)</f>
        <v>2124.7044711268277</v>
      </c>
      <c r="R17" s="65">
        <f>PPMT($P$6/12,O17,$P$9,-$P$5)</f>
        <v>1302.1325639417735</v>
      </c>
      <c r="S17" s="65">
        <f>IPMT($P$6/12,O17,$P$9,$P$5)</f>
        <v>-822.57190718505422</v>
      </c>
      <c r="T17" s="65">
        <f>T16-R17</f>
        <v>97406.496298264727</v>
      </c>
    </row>
    <row r="18" spans="15:20" x14ac:dyDescent="0.3">
      <c r="O18" s="59">
        <v>3</v>
      </c>
      <c r="P18" s="64">
        <v>45267</v>
      </c>
      <c r="Q18" s="65">
        <f t="shared" ref="Q18:Q75" si="2">PMT($P$6/12,$P$9,-$P$5)</f>
        <v>2124.7044711268277</v>
      </c>
      <c r="R18" s="65">
        <f t="shared" ref="R18:R75" si="3">PPMT($P$6/12,O18,$P$9,-$P$5)</f>
        <v>1312.9836686412882</v>
      </c>
      <c r="S18" s="65">
        <f t="shared" ref="S18:S75" si="4">IPMT($P$6/12,O18,$P$9,$P$5)</f>
        <v>-811.72080248553948</v>
      </c>
      <c r="T18" s="65">
        <f t="shared" ref="T18:T75" si="5">T17-R18</f>
        <v>96093.512629623438</v>
      </c>
    </row>
    <row r="19" spans="15:20" x14ac:dyDescent="0.3">
      <c r="O19" s="59">
        <v>4</v>
      </c>
      <c r="P19" s="64">
        <v>45298</v>
      </c>
      <c r="Q19" s="65">
        <f t="shared" si="2"/>
        <v>2124.7044711268277</v>
      </c>
      <c r="R19" s="65">
        <f t="shared" si="3"/>
        <v>1323.9251992132988</v>
      </c>
      <c r="S19" s="65">
        <f t="shared" si="4"/>
        <v>-800.77927191352876</v>
      </c>
      <c r="T19" s="65">
        <f t="shared" si="5"/>
        <v>94769.587430410145</v>
      </c>
    </row>
    <row r="20" spans="15:20" x14ac:dyDescent="0.3">
      <c r="O20" s="59">
        <v>5</v>
      </c>
      <c r="P20" s="64">
        <v>45329</v>
      </c>
      <c r="Q20" s="65">
        <f t="shared" si="2"/>
        <v>2124.7044711268277</v>
      </c>
      <c r="R20" s="65">
        <f t="shared" si="3"/>
        <v>1334.9579092067431</v>
      </c>
      <c r="S20" s="65">
        <f t="shared" si="4"/>
        <v>-789.74656192008456</v>
      </c>
      <c r="T20" s="65">
        <f t="shared" si="5"/>
        <v>93434.629521203402</v>
      </c>
    </row>
    <row r="21" spans="15:20" x14ac:dyDescent="0.3">
      <c r="O21" s="59">
        <v>6</v>
      </c>
      <c r="P21" s="64">
        <v>45358</v>
      </c>
      <c r="Q21" s="65">
        <f t="shared" si="2"/>
        <v>2124.7044711268277</v>
      </c>
      <c r="R21" s="65">
        <f t="shared" si="3"/>
        <v>1346.0825584501324</v>
      </c>
      <c r="S21" s="65">
        <f t="shared" si="4"/>
        <v>-778.62191267669505</v>
      </c>
      <c r="T21" s="65">
        <f t="shared" si="5"/>
        <v>92088.546962753273</v>
      </c>
    </row>
    <row r="22" spans="15:20" x14ac:dyDescent="0.3">
      <c r="O22" s="59">
        <v>7</v>
      </c>
      <c r="P22" s="64">
        <v>45389</v>
      </c>
      <c r="Q22" s="65">
        <f t="shared" si="2"/>
        <v>2124.7044711268277</v>
      </c>
      <c r="R22" s="65">
        <f t="shared" si="3"/>
        <v>1357.2999131038837</v>
      </c>
      <c r="S22" s="65">
        <f t="shared" si="4"/>
        <v>-767.40455802294377</v>
      </c>
      <c r="T22" s="65">
        <f t="shared" si="5"/>
        <v>90731.247049649392</v>
      </c>
    </row>
    <row r="23" spans="15:20" x14ac:dyDescent="0.3">
      <c r="O23" s="59">
        <v>8</v>
      </c>
      <c r="P23" s="64">
        <v>45419</v>
      </c>
      <c r="Q23" s="65">
        <f t="shared" si="2"/>
        <v>2124.7044711268277</v>
      </c>
      <c r="R23" s="65">
        <f t="shared" si="3"/>
        <v>1368.6107457130827</v>
      </c>
      <c r="S23" s="65">
        <f t="shared" si="4"/>
        <v>-756.09372541374489</v>
      </c>
      <c r="T23" s="65">
        <f t="shared" si="5"/>
        <v>89362.636303936306</v>
      </c>
    </row>
    <row r="24" spans="15:20" x14ac:dyDescent="0.3">
      <c r="O24" s="59">
        <v>9</v>
      </c>
      <c r="P24" s="64">
        <v>45450</v>
      </c>
      <c r="Q24" s="65">
        <f t="shared" si="2"/>
        <v>2124.7044711268277</v>
      </c>
      <c r="R24" s="65">
        <f t="shared" si="3"/>
        <v>1380.0158352606916</v>
      </c>
      <c r="S24" s="65">
        <f t="shared" si="4"/>
        <v>-744.68863586613588</v>
      </c>
      <c r="T24" s="65">
        <f t="shared" si="5"/>
        <v>87982.62046867561</v>
      </c>
    </row>
    <row r="25" spans="15:20" x14ac:dyDescent="0.3">
      <c r="O25" s="59">
        <v>10</v>
      </c>
      <c r="P25" s="64">
        <v>45480</v>
      </c>
      <c r="Q25" s="65">
        <f t="shared" si="2"/>
        <v>2124.7044711268277</v>
      </c>
      <c r="R25" s="65">
        <f t="shared" si="3"/>
        <v>1391.5159672211973</v>
      </c>
      <c r="S25" s="65">
        <f t="shared" si="4"/>
        <v>-733.18850390563023</v>
      </c>
      <c r="T25" s="65">
        <f t="shared" si="5"/>
        <v>86591.104501454407</v>
      </c>
    </row>
    <row r="26" spans="15:20" x14ac:dyDescent="0.3">
      <c r="O26" s="59">
        <v>11</v>
      </c>
      <c r="P26" s="64">
        <v>45511</v>
      </c>
      <c r="Q26" s="65">
        <f t="shared" si="2"/>
        <v>2124.7044711268277</v>
      </c>
      <c r="R26" s="65">
        <f t="shared" si="3"/>
        <v>1403.1119336147074</v>
      </c>
      <c r="S26" s="65">
        <f t="shared" si="4"/>
        <v>-721.5925375121202</v>
      </c>
      <c r="T26" s="65">
        <f t="shared" si="5"/>
        <v>85187.992567839698</v>
      </c>
    </row>
    <row r="27" spans="15:20" x14ac:dyDescent="0.3">
      <c r="O27" s="59">
        <v>12</v>
      </c>
      <c r="P27" s="64">
        <v>45542</v>
      </c>
      <c r="Q27" s="65">
        <f t="shared" si="2"/>
        <v>2124.7044711268277</v>
      </c>
      <c r="R27" s="65">
        <f t="shared" si="3"/>
        <v>1414.8045330614966</v>
      </c>
      <c r="S27" s="65">
        <f t="shared" si="4"/>
        <v>-709.89993806533084</v>
      </c>
      <c r="T27" s="65">
        <f t="shared" si="5"/>
        <v>83773.188034778199</v>
      </c>
    </row>
    <row r="28" spans="15:20" x14ac:dyDescent="0.3">
      <c r="O28" s="59">
        <v>13</v>
      </c>
      <c r="P28" s="64">
        <v>45572</v>
      </c>
      <c r="Q28" s="65">
        <f t="shared" si="2"/>
        <v>2124.7044711268277</v>
      </c>
      <c r="R28" s="65">
        <f t="shared" si="3"/>
        <v>1426.5945708370093</v>
      </c>
      <c r="S28" s="65">
        <f t="shared" si="4"/>
        <v>-698.1099002898186</v>
      </c>
      <c r="T28" s="65">
        <f t="shared" si="5"/>
        <v>82346.593463941186</v>
      </c>
    </row>
    <row r="29" spans="15:20" x14ac:dyDescent="0.3">
      <c r="O29" s="59">
        <v>14</v>
      </c>
      <c r="P29" s="64">
        <v>45603</v>
      </c>
      <c r="Q29" s="65">
        <f t="shared" si="2"/>
        <v>2124.7044711268277</v>
      </c>
      <c r="R29" s="65">
        <f t="shared" si="3"/>
        <v>1438.4828589273175</v>
      </c>
      <c r="S29" s="65">
        <f t="shared" si="4"/>
        <v>-686.2216121995101</v>
      </c>
      <c r="T29" s="65">
        <f t="shared" si="5"/>
        <v>80908.110605013862</v>
      </c>
    </row>
    <row r="30" spans="15:20" x14ac:dyDescent="0.3">
      <c r="O30" s="59">
        <v>15</v>
      </c>
      <c r="P30" s="64">
        <v>45633</v>
      </c>
      <c r="Q30" s="65">
        <f t="shared" si="2"/>
        <v>2124.7044711268277</v>
      </c>
      <c r="R30" s="65">
        <f t="shared" si="3"/>
        <v>1450.4702160850452</v>
      </c>
      <c r="S30" s="65">
        <f t="shared" si="4"/>
        <v>-674.23425504178238</v>
      </c>
      <c r="T30" s="65">
        <f t="shared" si="5"/>
        <v>79457.640388928819</v>
      </c>
    </row>
    <row r="31" spans="15:20" x14ac:dyDescent="0.3">
      <c r="O31" s="59">
        <v>16</v>
      </c>
      <c r="P31" s="64">
        <v>45664</v>
      </c>
      <c r="Q31" s="65">
        <f t="shared" si="2"/>
        <v>2124.7044711268277</v>
      </c>
      <c r="R31" s="65">
        <f t="shared" si="3"/>
        <v>1462.5574678857538</v>
      </c>
      <c r="S31" s="65">
        <f t="shared" si="4"/>
        <v>-662.14700324107366</v>
      </c>
      <c r="T31" s="65">
        <f t="shared" si="5"/>
        <v>77995.082921043067</v>
      </c>
    </row>
    <row r="32" spans="15:20" x14ac:dyDescent="0.3">
      <c r="O32" s="59">
        <v>17</v>
      </c>
      <c r="P32" s="64">
        <v>45695</v>
      </c>
      <c r="Q32" s="65">
        <f t="shared" si="2"/>
        <v>2124.7044711268277</v>
      </c>
      <c r="R32" s="65">
        <f t="shared" si="3"/>
        <v>1474.7454467848017</v>
      </c>
      <c r="S32" s="65">
        <f t="shared" si="4"/>
        <v>-649.95902434202571</v>
      </c>
      <c r="T32" s="65">
        <f t="shared" si="5"/>
        <v>76520.337474258267</v>
      </c>
    </row>
    <row r="33" spans="15:20" x14ac:dyDescent="0.3">
      <c r="O33" s="59">
        <v>18</v>
      </c>
      <c r="P33" s="64">
        <v>45723</v>
      </c>
      <c r="Q33" s="65">
        <f t="shared" si="2"/>
        <v>2124.7044711268277</v>
      </c>
      <c r="R33" s="65">
        <f t="shared" si="3"/>
        <v>1487.0349921746752</v>
      </c>
      <c r="S33" s="65">
        <f t="shared" si="4"/>
        <v>-637.66947895215242</v>
      </c>
      <c r="T33" s="65">
        <f t="shared" si="5"/>
        <v>75033.302482083585</v>
      </c>
    </row>
    <row r="34" spans="15:20" x14ac:dyDescent="0.3">
      <c r="O34" s="59">
        <v>19</v>
      </c>
      <c r="P34" s="64">
        <v>45754</v>
      </c>
      <c r="Q34" s="65">
        <f t="shared" si="2"/>
        <v>2124.7044711268277</v>
      </c>
      <c r="R34" s="65">
        <f t="shared" si="3"/>
        <v>1499.4269504427975</v>
      </c>
      <c r="S34" s="65">
        <f t="shared" si="4"/>
        <v>-625.27752068403026</v>
      </c>
      <c r="T34" s="65">
        <f t="shared" si="5"/>
        <v>73533.875531640791</v>
      </c>
    </row>
    <row r="35" spans="15:20" x14ac:dyDescent="0.3">
      <c r="O35" s="59">
        <v>20</v>
      </c>
      <c r="P35" s="64">
        <v>45784</v>
      </c>
      <c r="Q35" s="65">
        <f t="shared" si="2"/>
        <v>2124.7044711268277</v>
      </c>
      <c r="R35" s="65">
        <f t="shared" si="3"/>
        <v>1511.9221750298207</v>
      </c>
      <c r="S35" s="65">
        <f t="shared" si="4"/>
        <v>-612.78229609700679</v>
      </c>
      <c r="T35" s="65">
        <f t="shared" si="5"/>
        <v>72021.953356610975</v>
      </c>
    </row>
    <row r="36" spans="15:20" x14ac:dyDescent="0.3">
      <c r="O36" s="59">
        <v>21</v>
      </c>
      <c r="P36" s="64">
        <v>45815</v>
      </c>
      <c r="Q36" s="65">
        <f t="shared" si="2"/>
        <v>2124.7044711268277</v>
      </c>
      <c r="R36" s="65">
        <f t="shared" si="3"/>
        <v>1524.5215264884027</v>
      </c>
      <c r="S36" s="65">
        <f t="shared" si="4"/>
        <v>-600.18294463842506</v>
      </c>
      <c r="T36" s="65">
        <f t="shared" si="5"/>
        <v>70497.431830122572</v>
      </c>
    </row>
    <row r="37" spans="15:20" x14ac:dyDescent="0.3">
      <c r="O37" s="59">
        <v>22</v>
      </c>
      <c r="P37" s="64">
        <v>45845</v>
      </c>
      <c r="Q37" s="65">
        <f t="shared" si="2"/>
        <v>2124.7044711268277</v>
      </c>
      <c r="R37" s="65">
        <f t="shared" si="3"/>
        <v>1537.2258725424729</v>
      </c>
      <c r="S37" s="65">
        <f t="shared" si="4"/>
        <v>-587.47859858435504</v>
      </c>
      <c r="T37" s="65">
        <f t="shared" si="5"/>
        <v>68960.205957580096</v>
      </c>
    </row>
    <row r="38" spans="15:20" x14ac:dyDescent="0.3">
      <c r="O38" s="59">
        <v>23</v>
      </c>
      <c r="P38" s="64">
        <v>45876</v>
      </c>
      <c r="Q38" s="65">
        <f t="shared" si="2"/>
        <v>2124.7044711268277</v>
      </c>
      <c r="R38" s="65">
        <f t="shared" si="3"/>
        <v>1550.0360881469933</v>
      </c>
      <c r="S38" s="65">
        <f t="shared" si="4"/>
        <v>-574.66838297983429</v>
      </c>
      <c r="T38" s="65">
        <f t="shared" si="5"/>
        <v>67410.169869433099</v>
      </c>
    </row>
    <row r="39" spans="15:20" x14ac:dyDescent="0.3">
      <c r="O39" s="59">
        <v>24</v>
      </c>
      <c r="P39" s="64">
        <v>45907</v>
      </c>
      <c r="Q39" s="65">
        <f t="shared" si="2"/>
        <v>2124.7044711268277</v>
      </c>
      <c r="R39" s="65">
        <f t="shared" si="3"/>
        <v>1562.9530555482183</v>
      </c>
      <c r="S39" s="65">
        <f t="shared" si="4"/>
        <v>-561.75141557860934</v>
      </c>
      <c r="T39" s="65">
        <f t="shared" si="5"/>
        <v>65847.216813884879</v>
      </c>
    </row>
    <row r="40" spans="15:20" x14ac:dyDescent="0.3">
      <c r="O40" s="59">
        <v>25</v>
      </c>
      <c r="P40" s="64">
        <v>45937</v>
      </c>
      <c r="Q40" s="65">
        <f t="shared" si="2"/>
        <v>2124.7044711268277</v>
      </c>
      <c r="R40" s="65">
        <f t="shared" si="3"/>
        <v>1575.9776643444534</v>
      </c>
      <c r="S40" s="65">
        <f t="shared" si="4"/>
        <v>-548.72680678237418</v>
      </c>
      <c r="T40" s="65">
        <f t="shared" si="5"/>
        <v>64271.239149540423</v>
      </c>
    </row>
    <row r="41" spans="15:20" x14ac:dyDescent="0.3">
      <c r="O41" s="59">
        <v>26</v>
      </c>
      <c r="P41" s="64">
        <v>45968</v>
      </c>
      <c r="Q41" s="65">
        <f t="shared" si="2"/>
        <v>2124.7044711268277</v>
      </c>
      <c r="R41" s="65">
        <f t="shared" si="3"/>
        <v>1589.1108115473239</v>
      </c>
      <c r="S41" s="65">
        <f t="shared" si="4"/>
        <v>-535.59365957950376</v>
      </c>
      <c r="T41" s="65">
        <f t="shared" si="5"/>
        <v>62682.128337993097</v>
      </c>
    </row>
    <row r="42" spans="15:20" x14ac:dyDescent="0.3">
      <c r="O42" s="59">
        <v>27</v>
      </c>
      <c r="P42" s="64">
        <v>45998</v>
      </c>
      <c r="Q42" s="65">
        <f t="shared" si="2"/>
        <v>2124.7044711268277</v>
      </c>
      <c r="R42" s="65">
        <f t="shared" si="3"/>
        <v>1602.3534016435515</v>
      </c>
      <c r="S42" s="65">
        <f t="shared" si="4"/>
        <v>-522.35106948327609</v>
      </c>
      <c r="T42" s="65">
        <f t="shared" si="5"/>
        <v>61079.774936349546</v>
      </c>
    </row>
    <row r="43" spans="15:20" x14ac:dyDescent="0.3">
      <c r="O43" s="59">
        <v>28</v>
      </c>
      <c r="P43" s="64">
        <v>46029</v>
      </c>
      <c r="Q43" s="65">
        <f t="shared" si="2"/>
        <v>2124.7044711268277</v>
      </c>
      <c r="R43" s="65">
        <f t="shared" si="3"/>
        <v>1615.7063466572479</v>
      </c>
      <c r="S43" s="65">
        <f t="shared" si="4"/>
        <v>-508.99812446957981</v>
      </c>
      <c r="T43" s="65">
        <f t="shared" si="5"/>
        <v>59464.068589692295</v>
      </c>
    </row>
    <row r="44" spans="15:20" x14ac:dyDescent="0.3">
      <c r="O44" s="59">
        <v>29</v>
      </c>
      <c r="P44" s="64">
        <v>46060</v>
      </c>
      <c r="Q44" s="65">
        <f t="shared" si="2"/>
        <v>2124.7044711268277</v>
      </c>
      <c r="R44" s="65">
        <f t="shared" si="3"/>
        <v>1629.1705662127249</v>
      </c>
      <c r="S44" s="65">
        <f t="shared" si="4"/>
        <v>-495.53390491410278</v>
      </c>
      <c r="T44" s="65">
        <f t="shared" si="5"/>
        <v>57834.898023479567</v>
      </c>
    </row>
    <row r="45" spans="15:20" x14ac:dyDescent="0.3">
      <c r="O45" s="59">
        <v>30</v>
      </c>
      <c r="P45" s="64">
        <v>46088</v>
      </c>
      <c r="Q45" s="65">
        <f t="shared" si="2"/>
        <v>2124.7044711268277</v>
      </c>
      <c r="R45" s="65">
        <f t="shared" si="3"/>
        <v>1642.7469875978309</v>
      </c>
      <c r="S45" s="65">
        <f t="shared" si="4"/>
        <v>-481.95748352899682</v>
      </c>
      <c r="T45" s="65">
        <f t="shared" si="5"/>
        <v>56192.15103588174</v>
      </c>
    </row>
    <row r="46" spans="15:20" x14ac:dyDescent="0.3">
      <c r="O46" s="59">
        <v>31</v>
      </c>
      <c r="P46" s="64">
        <v>46119</v>
      </c>
      <c r="Q46" s="65">
        <f t="shared" si="2"/>
        <v>2124.7044711268277</v>
      </c>
      <c r="R46" s="65">
        <f t="shared" si="3"/>
        <v>1656.4365458278128</v>
      </c>
      <c r="S46" s="65">
        <f t="shared" si="4"/>
        <v>-468.26792529901473</v>
      </c>
      <c r="T46" s="65">
        <f t="shared" si="5"/>
        <v>54535.714490053928</v>
      </c>
    </row>
    <row r="47" spans="15:20" x14ac:dyDescent="0.3">
      <c r="O47" s="59">
        <v>32</v>
      </c>
      <c r="P47" s="64">
        <v>46149</v>
      </c>
      <c r="Q47" s="65">
        <f t="shared" si="2"/>
        <v>2124.7044711268277</v>
      </c>
      <c r="R47" s="65">
        <f t="shared" si="3"/>
        <v>1670.2401837097111</v>
      </c>
      <c r="S47" s="65">
        <f t="shared" si="4"/>
        <v>-454.46428741711634</v>
      </c>
      <c r="T47" s="65">
        <f t="shared" si="5"/>
        <v>52865.474306344215</v>
      </c>
    </row>
    <row r="48" spans="15:20" x14ac:dyDescent="0.3">
      <c r="O48" s="59">
        <v>33</v>
      </c>
      <c r="P48" s="64">
        <v>46180</v>
      </c>
      <c r="Q48" s="65">
        <f t="shared" si="2"/>
        <v>2124.7044711268277</v>
      </c>
      <c r="R48" s="65">
        <f t="shared" si="3"/>
        <v>1684.158851907292</v>
      </c>
      <c r="S48" s="65">
        <f t="shared" si="4"/>
        <v>-440.54561921953541</v>
      </c>
      <c r="T48" s="65">
        <f t="shared" si="5"/>
        <v>51181.315454436924</v>
      </c>
    </row>
    <row r="49" spans="15:20" x14ac:dyDescent="0.3">
      <c r="O49" s="59">
        <v>34</v>
      </c>
      <c r="P49" s="64">
        <v>46210</v>
      </c>
      <c r="Q49" s="65">
        <f t="shared" si="2"/>
        <v>2124.7044711268277</v>
      </c>
      <c r="R49" s="65">
        <f t="shared" si="3"/>
        <v>1698.1935090065197</v>
      </c>
      <c r="S49" s="65">
        <f t="shared" si="4"/>
        <v>-426.51096212030802</v>
      </c>
      <c r="T49" s="65">
        <f t="shared" si="5"/>
        <v>49483.121945430408</v>
      </c>
    </row>
    <row r="50" spans="15:20" x14ac:dyDescent="0.3">
      <c r="O50" s="59">
        <v>35</v>
      </c>
      <c r="P50" s="64">
        <v>46241</v>
      </c>
      <c r="Q50" s="65">
        <f t="shared" si="2"/>
        <v>2124.7044711268277</v>
      </c>
      <c r="R50" s="65">
        <f t="shared" si="3"/>
        <v>1712.3451215815739</v>
      </c>
      <c r="S50" s="65">
        <f t="shared" si="4"/>
        <v>-412.35934954525368</v>
      </c>
      <c r="T50" s="65">
        <f t="shared" si="5"/>
        <v>47770.776823848835</v>
      </c>
    </row>
    <row r="51" spans="15:20" x14ac:dyDescent="0.3">
      <c r="O51" s="59">
        <v>36</v>
      </c>
      <c r="P51" s="64">
        <v>46272</v>
      </c>
      <c r="Q51" s="65">
        <f t="shared" si="2"/>
        <v>2124.7044711268277</v>
      </c>
      <c r="R51" s="65">
        <f t="shared" si="3"/>
        <v>1726.6146642614203</v>
      </c>
      <c r="S51" s="65">
        <f t="shared" si="4"/>
        <v>-398.08980686540724</v>
      </c>
      <c r="T51" s="65">
        <f t="shared" si="5"/>
        <v>46044.162159587417</v>
      </c>
    </row>
    <row r="52" spans="15:20" x14ac:dyDescent="0.3">
      <c r="O52" s="59">
        <v>37</v>
      </c>
      <c r="P52" s="64">
        <v>46302</v>
      </c>
      <c r="Q52" s="65">
        <f t="shared" si="2"/>
        <v>2124.7044711268277</v>
      </c>
      <c r="R52" s="65">
        <f t="shared" si="3"/>
        <v>1741.0031197969322</v>
      </c>
      <c r="S52" s="65">
        <f t="shared" si="4"/>
        <v>-383.70135132989537</v>
      </c>
      <c r="T52" s="65">
        <f t="shared" si="5"/>
        <v>44303.159039790487</v>
      </c>
    </row>
    <row r="53" spans="15:20" x14ac:dyDescent="0.3">
      <c r="O53" s="59">
        <v>38</v>
      </c>
      <c r="P53" s="64">
        <v>46333</v>
      </c>
      <c r="Q53" s="65">
        <f t="shared" si="2"/>
        <v>2124.7044711268277</v>
      </c>
      <c r="R53" s="65">
        <f t="shared" si="3"/>
        <v>1755.5114791285732</v>
      </c>
      <c r="S53" s="65">
        <f t="shared" si="4"/>
        <v>-369.19299199825429</v>
      </c>
      <c r="T53" s="65">
        <f t="shared" si="5"/>
        <v>42547.647560661913</v>
      </c>
    </row>
    <row r="54" spans="15:20" x14ac:dyDescent="0.3">
      <c r="O54" s="59">
        <v>39</v>
      </c>
      <c r="P54" s="64">
        <v>46363</v>
      </c>
      <c r="Q54" s="65">
        <f t="shared" si="2"/>
        <v>2124.7044711268277</v>
      </c>
      <c r="R54" s="65">
        <f t="shared" si="3"/>
        <v>1770.1407414546447</v>
      </c>
      <c r="S54" s="65">
        <f t="shared" si="4"/>
        <v>-354.56372967218283</v>
      </c>
      <c r="T54" s="65">
        <f t="shared" si="5"/>
        <v>40777.506819207265</v>
      </c>
    </row>
    <row r="55" spans="15:20" x14ac:dyDescent="0.3">
      <c r="O55" s="59">
        <v>40</v>
      </c>
      <c r="P55" s="64">
        <v>46394</v>
      </c>
      <c r="Q55" s="65">
        <f t="shared" si="2"/>
        <v>2124.7044711268277</v>
      </c>
      <c r="R55" s="65">
        <f t="shared" si="3"/>
        <v>1784.8919143001001</v>
      </c>
      <c r="S55" s="65">
        <f t="shared" si="4"/>
        <v>-339.81255682672747</v>
      </c>
      <c r="T55" s="65">
        <f t="shared" si="5"/>
        <v>38992.614904907168</v>
      </c>
    </row>
    <row r="56" spans="15:20" x14ac:dyDescent="0.3">
      <c r="O56" s="59">
        <v>41</v>
      </c>
      <c r="P56" s="64">
        <v>46425</v>
      </c>
      <c r="Q56" s="65">
        <f t="shared" si="2"/>
        <v>2124.7044711268277</v>
      </c>
      <c r="R56" s="65">
        <f t="shared" si="3"/>
        <v>1799.7660135859344</v>
      </c>
      <c r="S56" s="65">
        <f t="shared" si="4"/>
        <v>-324.93845754089335</v>
      </c>
      <c r="T56" s="65">
        <f t="shared" si="5"/>
        <v>37192.848891321235</v>
      </c>
    </row>
    <row r="57" spans="15:20" x14ac:dyDescent="0.3">
      <c r="O57" s="59">
        <v>42</v>
      </c>
      <c r="P57" s="64">
        <v>46453</v>
      </c>
      <c r="Q57" s="65">
        <f t="shared" si="2"/>
        <v>2124.7044711268277</v>
      </c>
      <c r="R57" s="65">
        <f t="shared" si="3"/>
        <v>1814.7640636991503</v>
      </c>
      <c r="S57" s="65">
        <f t="shared" si="4"/>
        <v>-309.94040742767714</v>
      </c>
      <c r="T57" s="65">
        <f t="shared" si="5"/>
        <v>35378.084827622086</v>
      </c>
    </row>
    <row r="58" spans="15:20" x14ac:dyDescent="0.3">
      <c r="O58" s="59">
        <v>43</v>
      </c>
      <c r="P58" s="64">
        <v>46484</v>
      </c>
      <c r="Q58" s="65">
        <f t="shared" si="2"/>
        <v>2124.7044711268277</v>
      </c>
      <c r="R58" s="65">
        <f t="shared" si="3"/>
        <v>1829.8870975633101</v>
      </c>
      <c r="S58" s="65">
        <f t="shared" si="4"/>
        <v>-294.81737356351761</v>
      </c>
      <c r="T58" s="65">
        <f t="shared" si="5"/>
        <v>33548.197730058775</v>
      </c>
    </row>
    <row r="59" spans="15:20" x14ac:dyDescent="0.3">
      <c r="O59" s="59">
        <v>44</v>
      </c>
      <c r="P59" s="64">
        <v>46514</v>
      </c>
      <c r="Q59" s="65">
        <f t="shared" si="2"/>
        <v>2124.7044711268277</v>
      </c>
      <c r="R59" s="65">
        <f t="shared" si="3"/>
        <v>1845.136156709671</v>
      </c>
      <c r="S59" s="65">
        <f t="shared" si="4"/>
        <v>-279.56831441715667</v>
      </c>
      <c r="T59" s="65">
        <f t="shared" si="5"/>
        <v>31703.061573349103</v>
      </c>
    </row>
    <row r="60" spans="15:20" x14ac:dyDescent="0.3">
      <c r="O60" s="59">
        <v>45</v>
      </c>
      <c r="P60" s="64">
        <v>46545</v>
      </c>
      <c r="Q60" s="65">
        <f t="shared" si="2"/>
        <v>2124.7044711268277</v>
      </c>
      <c r="R60" s="65">
        <f t="shared" si="3"/>
        <v>1860.5122913489183</v>
      </c>
      <c r="S60" s="65">
        <f t="shared" si="4"/>
        <v>-264.19217977790942</v>
      </c>
      <c r="T60" s="65">
        <f t="shared" si="5"/>
        <v>29842.549282000185</v>
      </c>
    </row>
    <row r="61" spans="15:20" x14ac:dyDescent="0.3">
      <c r="O61" s="59">
        <v>46</v>
      </c>
      <c r="P61" s="64">
        <v>46575</v>
      </c>
      <c r="Q61" s="65">
        <f t="shared" si="2"/>
        <v>2124.7044711268277</v>
      </c>
      <c r="R61" s="65">
        <f t="shared" si="3"/>
        <v>1876.0165604434924</v>
      </c>
      <c r="S61" s="65">
        <f t="shared" si="4"/>
        <v>-248.6879106833351</v>
      </c>
      <c r="T61" s="65">
        <f t="shared" si="5"/>
        <v>27966.532721556694</v>
      </c>
    </row>
    <row r="62" spans="15:20" x14ac:dyDescent="0.3">
      <c r="O62" s="59">
        <v>47</v>
      </c>
      <c r="P62" s="64">
        <v>46606</v>
      </c>
      <c r="Q62" s="65">
        <f t="shared" si="2"/>
        <v>2124.7044711268277</v>
      </c>
      <c r="R62" s="65">
        <f t="shared" si="3"/>
        <v>1891.6500317805217</v>
      </c>
      <c r="S62" s="65">
        <f t="shared" si="4"/>
        <v>-233.054439346306</v>
      </c>
      <c r="T62" s="65">
        <f t="shared" si="5"/>
        <v>26074.882689776172</v>
      </c>
    </row>
    <row r="63" spans="15:20" x14ac:dyDescent="0.3">
      <c r="O63" s="59">
        <v>48</v>
      </c>
      <c r="P63" s="64">
        <v>46637</v>
      </c>
      <c r="Q63" s="65">
        <f t="shared" si="2"/>
        <v>2124.7044711268277</v>
      </c>
      <c r="R63" s="65">
        <f t="shared" si="3"/>
        <v>1907.4137820453593</v>
      </c>
      <c r="S63" s="65">
        <f t="shared" si="4"/>
        <v>-217.29068908146832</v>
      </c>
      <c r="T63" s="65">
        <f t="shared" si="5"/>
        <v>24167.468907730814</v>
      </c>
    </row>
    <row r="64" spans="15:20" x14ac:dyDescent="0.3">
      <c r="O64" s="59">
        <v>49</v>
      </c>
      <c r="P64" s="64">
        <v>46667</v>
      </c>
      <c r="Q64" s="65">
        <f t="shared" si="2"/>
        <v>2124.7044711268277</v>
      </c>
      <c r="R64" s="65">
        <f t="shared" si="3"/>
        <v>1923.3088968957372</v>
      </c>
      <c r="S64" s="65">
        <f t="shared" si="4"/>
        <v>-201.39557423109034</v>
      </c>
      <c r="T64" s="65">
        <f t="shared" si="5"/>
        <v>22244.160010835076</v>
      </c>
    </row>
    <row r="65" spans="15:20" x14ac:dyDescent="0.3">
      <c r="O65" s="59">
        <v>50</v>
      </c>
      <c r="P65" s="64">
        <v>46698</v>
      </c>
      <c r="Q65" s="65">
        <f t="shared" si="2"/>
        <v>2124.7044711268277</v>
      </c>
      <c r="R65" s="65">
        <f t="shared" si="3"/>
        <v>1939.3364710365352</v>
      </c>
      <c r="S65" s="65">
        <f t="shared" si="4"/>
        <v>-185.3680000902925</v>
      </c>
      <c r="T65" s="65">
        <f t="shared" si="5"/>
        <v>20304.823539798541</v>
      </c>
    </row>
    <row r="66" spans="15:20" x14ac:dyDescent="0.3">
      <c r="O66" s="59">
        <v>51</v>
      </c>
      <c r="P66" s="64">
        <v>46728</v>
      </c>
      <c r="Q66" s="65">
        <f t="shared" si="2"/>
        <v>2124.7044711268277</v>
      </c>
      <c r="R66" s="65">
        <f t="shared" si="3"/>
        <v>1955.4976082951728</v>
      </c>
      <c r="S66" s="65">
        <f t="shared" si="4"/>
        <v>-169.20686283165475</v>
      </c>
      <c r="T66" s="65">
        <f t="shared" si="5"/>
        <v>18349.325931503368</v>
      </c>
    </row>
    <row r="67" spans="15:20" x14ac:dyDescent="0.3">
      <c r="O67" s="59">
        <v>52</v>
      </c>
      <c r="P67" s="64">
        <v>46759</v>
      </c>
      <c r="Q67" s="65">
        <f t="shared" si="2"/>
        <v>2124.7044711268277</v>
      </c>
      <c r="R67" s="65">
        <f t="shared" si="3"/>
        <v>1971.7934216976328</v>
      </c>
      <c r="S67" s="65">
        <f t="shared" si="4"/>
        <v>-152.91104942919495</v>
      </c>
      <c r="T67" s="65">
        <f t="shared" si="5"/>
        <v>16377.532509805736</v>
      </c>
    </row>
    <row r="68" spans="15:20" x14ac:dyDescent="0.3">
      <c r="O68" s="59">
        <v>53</v>
      </c>
      <c r="P68" s="64">
        <v>46790</v>
      </c>
      <c r="Q68" s="65">
        <f t="shared" si="2"/>
        <v>2124.7044711268277</v>
      </c>
      <c r="R68" s="65">
        <f t="shared" si="3"/>
        <v>1988.2250335451129</v>
      </c>
      <c r="S68" s="65">
        <f t="shared" si="4"/>
        <v>-136.47943758171468</v>
      </c>
      <c r="T68" s="65">
        <f t="shared" si="5"/>
        <v>14389.307476260623</v>
      </c>
    </row>
    <row r="69" spans="15:20" x14ac:dyDescent="0.3">
      <c r="O69" s="59">
        <v>54</v>
      </c>
      <c r="P69" s="64">
        <v>46819</v>
      </c>
      <c r="Q69" s="65">
        <f t="shared" si="2"/>
        <v>2124.7044711268277</v>
      </c>
      <c r="R69" s="65">
        <f t="shared" si="3"/>
        <v>2004.7935754913221</v>
      </c>
      <c r="S69" s="65">
        <f t="shared" si="4"/>
        <v>-119.9108956355054</v>
      </c>
      <c r="T69" s="65">
        <f t="shared" si="5"/>
        <v>12384.513900769301</v>
      </c>
    </row>
    <row r="70" spans="15:20" x14ac:dyDescent="0.3">
      <c r="O70" s="59">
        <v>55</v>
      </c>
      <c r="P70" s="64">
        <v>46850</v>
      </c>
      <c r="Q70" s="65">
        <f t="shared" si="2"/>
        <v>2124.7044711268277</v>
      </c>
      <c r="R70" s="65">
        <f t="shared" si="3"/>
        <v>2021.5001886204166</v>
      </c>
      <c r="S70" s="65">
        <f t="shared" si="4"/>
        <v>-103.20428250641106</v>
      </c>
      <c r="T70" s="65">
        <f t="shared" si="5"/>
        <v>10363.013712148884</v>
      </c>
    </row>
    <row r="71" spans="15:20" x14ac:dyDescent="0.3">
      <c r="O71" s="59">
        <v>56</v>
      </c>
      <c r="P71" s="64">
        <v>46880</v>
      </c>
      <c r="Q71" s="65">
        <f t="shared" si="2"/>
        <v>2124.7044711268277</v>
      </c>
      <c r="R71" s="65">
        <f t="shared" si="3"/>
        <v>2038.3460235255868</v>
      </c>
      <c r="S71" s="65">
        <f t="shared" si="4"/>
        <v>-86.358447601240925</v>
      </c>
      <c r="T71" s="65">
        <f t="shared" si="5"/>
        <v>8324.6676886232981</v>
      </c>
    </row>
    <row r="72" spans="15:20" x14ac:dyDescent="0.3">
      <c r="O72" s="59">
        <v>57</v>
      </c>
      <c r="P72" s="64">
        <v>46911</v>
      </c>
      <c r="Q72" s="65">
        <f t="shared" si="2"/>
        <v>2124.7044711268277</v>
      </c>
      <c r="R72" s="65">
        <f t="shared" si="3"/>
        <v>2055.3322403882999</v>
      </c>
      <c r="S72" s="65">
        <f t="shared" si="4"/>
        <v>-69.372230738527691</v>
      </c>
      <c r="T72" s="65">
        <f t="shared" si="5"/>
        <v>6269.3354482349987</v>
      </c>
    </row>
    <row r="73" spans="15:20" x14ac:dyDescent="0.3">
      <c r="O73" s="59">
        <v>58</v>
      </c>
      <c r="P73" s="64">
        <v>46941</v>
      </c>
      <c r="Q73" s="65">
        <f t="shared" si="2"/>
        <v>2124.7044711268277</v>
      </c>
      <c r="R73" s="65">
        <f t="shared" si="3"/>
        <v>2072.4600090582026</v>
      </c>
      <c r="S73" s="65">
        <f t="shared" si="4"/>
        <v>-52.244462068625204</v>
      </c>
      <c r="T73" s="65">
        <f t="shared" si="5"/>
        <v>4196.8754391767961</v>
      </c>
    </row>
    <row r="74" spans="15:20" x14ac:dyDescent="0.3">
      <c r="O74" s="59">
        <v>59</v>
      </c>
      <c r="P74" s="64">
        <v>46972</v>
      </c>
      <c r="Q74" s="65">
        <f t="shared" si="2"/>
        <v>2124.7044711268277</v>
      </c>
      <c r="R74" s="65">
        <f t="shared" si="3"/>
        <v>2089.7305091336875</v>
      </c>
      <c r="S74" s="65">
        <f t="shared" si="4"/>
        <v>-34.973961993140179</v>
      </c>
      <c r="T74" s="65">
        <f t="shared" si="5"/>
        <v>2107.1449300431086</v>
      </c>
    </row>
    <row r="75" spans="15:20" x14ac:dyDescent="0.3">
      <c r="O75" s="59">
        <v>60</v>
      </c>
      <c r="P75" s="64">
        <v>47003</v>
      </c>
      <c r="Q75" s="65">
        <f t="shared" si="2"/>
        <v>2124.7044711268277</v>
      </c>
      <c r="R75" s="65">
        <f t="shared" si="3"/>
        <v>2107.144930043135</v>
      </c>
      <c r="S75" s="65">
        <f t="shared" si="4"/>
        <v>-17.559541083692793</v>
      </c>
      <c r="T75" s="65">
        <f t="shared" si="5"/>
        <v>-2.6375346351414919E-11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8718-1AC2-4476-A99E-46DA7B795C52}">
  <sheetPr>
    <outlinePr summaryBelow="0"/>
  </sheetPr>
  <dimension ref="B1:H15"/>
  <sheetViews>
    <sheetView showGridLines="0" workbookViewId="0">
      <selection activeCell="J9" sqref="J9"/>
    </sheetView>
  </sheetViews>
  <sheetFormatPr defaultRowHeight="14.4" outlineLevelRow="1" outlineLevelCol="1" x14ac:dyDescent="0.3"/>
  <cols>
    <col min="3" max="3" width="10.5546875" bestFit="1" customWidth="1"/>
    <col min="4" max="8" width="13.109375" bestFit="1" customWidth="1" outlineLevel="1"/>
  </cols>
  <sheetData>
    <row r="1" spans="2:8" ht="15" thickBot="1" x14ac:dyDescent="0.35"/>
    <row r="2" spans="2:8" ht="15.6" x14ac:dyDescent="0.3">
      <c r="B2" s="19" t="s">
        <v>23</v>
      </c>
      <c r="C2" s="19"/>
      <c r="D2" s="24"/>
      <c r="E2" s="24"/>
      <c r="F2" s="24"/>
      <c r="G2" s="24"/>
      <c r="H2" s="24"/>
    </row>
    <row r="3" spans="2:8" ht="15.6" collapsed="1" x14ac:dyDescent="0.3">
      <c r="B3" s="18"/>
      <c r="C3" s="18"/>
      <c r="D3" s="25" t="s">
        <v>25</v>
      </c>
      <c r="E3" s="25" t="s">
        <v>17</v>
      </c>
      <c r="F3" s="25" t="s">
        <v>19</v>
      </c>
      <c r="G3" s="25" t="s">
        <v>20</v>
      </c>
      <c r="H3" s="25" t="s">
        <v>48</v>
      </c>
    </row>
    <row r="4" spans="2:8" ht="20.399999999999999" hidden="1" outlineLevel="1" x14ac:dyDescent="0.3">
      <c r="B4" s="21"/>
      <c r="C4" s="21"/>
      <c r="D4" s="16"/>
      <c r="E4" s="27" t="s">
        <v>18</v>
      </c>
      <c r="F4" s="27" t="s">
        <v>18</v>
      </c>
      <c r="G4" s="27" t="s">
        <v>18</v>
      </c>
      <c r="H4" s="27" t="s">
        <v>49</v>
      </c>
    </row>
    <row r="5" spans="2:8" x14ac:dyDescent="0.3">
      <c r="B5" s="22" t="s">
        <v>24</v>
      </c>
      <c r="C5" s="22"/>
      <c r="D5" s="20"/>
      <c r="E5" s="20"/>
      <c r="F5" s="20"/>
      <c r="G5" s="20"/>
      <c r="H5" s="20"/>
    </row>
    <row r="6" spans="2:8" outlineLevel="1" x14ac:dyDescent="0.3">
      <c r="B6" s="21"/>
      <c r="C6" s="21" t="s">
        <v>32</v>
      </c>
      <c r="D6" s="16">
        <v>7000</v>
      </c>
      <c r="E6" s="26">
        <v>5000</v>
      </c>
      <c r="F6" s="26">
        <v>5000</v>
      </c>
      <c r="G6" s="26">
        <v>6000</v>
      </c>
      <c r="H6" s="26">
        <v>4000</v>
      </c>
    </row>
    <row r="7" spans="2:8" outlineLevel="1" x14ac:dyDescent="0.3">
      <c r="B7" s="21"/>
      <c r="C7" s="21" t="s">
        <v>4</v>
      </c>
      <c r="D7" s="16">
        <v>5500</v>
      </c>
      <c r="E7" s="26">
        <v>5000</v>
      </c>
      <c r="F7" s="26">
        <v>4500</v>
      </c>
      <c r="G7" s="26">
        <v>5500</v>
      </c>
      <c r="H7" s="26">
        <v>8000</v>
      </c>
    </row>
    <row r="8" spans="2:8" outlineLevel="1" x14ac:dyDescent="0.3">
      <c r="B8" s="21"/>
      <c r="C8" s="21" t="s">
        <v>5</v>
      </c>
      <c r="D8" s="16">
        <v>1000</v>
      </c>
      <c r="E8" s="26">
        <v>1000</v>
      </c>
      <c r="F8" s="26">
        <v>900</v>
      </c>
      <c r="G8" s="26">
        <v>1000</v>
      </c>
      <c r="H8" s="26">
        <v>2000</v>
      </c>
    </row>
    <row r="9" spans="2:8" outlineLevel="1" x14ac:dyDescent="0.3">
      <c r="B9" s="21"/>
      <c r="C9" s="21" t="s">
        <v>6</v>
      </c>
      <c r="D9" s="16">
        <v>150</v>
      </c>
      <c r="E9" s="26">
        <v>200</v>
      </c>
      <c r="F9" s="26">
        <v>300</v>
      </c>
      <c r="G9" s="26">
        <v>2000</v>
      </c>
      <c r="H9" s="26">
        <v>0</v>
      </c>
    </row>
    <row r="10" spans="2:8" outlineLevel="1" x14ac:dyDescent="0.3">
      <c r="B10" s="21"/>
      <c r="C10" s="21" t="s">
        <v>8</v>
      </c>
      <c r="D10" s="16">
        <v>2500</v>
      </c>
      <c r="E10" s="26">
        <v>2500</v>
      </c>
      <c r="F10" s="26">
        <v>2500</v>
      </c>
      <c r="G10" s="26">
        <v>0</v>
      </c>
      <c r="H10" s="26">
        <v>2500</v>
      </c>
    </row>
    <row r="11" spans="2:8" x14ac:dyDescent="0.3">
      <c r="B11" s="22" t="s">
        <v>26</v>
      </c>
      <c r="C11" s="22"/>
      <c r="D11" s="20"/>
      <c r="E11" s="20"/>
      <c r="F11" s="20"/>
      <c r="G11" s="20"/>
      <c r="H11" s="20"/>
    </row>
    <row r="12" spans="2:8" ht="15" outlineLevel="1" thickBot="1" x14ac:dyDescent="0.35">
      <c r="B12" s="23"/>
      <c r="C12" s="23" t="s">
        <v>10</v>
      </c>
      <c r="D12" s="17">
        <v>13850</v>
      </c>
      <c r="E12" s="17">
        <v>16300</v>
      </c>
      <c r="F12" s="17">
        <v>16800</v>
      </c>
      <c r="G12" s="17">
        <v>15500</v>
      </c>
      <c r="H12" s="17">
        <v>13500</v>
      </c>
    </row>
    <row r="13" spans="2:8" x14ac:dyDescent="0.3">
      <c r="B13" t="s">
        <v>27</v>
      </c>
    </row>
    <row r="14" spans="2:8" x14ac:dyDescent="0.3">
      <c r="B14" t="s">
        <v>28</v>
      </c>
    </row>
    <row r="15" spans="2:8" x14ac:dyDescent="0.3">
      <c r="B15" t="s">
        <v>29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603A4-C12A-4AEB-9223-B71D0300A39B}">
  <sheetPr>
    <outlinePr summaryBelow="0"/>
  </sheetPr>
  <dimension ref="B1:I15"/>
  <sheetViews>
    <sheetView showGridLines="0" workbookViewId="0">
      <selection activeCell="C6" sqref="C6"/>
    </sheetView>
  </sheetViews>
  <sheetFormatPr defaultRowHeight="14.4" outlineLevelRow="1" outlineLevelCol="1" x14ac:dyDescent="0.3"/>
  <cols>
    <col min="3" max="3" width="11.77734375" customWidth="1"/>
    <col min="4" max="9" width="13.109375" bestFit="1" customWidth="1" outlineLevel="1"/>
  </cols>
  <sheetData>
    <row r="1" spans="2:9" ht="15" thickBot="1" x14ac:dyDescent="0.35"/>
    <row r="2" spans="2:9" ht="15.6" x14ac:dyDescent="0.3">
      <c r="B2" s="52" t="s">
        <v>23</v>
      </c>
      <c r="C2" s="53"/>
      <c r="D2" s="53"/>
      <c r="E2" s="53"/>
      <c r="F2" s="53"/>
      <c r="G2" s="53"/>
      <c r="H2" s="53"/>
      <c r="I2" s="53"/>
    </row>
    <row r="3" spans="2:9" ht="15.6" collapsed="1" x14ac:dyDescent="0.3">
      <c r="B3" s="38"/>
      <c r="C3" s="38"/>
      <c r="D3" s="45" t="s">
        <v>25</v>
      </c>
      <c r="E3" s="45" t="s">
        <v>17</v>
      </c>
      <c r="F3" s="45" t="s">
        <v>19</v>
      </c>
      <c r="G3" s="45" t="s">
        <v>20</v>
      </c>
      <c r="H3" s="45" t="s">
        <v>48</v>
      </c>
      <c r="I3" s="45" t="s">
        <v>50</v>
      </c>
    </row>
    <row r="4" spans="2:9" ht="20.399999999999999" hidden="1" outlineLevel="1" x14ac:dyDescent="0.3">
      <c r="B4" s="39"/>
      <c r="C4" s="39"/>
      <c r="D4" s="40"/>
      <c r="E4" s="41" t="s">
        <v>18</v>
      </c>
      <c r="F4" s="41" t="s">
        <v>18</v>
      </c>
      <c r="G4" s="41" t="s">
        <v>18</v>
      </c>
      <c r="H4" s="41" t="s">
        <v>49</v>
      </c>
      <c r="I4" s="41" t="s">
        <v>51</v>
      </c>
    </row>
    <row r="5" spans="2:9" x14ac:dyDescent="0.3">
      <c r="B5" s="42" t="s">
        <v>24</v>
      </c>
      <c r="C5" s="42"/>
      <c r="D5" s="43"/>
      <c r="E5" s="43"/>
      <c r="F5" s="43"/>
      <c r="G5" s="43"/>
      <c r="H5" s="43"/>
      <c r="I5" s="43"/>
    </row>
    <row r="6" spans="2:9" outlineLevel="1" x14ac:dyDescent="0.3">
      <c r="B6" s="39"/>
      <c r="C6" s="39" t="s">
        <v>32</v>
      </c>
      <c r="D6" s="40">
        <v>7000</v>
      </c>
      <c r="E6" s="44">
        <v>5000</v>
      </c>
      <c r="F6" s="44">
        <v>5000</v>
      </c>
      <c r="G6" s="44">
        <v>6000</v>
      </c>
      <c r="H6" s="44">
        <v>4000</v>
      </c>
      <c r="I6" s="44">
        <v>2000</v>
      </c>
    </row>
    <row r="7" spans="2:9" outlineLevel="1" x14ac:dyDescent="0.3">
      <c r="B7" s="39"/>
      <c r="C7" s="39" t="s">
        <v>4</v>
      </c>
      <c r="D7" s="40">
        <v>5500</v>
      </c>
      <c r="E7" s="44">
        <v>5000</v>
      </c>
      <c r="F7" s="44">
        <v>4500</v>
      </c>
      <c r="G7" s="44">
        <v>5500</v>
      </c>
      <c r="H7" s="44">
        <v>8000</v>
      </c>
      <c r="I7" s="44">
        <v>6000</v>
      </c>
    </row>
    <row r="8" spans="2:9" outlineLevel="1" x14ac:dyDescent="0.3">
      <c r="B8" s="39"/>
      <c r="C8" s="39" t="s">
        <v>5</v>
      </c>
      <c r="D8" s="40">
        <v>1000</v>
      </c>
      <c r="E8" s="44">
        <v>1000</v>
      </c>
      <c r="F8" s="44">
        <v>900</v>
      </c>
      <c r="G8" s="44">
        <v>1000</v>
      </c>
      <c r="H8" s="44">
        <v>2000</v>
      </c>
      <c r="I8" s="44">
        <v>500</v>
      </c>
    </row>
    <row r="9" spans="2:9" outlineLevel="1" x14ac:dyDescent="0.3">
      <c r="B9" s="39"/>
      <c r="C9" s="39" t="s">
        <v>6</v>
      </c>
      <c r="D9" s="40">
        <v>150</v>
      </c>
      <c r="E9" s="44">
        <v>200</v>
      </c>
      <c r="F9" s="44">
        <v>300</v>
      </c>
      <c r="G9" s="44">
        <v>2000</v>
      </c>
      <c r="H9" s="44">
        <v>0</v>
      </c>
      <c r="I9" s="44">
        <v>3000</v>
      </c>
    </row>
    <row r="10" spans="2:9" outlineLevel="1" x14ac:dyDescent="0.3">
      <c r="B10" s="39"/>
      <c r="C10" s="39" t="s">
        <v>8</v>
      </c>
      <c r="D10" s="40">
        <v>2500</v>
      </c>
      <c r="E10" s="44">
        <v>2500</v>
      </c>
      <c r="F10" s="44">
        <v>2500</v>
      </c>
      <c r="G10" s="44">
        <v>0</v>
      </c>
      <c r="H10" s="44">
        <v>2500</v>
      </c>
      <c r="I10" s="44">
        <v>5000</v>
      </c>
    </row>
    <row r="11" spans="2:9" x14ac:dyDescent="0.3">
      <c r="B11" s="42" t="s">
        <v>26</v>
      </c>
      <c r="C11" s="42"/>
      <c r="D11" s="43"/>
      <c r="E11" s="43"/>
      <c r="F11" s="43"/>
      <c r="G11" s="43"/>
      <c r="H11" s="43"/>
      <c r="I11" s="43"/>
    </row>
    <row r="12" spans="2:9" ht="15" outlineLevel="1" thickBot="1" x14ac:dyDescent="0.35">
      <c r="B12" s="46"/>
      <c r="C12" s="46" t="s">
        <v>10</v>
      </c>
      <c r="D12" s="47">
        <v>13850</v>
      </c>
      <c r="E12" s="47">
        <v>16300</v>
      </c>
      <c r="F12" s="47">
        <v>16800</v>
      </c>
      <c r="G12" s="47">
        <v>15500</v>
      </c>
      <c r="H12" s="47">
        <v>13500</v>
      </c>
      <c r="I12" s="47">
        <v>13500</v>
      </c>
    </row>
    <row r="13" spans="2:9" x14ac:dyDescent="0.3">
      <c r="B13" t="s">
        <v>27</v>
      </c>
    </row>
    <row r="14" spans="2:9" x14ac:dyDescent="0.3">
      <c r="B14" t="s">
        <v>28</v>
      </c>
    </row>
    <row r="15" spans="2:9" x14ac:dyDescent="0.3">
      <c r="B15" t="s">
        <v>29</v>
      </c>
    </row>
  </sheetData>
  <mergeCells count="1">
    <mergeCell ref="B2:I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0669-4AF2-4E9B-BE12-1C4CA02DE9CF}">
  <dimension ref="A1:B8"/>
  <sheetViews>
    <sheetView workbookViewId="0">
      <selection activeCell="F5" sqref="F5"/>
    </sheetView>
  </sheetViews>
  <sheetFormatPr defaultRowHeight="14.4" x14ac:dyDescent="0.3"/>
  <cols>
    <col min="1" max="1" width="12.5546875" bestFit="1" customWidth="1"/>
    <col min="2" max="2" width="10.33203125" bestFit="1" customWidth="1"/>
  </cols>
  <sheetData>
    <row r="1" spans="1:2" x14ac:dyDescent="0.3">
      <c r="A1" s="48" t="s">
        <v>53</v>
      </c>
      <c r="B1" t="s">
        <v>54</v>
      </c>
    </row>
    <row r="3" spans="1:2" x14ac:dyDescent="0.3">
      <c r="A3" s="48" t="s">
        <v>52</v>
      </c>
      <c r="B3" t="s">
        <v>10</v>
      </c>
    </row>
    <row r="4" spans="1:2" x14ac:dyDescent="0.3">
      <c r="A4" s="49" t="s">
        <v>17</v>
      </c>
      <c r="B4" s="50">
        <v>16300</v>
      </c>
    </row>
    <row r="5" spans="1:2" x14ac:dyDescent="0.3">
      <c r="A5" s="49" t="s">
        <v>19</v>
      </c>
      <c r="B5" s="50">
        <v>16800</v>
      </c>
    </row>
    <row r="6" spans="1:2" x14ac:dyDescent="0.3">
      <c r="A6" s="49" t="s">
        <v>48</v>
      </c>
      <c r="B6" s="50">
        <v>13500</v>
      </c>
    </row>
    <row r="7" spans="1:2" x14ac:dyDescent="0.3">
      <c r="A7" s="49" t="s">
        <v>50</v>
      </c>
      <c r="B7" s="50">
        <v>13500</v>
      </c>
    </row>
    <row r="8" spans="1:2" x14ac:dyDescent="0.3">
      <c r="A8" s="49" t="s">
        <v>20</v>
      </c>
      <c r="B8" s="50">
        <v>15500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88647-81AA-4E29-ABBE-69BE6B1D3017}">
  <dimension ref="A1:I16"/>
  <sheetViews>
    <sheetView workbookViewId="0">
      <selection activeCell="K5" sqref="K5"/>
    </sheetView>
  </sheetViews>
  <sheetFormatPr defaultRowHeight="14.4" x14ac:dyDescent="0.3"/>
  <cols>
    <col min="2" max="2" width="15.109375" bestFit="1" customWidth="1"/>
    <col min="9" max="9" width="21" bestFit="1" customWidth="1"/>
  </cols>
  <sheetData>
    <row r="1" spans="1:9" x14ac:dyDescent="0.3">
      <c r="A1" s="4" t="s">
        <v>0</v>
      </c>
      <c r="B1" s="5" t="s">
        <v>1</v>
      </c>
      <c r="C1" s="6" t="s">
        <v>2</v>
      </c>
    </row>
    <row r="2" spans="1:9" x14ac:dyDescent="0.3">
      <c r="A2" s="2">
        <v>1</v>
      </c>
      <c r="B2" s="1" t="s">
        <v>3</v>
      </c>
      <c r="C2" s="3">
        <v>5000</v>
      </c>
    </row>
    <row r="3" spans="1:9" x14ac:dyDescent="0.3">
      <c r="A3" s="2">
        <v>2</v>
      </c>
      <c r="B3" s="1" t="s">
        <v>4</v>
      </c>
      <c r="C3" s="3">
        <v>5000</v>
      </c>
    </row>
    <row r="4" spans="1:9" x14ac:dyDescent="0.3">
      <c r="A4" s="2">
        <v>3</v>
      </c>
      <c r="B4" s="1" t="s">
        <v>5</v>
      </c>
      <c r="C4" s="3">
        <v>1000</v>
      </c>
    </row>
    <row r="5" spans="1:9" x14ac:dyDescent="0.3">
      <c r="A5" s="2">
        <v>4</v>
      </c>
      <c r="B5" s="1" t="s">
        <v>6</v>
      </c>
      <c r="C5" s="3">
        <v>200</v>
      </c>
      <c r="I5" t="s">
        <v>31</v>
      </c>
    </row>
    <row r="6" spans="1:9" x14ac:dyDescent="0.3">
      <c r="A6" s="2">
        <v>5</v>
      </c>
      <c r="B6" s="1" t="s">
        <v>8</v>
      </c>
      <c r="C6" s="3">
        <v>2500</v>
      </c>
    </row>
    <row r="7" spans="1:9" x14ac:dyDescent="0.3">
      <c r="A7" s="7">
        <v>6</v>
      </c>
      <c r="B7" s="8" t="s">
        <v>7</v>
      </c>
      <c r="C7" s="9">
        <f>SUM(C2:C6)</f>
        <v>13700</v>
      </c>
    </row>
    <row r="8" spans="1:9" x14ac:dyDescent="0.3">
      <c r="A8" s="10">
        <v>7</v>
      </c>
      <c r="B8" s="11" t="s">
        <v>9</v>
      </c>
      <c r="C8" s="12">
        <v>30000</v>
      </c>
    </row>
    <row r="9" spans="1:9" ht="15" thickBot="1" x14ac:dyDescent="0.35">
      <c r="A9" s="13">
        <v>8</v>
      </c>
      <c r="B9" s="14" t="s">
        <v>10</v>
      </c>
      <c r="C9" s="15">
        <f>C8-C7</f>
        <v>16300</v>
      </c>
    </row>
    <row r="13" spans="1:9" x14ac:dyDescent="0.3">
      <c r="B13" t="s">
        <v>45</v>
      </c>
      <c r="C13">
        <v>20</v>
      </c>
    </row>
    <row r="14" spans="1:9" x14ac:dyDescent="0.3">
      <c r="B14" t="s">
        <v>46</v>
      </c>
      <c r="C14">
        <v>2.5</v>
      </c>
    </row>
    <row r="16" spans="1:9" x14ac:dyDescent="0.3">
      <c r="B16" t="s">
        <v>47</v>
      </c>
      <c r="C16">
        <f>C13*C14</f>
        <v>50</v>
      </c>
    </row>
  </sheetData>
  <scenarios current="0" show="0" sqref="C9">
    <scenario name="jan" locked="1" count="5" user="Mathesh" comment="Created by Mathesh on 7/11/2023">
      <inputCells r="C2" val="5000"/>
      <inputCells r="C3" val="5000"/>
      <inputCells r="C4" val="1000"/>
      <inputCells r="C5" val="200"/>
      <inputCells r="C6" val="2500"/>
    </scenario>
    <scenario name="feb" locked="1" count="5" user="Mathesh" comment="Created by Mathesh on 7/11/2023">
      <inputCells r="C2" val="5000"/>
      <inputCells r="C3" val="4500"/>
      <inputCells r="C4" val="900"/>
      <inputCells r="C5" val="300"/>
      <inputCells r="C6" val="2500"/>
    </scenario>
    <scenario name="march" locked="1" count="5" user="Mathesh" comment="Created by Mathesh on 7/11/2023">
      <inputCells r="C2" val="6000"/>
      <inputCells r="C3" val="5500"/>
      <inputCells r="C4" val="1000"/>
      <inputCells r="C5" val="2000"/>
      <inputCells r="C6" val="0"/>
    </scenario>
    <scenario name="nov" locked="1" count="5" user="Mathesh" comment="Created by Mathesh on 7/12/2023">
      <inputCells r="C2" val="4000"/>
      <inputCells r="C3" val="8000"/>
      <inputCells r="C4" val="2000"/>
      <inputCells r="C5" val="0"/>
      <inputCells r="C6" val="2500"/>
    </scenario>
    <scenario name="dec" locked="1" count="5" user="Mathesh" comment="Created by Mathesh on 7/20/2023">
      <inputCells r="C2" val="2000"/>
      <inputCells r="C3" val="6000"/>
      <inputCells r="C4" val="500"/>
      <inputCells r="C5" val="3000"/>
      <inputCells r="C6" val="5000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Scenario Summary</vt:lpstr>
      <vt:lpstr>Scenario Summary 2</vt:lpstr>
      <vt:lpstr>Sheet4</vt:lpstr>
      <vt:lpstr>Sheet2</vt:lpstr>
      <vt:lpstr>Scenario Summary 3</vt:lpstr>
      <vt:lpstr>Scenario Summary 4</vt:lpstr>
      <vt:lpstr>Scenario PivotTable</vt:lpstr>
      <vt:lpstr>Sheet1</vt:lpstr>
      <vt:lpstr>food</vt:lpstr>
      <vt:lpstr>house_rent</vt:lpstr>
      <vt:lpstr>income</vt:lpstr>
      <vt:lpstr>insurance</vt:lpstr>
      <vt:lpstr>loan</vt:lpstr>
      <vt:lpstr>savings</vt:lpstr>
      <vt:lpstr>total_expenditure</vt:lpstr>
      <vt:lpstr>transport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Mathesh</dc:creator>
  <cp:lastModifiedBy>Mathesh</cp:lastModifiedBy>
  <dcterms:created xsi:type="dcterms:W3CDTF">2023-07-11T03:40:34Z</dcterms:created>
  <dcterms:modified xsi:type="dcterms:W3CDTF">2023-07-20T14:02:00Z</dcterms:modified>
</cp:coreProperties>
</file>