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to\Documents\GitHub\DragonBrain\Burndown Chart\"/>
    </mc:Choice>
  </mc:AlternateContent>
  <bookViews>
    <workbookView xWindow="0" yWindow="0" windowWidth="19155" windowHeight="69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B26" i="1"/>
  <c r="B22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X22" i="1"/>
  <c r="D21" i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W11" i="1"/>
  <c r="P11" i="1"/>
  <c r="Q11" i="1" s="1"/>
  <c r="R11" i="1" s="1"/>
  <c r="S11" i="1" s="1"/>
  <c r="T11" i="1" s="1"/>
  <c r="U11" i="1" s="1"/>
  <c r="V11" i="1" s="1"/>
  <c r="L11" i="1"/>
  <c r="M11" i="1" s="1"/>
  <c r="N11" i="1" s="1"/>
  <c r="O11" i="1" s="1"/>
  <c r="D11" i="1"/>
  <c r="E11" i="1" s="1"/>
  <c r="F11" i="1" s="1"/>
  <c r="G11" i="1" s="1"/>
  <c r="H11" i="1" s="1"/>
  <c r="I11" i="1" s="1"/>
  <c r="J11" i="1" s="1"/>
  <c r="K11" i="1" s="1"/>
  <c r="C11" i="1"/>
  <c r="M3" i="1"/>
  <c r="N3" i="1"/>
  <c r="O3" i="1"/>
  <c r="P3" i="1"/>
  <c r="Q3" i="1"/>
  <c r="R3" i="1"/>
  <c r="S3" i="1"/>
  <c r="T3" i="1"/>
  <c r="U3" i="1"/>
  <c r="V3" i="1"/>
  <c r="W3" i="1"/>
  <c r="X3" i="1"/>
  <c r="T12" i="1" s="1"/>
  <c r="Y3" i="1"/>
  <c r="Z3" i="1"/>
  <c r="AA3" i="1"/>
  <c r="D3" i="1"/>
  <c r="E3" i="1"/>
  <c r="F3" i="1"/>
  <c r="G3" i="1"/>
  <c r="H3" i="1"/>
  <c r="I3" i="1"/>
  <c r="J3" i="1"/>
  <c r="K3" i="1"/>
  <c r="L3" i="1"/>
  <c r="C3" i="1"/>
  <c r="B3" i="1"/>
  <c r="B16" i="1"/>
  <c r="B17" i="1" s="1"/>
  <c r="B7" i="1"/>
  <c r="B18" i="1" s="1"/>
  <c r="I12" i="1" l="1"/>
  <c r="U12" i="1"/>
  <c r="J12" i="1"/>
  <c r="N12" i="1"/>
  <c r="R12" i="1"/>
  <c r="V12" i="1"/>
  <c r="E12" i="1"/>
  <c r="Q12" i="1"/>
  <c r="C12" i="1"/>
  <c r="G12" i="1"/>
  <c r="K12" i="1"/>
  <c r="O12" i="1"/>
  <c r="S12" i="1"/>
  <c r="W12" i="1"/>
  <c r="M12" i="1"/>
  <c r="B12" i="1"/>
  <c r="C26" i="1" s="1"/>
  <c r="D26" i="1" s="1"/>
  <c r="D12" i="1"/>
  <c r="H12" i="1"/>
  <c r="L12" i="1"/>
  <c r="P12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E26" i="1" l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</calcChain>
</file>

<file path=xl/sharedStrings.xml><?xml version="1.0" encoding="utf-8"?>
<sst xmlns="http://schemas.openxmlformats.org/spreadsheetml/2006/main" count="36" uniqueCount="35">
  <si>
    <t>Tasks</t>
  </si>
  <si>
    <t>Setup MAIN</t>
  </si>
  <si>
    <t>Setup GP</t>
  </si>
  <si>
    <t>Setup OPT</t>
  </si>
  <si>
    <t>Setup GUI</t>
  </si>
  <si>
    <t>Setup Manager</t>
  </si>
  <si>
    <t>Initial Documentation</t>
  </si>
  <si>
    <t>Additional algorithms</t>
  </si>
  <si>
    <t>Integrate: Manager-Snapshot</t>
  </si>
  <si>
    <t>Integrate: Manager-GUI</t>
  </si>
  <si>
    <t>Integrate: OPT-GP (and inbetween)</t>
  </si>
  <si>
    <t>Testing documentation</t>
  </si>
  <si>
    <t>Design understandable presentation</t>
  </si>
  <si>
    <t>Total tasks</t>
  </si>
  <si>
    <t>Completed tasks</t>
  </si>
  <si>
    <t>Completed date</t>
  </si>
  <si>
    <t>Completed week</t>
  </si>
  <si>
    <t>Export GUI from Qt</t>
  </si>
  <si>
    <t>Link GUI and SettingsPackage</t>
  </si>
  <si>
    <t>Setup SettingsPackage</t>
  </si>
  <si>
    <t>Setup Snapshots</t>
  </si>
  <si>
    <t>Initial Testing: Snapshot</t>
  </si>
  <si>
    <t>Initial Testing: GP</t>
  </si>
  <si>
    <t>Initial Testing: OPT</t>
  </si>
  <si>
    <t>Initial Planning</t>
  </si>
  <si>
    <t>Revised planning</t>
  </si>
  <si>
    <t>Total days</t>
  </si>
  <si>
    <t>Total weeks</t>
  </si>
  <si>
    <t xml:space="preserve">Start date: </t>
  </si>
  <si>
    <t>Weeks</t>
  </si>
  <si>
    <t>Theoretical tasks per week</t>
  </si>
  <si>
    <t>Ideal (Weeks)</t>
  </si>
  <si>
    <t>Actual (Weeks)</t>
  </si>
  <si>
    <t>CURRENT CUTOFF</t>
  </si>
  <si>
    <t>OPT Revisions and Additions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</si>
</sst>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809]dd\ mmmm\ yyyy;@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2" xfId="0" applyBorder="1"/>
    <xf numFmtId="164" fontId="0" fillId="0" borderId="0" xfId="0" applyNumberFormat="1"/>
    <xf numFmtId="0" fontId="2" fillId="0" borderId="1" xfId="0" applyFont="1" applyBorder="1"/>
    <xf numFmtId="164" fontId="0" fillId="0" borderId="3" xfId="0" applyNumberFormat="1" applyBorder="1"/>
    <xf numFmtId="0" fontId="0" fillId="0" borderId="3" xfId="0" applyBorder="1"/>
    <xf numFmtId="164" fontId="0" fillId="0" borderId="0" xfId="0" applyNumberFormat="1" applyBorder="1"/>
    <xf numFmtId="0" fontId="0" fillId="0" borderId="0" xfId="0" applyBorder="1"/>
    <xf numFmtId="0" fontId="0" fillId="0" borderId="2" xfId="0" applyFont="1" applyBorder="1"/>
    <xf numFmtId="1" fontId="0" fillId="0" borderId="0" xfId="0" applyNumberFormat="1" applyBorder="1"/>
    <xf numFmtId="0" fontId="1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for Dragonbrain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Sheet1!$B$22:$X$22</c:f>
              <c:numCache>
                <c:formatCode>General</c:formatCode>
                <c:ptCount val="23"/>
                <c:pt idx="0">
                  <c:v>21</c:v>
                </c:pt>
                <c:pt idx="1">
                  <c:v>20.045454545454547</c:v>
                </c:pt>
                <c:pt idx="2">
                  <c:v>19.090909090909093</c:v>
                </c:pt>
                <c:pt idx="3">
                  <c:v>18.13636363636364</c:v>
                </c:pt>
                <c:pt idx="4">
                  <c:v>17.181818181818187</c:v>
                </c:pt>
                <c:pt idx="5">
                  <c:v>16.227272727272734</c:v>
                </c:pt>
                <c:pt idx="6">
                  <c:v>15.272727272727279</c:v>
                </c:pt>
                <c:pt idx="7">
                  <c:v>14.318181818181824</c:v>
                </c:pt>
                <c:pt idx="8">
                  <c:v>13.363636363636369</c:v>
                </c:pt>
                <c:pt idx="9">
                  <c:v>12.409090909090914</c:v>
                </c:pt>
                <c:pt idx="10">
                  <c:v>11.454545454545459</c:v>
                </c:pt>
                <c:pt idx="11">
                  <c:v>10.500000000000004</c:v>
                </c:pt>
                <c:pt idx="12">
                  <c:v>9.5454545454545485</c:v>
                </c:pt>
                <c:pt idx="13">
                  <c:v>8.5909090909090935</c:v>
                </c:pt>
                <c:pt idx="14">
                  <c:v>7.6363636363636385</c:v>
                </c:pt>
                <c:pt idx="15">
                  <c:v>6.6818181818181834</c:v>
                </c:pt>
                <c:pt idx="16">
                  <c:v>5.7272727272727284</c:v>
                </c:pt>
                <c:pt idx="17">
                  <c:v>4.7727272727272734</c:v>
                </c:pt>
                <c:pt idx="18">
                  <c:v>3.8181818181818188</c:v>
                </c:pt>
                <c:pt idx="19">
                  <c:v>2.8636363636363642</c:v>
                </c:pt>
                <c:pt idx="20">
                  <c:v>1.9090909090909096</c:v>
                </c:pt>
                <c:pt idx="21">
                  <c:v>0.95454545454545503</c:v>
                </c:pt>
                <c:pt idx="2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Sheet1!$B$26:$P$26</c:f>
              <c:numCache>
                <c:formatCode>General</c:formatCode>
                <c:ptCount val="15"/>
                <c:pt idx="0">
                  <c:v>21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13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891384"/>
        <c:axId val="251891776"/>
      </c:lineChart>
      <c:catAx>
        <c:axId val="251891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1776"/>
        <c:crosses val="autoZero"/>
        <c:auto val="1"/>
        <c:lblAlgn val="ctr"/>
        <c:lblOffset val="100"/>
        <c:noMultiLvlLbl val="0"/>
      </c:catAx>
      <c:valAx>
        <c:axId val="2518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89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1481076</xdr:colOff>
      <xdr:row>31</xdr:row>
      <xdr:rowOff>92032</xdr:rowOff>
    </xdr:from>
    <xdr:to>
      <xdr:col>11</xdr:col>
      <xdr:colOff>571499</xdr:colOff>
      <xdr:row>67</xdr:row>
      <xdr:rowOff>13607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topLeftCell="C19" zoomScale="70" zoomScaleNormal="70" workbookViewId="0">
      <selection activeCell="D39" sqref="D39"/>
    </sheetView>
  </sheetViews>
  <sheetFormatPr defaultColWidth="32.5703125" defaultRowHeight="15" x14ac:dyDescent="0.25"/>
  <cols>
    <col min="1" max="1" width="32.5703125" style="5"/>
    <col min="2" max="2" width="32.5703125" style="7" customWidth="1"/>
    <col min="3" max="3" width="32.5703125" style="7"/>
    <col min="21" max="21" width="42" customWidth="1"/>
  </cols>
  <sheetData>
    <row r="1" spans="1:27" s="1" customFormat="1" ht="15.75" thickBot="1" x14ac:dyDescent="0.3">
      <c r="A1" s="3" t="s">
        <v>0</v>
      </c>
      <c r="B1" s="8" t="s">
        <v>24</v>
      </c>
      <c r="C1" s="8" t="s">
        <v>25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19</v>
      </c>
      <c r="I1" s="1" t="s">
        <v>5</v>
      </c>
      <c r="J1" s="1" t="s">
        <v>20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21</v>
      </c>
      <c r="Q1" s="1" t="s">
        <v>21</v>
      </c>
      <c r="R1" s="1" t="s">
        <v>22</v>
      </c>
      <c r="S1" s="1" t="s">
        <v>23</v>
      </c>
      <c r="T1" s="1" t="s">
        <v>11</v>
      </c>
      <c r="U1" s="1" t="s">
        <v>12</v>
      </c>
      <c r="V1" s="1" t="s">
        <v>17</v>
      </c>
      <c r="W1" s="1" t="s">
        <v>18</v>
      </c>
      <c r="X1" s="1" t="s">
        <v>34</v>
      </c>
    </row>
    <row r="2" spans="1:27" s="2" customFormat="1" x14ac:dyDescent="0.25">
      <c r="A2" s="4" t="s">
        <v>15</v>
      </c>
      <c r="B2" s="6">
        <v>42514</v>
      </c>
      <c r="C2" s="6">
        <v>42517</v>
      </c>
      <c r="E2" s="2">
        <v>42564</v>
      </c>
      <c r="F2" s="2">
        <v>42552</v>
      </c>
      <c r="G2" s="2">
        <v>42554</v>
      </c>
      <c r="H2" s="2">
        <v>42563</v>
      </c>
      <c r="I2" s="2">
        <v>42562</v>
      </c>
      <c r="J2" s="2">
        <v>42563</v>
      </c>
      <c r="K2" s="2">
        <v>42580</v>
      </c>
      <c r="P2" s="2">
        <v>42579</v>
      </c>
      <c r="Q2" s="2">
        <v>42578</v>
      </c>
      <c r="S2" s="2">
        <v>42579</v>
      </c>
      <c r="V2" s="2">
        <v>42604</v>
      </c>
      <c r="W2" s="2">
        <v>42605</v>
      </c>
      <c r="X2" s="2">
        <v>42571</v>
      </c>
    </row>
    <row r="3" spans="1:27" x14ac:dyDescent="0.25">
      <c r="A3" s="5" t="s">
        <v>16</v>
      </c>
      <c r="B3" s="9">
        <f>ROUNDDOWN((B2-$B$5)/7+1, 0)</f>
        <v>1</v>
      </c>
      <c r="C3" s="9">
        <f>ROUNDDOWN((C2-$B$5)/7+1, 0)</f>
        <v>1</v>
      </c>
      <c r="D3" s="9">
        <f t="shared" ref="D3:N3" si="0">ROUNDDOWN((D2-$B$5)/7+1, 0)</f>
        <v>-6072</v>
      </c>
      <c r="E3" s="9">
        <f t="shared" si="0"/>
        <v>8</v>
      </c>
      <c r="F3" s="9">
        <f t="shared" si="0"/>
        <v>6</v>
      </c>
      <c r="G3" s="9">
        <f t="shared" si="0"/>
        <v>6</v>
      </c>
      <c r="H3" s="9">
        <f t="shared" si="0"/>
        <v>8</v>
      </c>
      <c r="I3" s="9">
        <f t="shared" si="0"/>
        <v>8</v>
      </c>
      <c r="J3" s="9">
        <f t="shared" si="0"/>
        <v>8</v>
      </c>
      <c r="K3" s="9">
        <f t="shared" si="0"/>
        <v>10</v>
      </c>
      <c r="L3" s="9">
        <f t="shared" si="0"/>
        <v>-6072</v>
      </c>
      <c r="M3" s="9">
        <f t="shared" si="0"/>
        <v>-6072</v>
      </c>
      <c r="N3" s="9">
        <f t="shared" si="0"/>
        <v>-6072</v>
      </c>
      <c r="O3" s="9">
        <f t="shared" ref="O3" si="1">ROUNDDOWN((O2-$B$5)/7+1, 0)</f>
        <v>-6072</v>
      </c>
      <c r="P3" s="9">
        <f t="shared" ref="P3" si="2">ROUNDDOWN((P2-$B$5)/7+1, 0)</f>
        <v>10</v>
      </c>
      <c r="Q3" s="9">
        <f t="shared" ref="Q3" si="3">ROUNDDOWN((Q2-$B$5)/7+1, 0)</f>
        <v>10</v>
      </c>
      <c r="R3" s="9">
        <f t="shared" ref="R3" si="4">ROUNDDOWN((R2-$B$5)/7+1, 0)</f>
        <v>-6072</v>
      </c>
      <c r="S3" s="9">
        <f t="shared" ref="S3" si="5">ROUNDDOWN((S2-$B$5)/7+1, 0)</f>
        <v>10</v>
      </c>
      <c r="T3" s="9">
        <f t="shared" ref="T3" si="6">ROUNDDOWN((T2-$B$5)/7+1, 0)</f>
        <v>-6072</v>
      </c>
      <c r="U3" s="9">
        <f t="shared" ref="U3" si="7">ROUNDDOWN((U2-$B$5)/7+1, 0)</f>
        <v>-6072</v>
      </c>
      <c r="V3" s="9">
        <f t="shared" ref="V3" si="8">ROUNDDOWN((V2-$B$5)/7+1, 0)</f>
        <v>14</v>
      </c>
      <c r="W3" s="9">
        <f t="shared" ref="W3:Y3" si="9">ROUNDDOWN((W2-$B$5)/7+1, 0)</f>
        <v>14</v>
      </c>
      <c r="X3" s="9">
        <f t="shared" si="9"/>
        <v>9</v>
      </c>
      <c r="Y3" s="9">
        <f t="shared" si="9"/>
        <v>-6072</v>
      </c>
      <c r="Z3" s="9">
        <f t="shared" ref="Z3" si="10">ROUNDDOWN((Z2-$B$5)/7+1, 0)</f>
        <v>-6072</v>
      </c>
      <c r="AA3" s="9">
        <f t="shared" ref="AA3" si="11">ROUNDDOWN((AA2-$B$5)/7+1, 0)</f>
        <v>-6072</v>
      </c>
    </row>
    <row r="5" spans="1:27" x14ac:dyDescent="0.25">
      <c r="A5" s="5" t="s">
        <v>28</v>
      </c>
      <c r="B5" s="6">
        <v>42513</v>
      </c>
    </row>
    <row r="7" spans="1:27" x14ac:dyDescent="0.25">
      <c r="A7" s="5" t="s">
        <v>13</v>
      </c>
      <c r="B7">
        <f>COUNTA(D1:FL1)</f>
        <v>21</v>
      </c>
    </row>
    <row r="8" spans="1:27" x14ac:dyDescent="0.25">
      <c r="A8" s="5" t="s">
        <v>14</v>
      </c>
    </row>
    <row r="10" spans="1:27" ht="15.75" thickBot="1" x14ac:dyDescent="0.3"/>
    <row r="11" spans="1:27" s="1" customFormat="1" ht="15.75" thickBot="1" x14ac:dyDescent="0.3">
      <c r="A11" s="3" t="s">
        <v>29</v>
      </c>
      <c r="B11" s="1">
        <v>1</v>
      </c>
      <c r="C11" s="1">
        <f>B11+1</f>
        <v>2</v>
      </c>
      <c r="D11" s="1">
        <f t="shared" ref="D11:V11" si="12">C11+1</f>
        <v>3</v>
      </c>
      <c r="E11" s="1">
        <f t="shared" si="12"/>
        <v>4</v>
      </c>
      <c r="F11" s="1">
        <f t="shared" si="12"/>
        <v>5</v>
      </c>
      <c r="G11" s="1">
        <f t="shared" si="12"/>
        <v>6</v>
      </c>
      <c r="H11" s="1">
        <f t="shared" si="12"/>
        <v>7</v>
      </c>
      <c r="I11" s="1">
        <f t="shared" si="12"/>
        <v>8</v>
      </c>
      <c r="J11" s="1">
        <f t="shared" si="12"/>
        <v>9</v>
      </c>
      <c r="K11" s="1">
        <f t="shared" si="12"/>
        <v>10</v>
      </c>
      <c r="L11" s="1">
        <f>K11+1</f>
        <v>11</v>
      </c>
      <c r="M11" s="1">
        <f t="shared" si="12"/>
        <v>12</v>
      </c>
      <c r="N11" s="1">
        <f t="shared" si="12"/>
        <v>13</v>
      </c>
      <c r="O11" s="1">
        <f t="shared" si="12"/>
        <v>14</v>
      </c>
      <c r="P11" s="1">
        <f>O11+1</f>
        <v>15</v>
      </c>
      <c r="Q11" s="1">
        <f t="shared" si="12"/>
        <v>16</v>
      </c>
      <c r="R11" s="1">
        <f t="shared" si="12"/>
        <v>17</v>
      </c>
      <c r="S11" s="1">
        <f t="shared" si="12"/>
        <v>18</v>
      </c>
      <c r="T11" s="1">
        <f t="shared" si="12"/>
        <v>19</v>
      </c>
      <c r="U11" s="1">
        <f t="shared" si="12"/>
        <v>20</v>
      </c>
      <c r="V11" s="1">
        <f t="shared" si="12"/>
        <v>21</v>
      </c>
      <c r="W11" s="1">
        <f>V11+1</f>
        <v>22</v>
      </c>
    </row>
    <row r="12" spans="1:27" x14ac:dyDescent="0.25">
      <c r="B12" s="7">
        <f>COUNTIF(3:3, 1)</f>
        <v>2</v>
      </c>
      <c r="C12" s="7">
        <f>COUNTIF(3:3, 2)</f>
        <v>0</v>
      </c>
      <c r="D12" s="7">
        <f>COUNTIF(3:3, 3)</f>
        <v>0</v>
      </c>
      <c r="E12" s="7">
        <f>COUNTIF(3:3, 4)</f>
        <v>0</v>
      </c>
      <c r="F12" s="7">
        <f>COUNTIF(3:3, 5)</f>
        <v>0</v>
      </c>
      <c r="G12">
        <f>COUNTIF(3:3, 6)</f>
        <v>2</v>
      </c>
      <c r="H12">
        <f>COUNTIF(3:3, 7)</f>
        <v>0</v>
      </c>
      <c r="I12">
        <f>COUNTIF(3:3, 8)</f>
        <v>4</v>
      </c>
      <c r="J12">
        <f>COUNTIF(3:3, 9)</f>
        <v>1</v>
      </c>
      <c r="K12">
        <f>COUNTIF(3:3, 10)</f>
        <v>4</v>
      </c>
      <c r="L12">
        <f>COUNTIF(3:3, 11)</f>
        <v>0</v>
      </c>
      <c r="M12">
        <f>COUNTIF(3:3, 12)</f>
        <v>0</v>
      </c>
      <c r="N12">
        <f>COUNTIF(3:3, 13)</f>
        <v>0</v>
      </c>
      <c r="O12">
        <f>COUNTIF(3:3, 14)</f>
        <v>2</v>
      </c>
      <c r="P12">
        <f>COUNTIF(3:3, 15)</f>
        <v>0</v>
      </c>
      <c r="Q12">
        <f>COUNTIF(3:3, 16)</f>
        <v>0</v>
      </c>
      <c r="R12">
        <f>COUNTIF(3:3, 17)</f>
        <v>0</v>
      </c>
      <c r="S12">
        <f>COUNTIF(3:3, 18)</f>
        <v>0</v>
      </c>
      <c r="T12">
        <f>COUNTIF(3:3, 19)</f>
        <v>0</v>
      </c>
      <c r="U12">
        <f>COUNTIF(3:3, 20)</f>
        <v>0</v>
      </c>
      <c r="V12">
        <f>COUNTIF(3:3, 22)</f>
        <v>0</v>
      </c>
      <c r="W12">
        <f>COUNTIF(3:3, 23)</f>
        <v>0</v>
      </c>
    </row>
    <row r="16" spans="1:27" x14ac:dyDescent="0.25">
      <c r="A16" s="5" t="s">
        <v>26</v>
      </c>
      <c r="B16">
        <f>("10/27/2016"-"5/26/2016")</f>
        <v>154</v>
      </c>
      <c r="C16"/>
    </row>
    <row r="17" spans="1:24" x14ac:dyDescent="0.25">
      <c r="A17" s="5" t="s">
        <v>27</v>
      </c>
      <c r="B17">
        <f>B16/7</f>
        <v>22</v>
      </c>
      <c r="C17"/>
    </row>
    <row r="18" spans="1:24" x14ac:dyDescent="0.25">
      <c r="A18" s="5" t="s">
        <v>30</v>
      </c>
      <c r="B18">
        <f>B7/B17</f>
        <v>0.95454545454545459</v>
      </c>
      <c r="C18"/>
    </row>
    <row r="20" spans="1:24" ht="15.75" thickBot="1" x14ac:dyDescent="0.3"/>
    <row r="21" spans="1:24" s="1" customFormat="1" ht="15.75" thickBot="1" x14ac:dyDescent="0.3">
      <c r="A21" s="3" t="s">
        <v>31</v>
      </c>
      <c r="B21" s="1">
        <v>0</v>
      </c>
      <c r="C21" s="1">
        <v>1</v>
      </c>
      <c r="D21" s="1">
        <f>C21+1</f>
        <v>2</v>
      </c>
      <c r="E21" s="1">
        <f t="shared" ref="E21:W21" si="13">D21+1</f>
        <v>3</v>
      </c>
      <c r="F21" s="1">
        <f t="shared" si="13"/>
        <v>4</v>
      </c>
      <c r="G21" s="1">
        <f t="shared" si="13"/>
        <v>5</v>
      </c>
      <c r="H21" s="1">
        <f t="shared" si="13"/>
        <v>6</v>
      </c>
      <c r="I21" s="1">
        <f t="shared" si="13"/>
        <v>7</v>
      </c>
      <c r="J21" s="1">
        <f t="shared" si="13"/>
        <v>8</v>
      </c>
      <c r="K21" s="1">
        <f t="shared" si="13"/>
        <v>9</v>
      </c>
      <c r="L21" s="1">
        <f t="shared" si="13"/>
        <v>10</v>
      </c>
      <c r="M21" s="1">
        <f>L21+1</f>
        <v>11</v>
      </c>
      <c r="N21" s="1">
        <f t="shared" si="13"/>
        <v>12</v>
      </c>
      <c r="O21" s="1">
        <f t="shared" si="13"/>
        <v>13</v>
      </c>
      <c r="P21" s="1">
        <f t="shared" si="13"/>
        <v>14</v>
      </c>
      <c r="Q21" s="1">
        <f>P21+1</f>
        <v>15</v>
      </c>
      <c r="R21" s="1">
        <f t="shared" si="13"/>
        <v>16</v>
      </c>
      <c r="S21" s="1">
        <f t="shared" si="13"/>
        <v>17</v>
      </c>
      <c r="T21" s="1">
        <f t="shared" si="13"/>
        <v>18</v>
      </c>
      <c r="U21" s="1">
        <f t="shared" si="13"/>
        <v>19</v>
      </c>
      <c r="V21" s="1">
        <f t="shared" si="13"/>
        <v>20</v>
      </c>
      <c r="W21" s="1">
        <f t="shared" si="13"/>
        <v>21</v>
      </c>
      <c r="X21" s="1">
        <f>W21+1</f>
        <v>22</v>
      </c>
    </row>
    <row r="22" spans="1:24" x14ac:dyDescent="0.25">
      <c r="B22" s="7">
        <f>B7</f>
        <v>21</v>
      </c>
      <c r="C22" s="7">
        <f>B7-B18</f>
        <v>20.045454545454547</v>
      </c>
      <c r="D22" s="7">
        <f>C22-$B$18</f>
        <v>19.090909090909093</v>
      </c>
      <c r="E22" s="7">
        <f t="shared" ref="E22:W22" si="14">D22-$B$18</f>
        <v>18.13636363636364</v>
      </c>
      <c r="F22" s="7">
        <f t="shared" si="14"/>
        <v>17.181818181818187</v>
      </c>
      <c r="G22" s="7">
        <f t="shared" si="14"/>
        <v>16.227272727272734</v>
      </c>
      <c r="H22" s="7">
        <f t="shared" si="14"/>
        <v>15.272727272727279</v>
      </c>
      <c r="I22" s="7">
        <f t="shared" si="14"/>
        <v>14.318181818181824</v>
      </c>
      <c r="J22" s="7">
        <f t="shared" si="14"/>
        <v>13.363636363636369</v>
      </c>
      <c r="K22" s="7">
        <f t="shared" si="14"/>
        <v>12.409090909090914</v>
      </c>
      <c r="L22" s="7">
        <f t="shared" si="14"/>
        <v>11.454545454545459</v>
      </c>
      <c r="M22" s="7">
        <f t="shared" si="14"/>
        <v>10.500000000000004</v>
      </c>
      <c r="N22" s="7">
        <f t="shared" si="14"/>
        <v>9.5454545454545485</v>
      </c>
      <c r="O22" s="7">
        <f t="shared" si="14"/>
        <v>8.5909090909090935</v>
      </c>
      <c r="P22" s="7">
        <f t="shared" si="14"/>
        <v>7.6363636363636385</v>
      </c>
      <c r="Q22" s="7">
        <f t="shared" si="14"/>
        <v>6.6818181818181834</v>
      </c>
      <c r="R22" s="7">
        <f t="shared" si="14"/>
        <v>5.7272727272727284</v>
      </c>
      <c r="S22" s="7">
        <f t="shared" si="14"/>
        <v>4.7727272727272734</v>
      </c>
      <c r="T22" s="7">
        <f t="shared" si="14"/>
        <v>3.8181818181818188</v>
      </c>
      <c r="U22" s="7">
        <f t="shared" si="14"/>
        <v>2.8636363636363642</v>
      </c>
      <c r="V22" s="7">
        <f t="shared" si="14"/>
        <v>1.9090909090909096</v>
      </c>
      <c r="W22" s="7">
        <f t="shared" si="14"/>
        <v>0.95454545454545503</v>
      </c>
      <c r="X22" s="7">
        <f>0</f>
        <v>0</v>
      </c>
    </row>
    <row r="23" spans="1:24" x14ac:dyDescent="0.25">
      <c r="D23" s="7"/>
    </row>
    <row r="24" spans="1:24" ht="15.75" thickBot="1" x14ac:dyDescent="0.3">
      <c r="D24" s="7"/>
    </row>
    <row r="25" spans="1:24" s="1" customFormat="1" ht="15.75" thickBot="1" x14ac:dyDescent="0.3">
      <c r="A25" s="3" t="s">
        <v>32</v>
      </c>
      <c r="B25" s="1">
        <v>0</v>
      </c>
      <c r="C25" s="1">
        <v>1</v>
      </c>
      <c r="D25" s="1">
        <f>C25+1</f>
        <v>2</v>
      </c>
      <c r="E25" s="1">
        <f t="shared" ref="E25:W25" si="15">D25+1</f>
        <v>3</v>
      </c>
      <c r="F25" s="1">
        <f t="shared" si="15"/>
        <v>4</v>
      </c>
      <c r="G25" s="1">
        <f t="shared" si="15"/>
        <v>5</v>
      </c>
      <c r="H25" s="1">
        <f t="shared" si="15"/>
        <v>6</v>
      </c>
      <c r="I25" s="1">
        <f t="shared" si="15"/>
        <v>7</v>
      </c>
      <c r="J25" s="1">
        <f t="shared" si="15"/>
        <v>8</v>
      </c>
      <c r="K25" s="1">
        <f t="shared" si="15"/>
        <v>9</v>
      </c>
      <c r="L25" s="1">
        <f t="shared" si="15"/>
        <v>10</v>
      </c>
      <c r="M25" s="1">
        <f>L25+1</f>
        <v>11</v>
      </c>
      <c r="N25" s="1">
        <f t="shared" si="15"/>
        <v>12</v>
      </c>
      <c r="O25" s="1">
        <f t="shared" si="15"/>
        <v>13</v>
      </c>
      <c r="P25" s="1">
        <f t="shared" si="15"/>
        <v>14</v>
      </c>
      <c r="Q25" s="1">
        <f>P25+1</f>
        <v>15</v>
      </c>
      <c r="R25" s="1">
        <f t="shared" si="15"/>
        <v>16</v>
      </c>
      <c r="S25" s="1">
        <f t="shared" si="15"/>
        <v>17</v>
      </c>
      <c r="T25" s="1">
        <f t="shared" si="15"/>
        <v>18</v>
      </c>
      <c r="U25" s="1">
        <f t="shared" si="15"/>
        <v>19</v>
      </c>
      <c r="V25" s="1">
        <f t="shared" si="15"/>
        <v>20</v>
      </c>
      <c r="W25" s="1">
        <f t="shared" si="15"/>
        <v>21</v>
      </c>
      <c r="X25" s="1">
        <f>W25+1</f>
        <v>22</v>
      </c>
    </row>
    <row r="26" spans="1:24" x14ac:dyDescent="0.25">
      <c r="B26" s="7">
        <f>B7</f>
        <v>21</v>
      </c>
      <c r="C26" s="7">
        <f>B7-B12</f>
        <v>19</v>
      </c>
      <c r="D26" s="7">
        <f t="shared" ref="D26:X26" si="16">C26-C12</f>
        <v>19</v>
      </c>
      <c r="E26" s="7">
        <f t="shared" si="16"/>
        <v>19</v>
      </c>
      <c r="F26" s="7">
        <f t="shared" si="16"/>
        <v>19</v>
      </c>
      <c r="G26" s="7">
        <f t="shared" si="16"/>
        <v>19</v>
      </c>
      <c r="H26" s="7">
        <f t="shared" si="16"/>
        <v>17</v>
      </c>
      <c r="I26" s="7">
        <f t="shared" si="16"/>
        <v>17</v>
      </c>
      <c r="J26" s="7">
        <f t="shared" si="16"/>
        <v>13</v>
      </c>
      <c r="K26" s="7">
        <f t="shared" si="16"/>
        <v>12</v>
      </c>
      <c r="L26" s="7">
        <f t="shared" si="16"/>
        <v>8</v>
      </c>
      <c r="M26" s="7">
        <f t="shared" si="16"/>
        <v>8</v>
      </c>
      <c r="N26" s="7">
        <f t="shared" si="16"/>
        <v>8</v>
      </c>
      <c r="O26" s="7">
        <f t="shared" si="16"/>
        <v>8</v>
      </c>
      <c r="P26" s="7">
        <f t="shared" si="16"/>
        <v>6</v>
      </c>
      <c r="Q26" s="7">
        <f t="shared" si="16"/>
        <v>6</v>
      </c>
      <c r="R26" s="7">
        <f t="shared" si="16"/>
        <v>6</v>
      </c>
      <c r="S26" s="7">
        <f t="shared" si="16"/>
        <v>6</v>
      </c>
      <c r="T26" s="7">
        <f t="shared" si="16"/>
        <v>6</v>
      </c>
      <c r="U26" s="7">
        <f t="shared" si="16"/>
        <v>6</v>
      </c>
      <c r="V26" s="7">
        <f t="shared" si="16"/>
        <v>6</v>
      </c>
      <c r="W26" s="7">
        <f t="shared" si="16"/>
        <v>6</v>
      </c>
      <c r="X26" s="7">
        <f t="shared" si="16"/>
        <v>6</v>
      </c>
    </row>
    <row r="27" spans="1:24" x14ac:dyDescent="0.25">
      <c r="P27" s="10" t="s">
        <v>33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Renton McIntyre</dc:creator>
  <cp:lastModifiedBy>Renton McIntyre</cp:lastModifiedBy>
  <dcterms:created xsi:type="dcterms:W3CDTF">2016-08-26T14:47:55Z</dcterms:created>
  <dcterms:modified xsi:type="dcterms:W3CDTF">2016-08-26T16:16:35Z</dcterms:modified>
</cp:coreProperties>
</file>