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 Alexander\Desktop\DW\Data-Warehouse\Documentos\"/>
    </mc:Choice>
  </mc:AlternateContent>
  <xr:revisionPtr revIDLastSave="0" documentId="13_ncr:1_{5981C109-CDDB-4AB3-A8D6-24A1019128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  <sheet name="sintético" sheetId="4" r:id="rId2"/>
    <sheet name="Acomp_Grafico_Gantt" sheetId="6" r:id="rId3"/>
    <sheet name="Planilha2" sheetId="10" r:id="rId4"/>
    <sheet name="Planilha1" sheetId="9" state="hidden" r:id="rId5"/>
    <sheet name="Camp|Org| Planos disp. &amp; Pausa." sheetId="7" state="hidden" r:id="rId6"/>
    <sheet name="login" sheetId="8" state="hidden" r:id="rId7"/>
    <sheet name="aux" sheetId="5" state="hidden" r:id="rId8"/>
  </sheets>
  <externalReferences>
    <externalReference r:id="rId9"/>
  </externalReferences>
  <definedNames>
    <definedName name="_xlnm._FilterDatabase" localSheetId="0" hidden="1">Backlog!$A$9:$Q$43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1" l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M32" i="1" l="1"/>
  <c r="M19" i="1"/>
  <c r="J18" i="1"/>
  <c r="N17" i="1" l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B9" i="4" s="1"/>
  <c r="A14" i="1"/>
  <c r="A13" i="1"/>
  <c r="A12" i="1"/>
  <c r="A11" i="1"/>
  <c r="C4" i="9"/>
  <c r="B4" i="9"/>
  <c r="C3" i="9"/>
  <c r="A4" i="9"/>
  <c r="N14" i="1"/>
  <c r="N29" i="1"/>
  <c r="N30" i="1"/>
  <c r="N31" i="1"/>
  <c r="N32" i="1"/>
  <c r="N13" i="1"/>
  <c r="N11" i="1"/>
  <c r="N12" i="1"/>
  <c r="N10" i="1"/>
  <c r="B2" i="9"/>
  <c r="A3" i="9"/>
  <c r="A2" i="9"/>
  <c r="C12" i="4"/>
  <c r="B12" i="4"/>
  <c r="J21" i="1" l="1"/>
  <c r="N18" i="1"/>
  <c r="C6" i="4"/>
  <c r="C2" i="9"/>
  <c r="D2" i="9" s="1"/>
  <c r="N21" i="1" l="1"/>
  <c r="N19" i="1"/>
  <c r="B9" i="10" s="1"/>
  <c r="B3" i="9"/>
  <c r="J23" i="1" l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2" i="1" l="1"/>
  <c r="A10" i="1"/>
  <c r="N23" i="1" l="1"/>
  <c r="J25" i="1"/>
  <c r="D4" i="9"/>
  <c r="N24" i="1" l="1"/>
  <c r="N25" i="1"/>
  <c r="J26" i="1"/>
  <c r="B7" i="4"/>
  <c r="B6" i="4"/>
  <c r="B11" i="4"/>
  <c r="B10" i="4"/>
  <c r="B8" i="4"/>
  <c r="N26" i="1" l="1"/>
  <c r="C11" i="4"/>
  <c r="C10" i="4"/>
  <c r="E10" i="4" s="1"/>
  <c r="E6" i="4"/>
  <c r="F6" i="4" s="1"/>
  <c r="C8" i="4"/>
  <c r="E8" i="4" s="1"/>
  <c r="C9" i="4"/>
  <c r="E9" i="4" s="1"/>
  <c r="C7" i="4"/>
  <c r="E7" i="4" s="1"/>
  <c r="M27" i="1" l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N27" i="1" l="1"/>
  <c r="N28" i="1"/>
  <c r="N6" i="4"/>
  <c r="O6" i="4" s="1"/>
  <c r="B10" i="10" l="1"/>
  <c r="B11" i="10" s="1"/>
</calcChain>
</file>

<file path=xl/sharedStrings.xml><?xml version="1.0" encoding="utf-8"?>
<sst xmlns="http://schemas.openxmlformats.org/spreadsheetml/2006/main" count="299" uniqueCount="154">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</sst>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45450</c:v>
                </c:pt>
                <c:pt idx="1">
                  <c:v>45463</c:v>
                </c:pt>
                <c:pt idx="2">
                  <c:v>45534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abSelected="1" zoomScale="130" zoomScaleNormal="130" workbookViewId="0">
      <pane ySplit="9" topLeftCell="A10" activePane="bottomLeft" state="frozen"/>
      <selection activeCell="C1" sqref="C1"/>
      <selection pane="bottomLeft" activeCell="I38" sqref="I38"/>
    </sheetView>
  </sheetViews>
  <sheetFormatPr defaultColWidth="9.140625" defaultRowHeight="11.25" x14ac:dyDescent="0.2"/>
  <cols>
    <col min="1" max="2" width="0.7109375" style="32" customWidth="1"/>
    <col min="3" max="3" width="0.5703125" style="51" customWidth="1"/>
    <col min="4" max="4" width="6.140625" style="25" bestFit="1" customWidth="1"/>
    <col min="5" max="5" width="4.42578125" style="25" bestFit="1" customWidth="1"/>
    <col min="6" max="6" width="25" style="25" bestFit="1" customWidth="1"/>
    <col min="7" max="7" width="99.28515625" style="25" bestFit="1" customWidth="1"/>
    <col min="8" max="8" width="10.42578125" style="25" bestFit="1" customWidth="1"/>
    <col min="9" max="9" width="10.28515625" style="25" bestFit="1" customWidth="1"/>
    <col min="10" max="10" width="9.140625" style="25" bestFit="1" customWidth="1"/>
    <col min="11" max="11" width="3.5703125" style="25" bestFit="1" customWidth="1"/>
    <col min="12" max="12" width="7.42578125" style="25" bestFit="1" customWidth="1"/>
    <col min="13" max="13" width="9.140625" style="25" bestFit="1" customWidth="1"/>
    <col min="14" max="14" width="5.7109375" style="25" bestFit="1" customWidth="1"/>
    <col min="15" max="15" width="4.140625" style="32" bestFit="1" customWidth="1"/>
    <col min="16" max="16" width="3.5703125" style="32" bestFit="1" customWidth="1"/>
    <col min="17" max="17" width="11.7109375" style="32" bestFit="1" customWidth="1"/>
    <col min="18" max="18" width="25" style="25" bestFit="1" customWidth="1"/>
    <col min="19" max="16384" width="9.140625" style="25"/>
  </cols>
  <sheetData>
    <row r="1" spans="1:20" ht="4.3499999999999996" customHeight="1" x14ac:dyDescent="0.4">
      <c r="D1" s="65" t="s">
        <v>115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52"/>
      <c r="Q1" s="52"/>
    </row>
    <row r="2" spans="1:20" ht="3.2" customHeight="1" x14ac:dyDescent="0.4"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52"/>
      <c r="Q2" s="52"/>
    </row>
    <row r="3" spans="1:20" ht="3.2" customHeight="1" x14ac:dyDescent="0.2"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20" ht="3.2" customHeight="1" x14ac:dyDescent="0.2"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1:20" ht="6.6" customHeight="1" x14ac:dyDescent="0.2"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1:20" ht="7.15" customHeight="1" x14ac:dyDescent="0.2"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Q6" s="51" t="s">
        <v>34</v>
      </c>
    </row>
    <row r="7" spans="1:20" s="51" customFormat="1" ht="14.45" customHeight="1" x14ac:dyDescent="0.2">
      <c r="A7" s="32"/>
      <c r="B7" s="32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Q7" s="51" t="s">
        <v>3</v>
      </c>
    </row>
    <row r="8" spans="1:20" ht="7.5" customHeight="1" x14ac:dyDescent="0.2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 x14ac:dyDescent="0.2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 x14ac:dyDescent="0.2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5" customHeight="1" x14ac:dyDescent="0.2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5" customHeight="1" x14ac:dyDescent="0.2">
      <c r="A14" s="58">
        <f t="shared" si="1"/>
        <v>1</v>
      </c>
      <c r="B14" s="58">
        <f t="shared" si="2"/>
        <v>0</v>
      </c>
      <c r="C14" s="53"/>
      <c r="D14" s="69" t="s">
        <v>104</v>
      </c>
      <c r="E14" s="70" t="s">
        <v>116</v>
      </c>
      <c r="F14" s="70" t="s">
        <v>108</v>
      </c>
      <c r="G14" s="71" t="s">
        <v>110</v>
      </c>
      <c r="H14" s="72" t="s">
        <v>5</v>
      </c>
      <c r="I14" s="73" t="s">
        <v>112</v>
      </c>
      <c r="J14" s="74">
        <v>45463</v>
      </c>
      <c r="K14" s="74"/>
      <c r="L14" s="74"/>
      <c r="M14" s="74">
        <v>45484</v>
      </c>
      <c r="N14" s="75">
        <f t="shared" si="3"/>
        <v>16</v>
      </c>
      <c r="O14" s="75"/>
      <c r="P14" s="25"/>
      <c r="Q14" s="32">
        <f>COUNTIF(Q9,H:H)</f>
        <v>1</v>
      </c>
      <c r="T14" s="59"/>
    </row>
    <row r="15" spans="1:20" ht="10.15" customHeight="1" x14ac:dyDescent="0.2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5" customHeight="1" x14ac:dyDescent="0.2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5" customHeight="1" x14ac:dyDescent="0.2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5" customHeight="1" x14ac:dyDescent="0.2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5" customHeight="1" x14ac:dyDescent="0.2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5" customHeight="1" x14ac:dyDescent="0.2">
      <c r="A20" s="58">
        <f t="shared" si="4"/>
        <v>1</v>
      </c>
      <c r="B20" s="58">
        <f t="shared" si="5"/>
        <v>0</v>
      </c>
      <c r="C20" s="53"/>
      <c r="D20" s="69" t="s">
        <v>105</v>
      </c>
      <c r="E20" s="70" t="s">
        <v>121</v>
      </c>
      <c r="F20" s="70" t="s">
        <v>108</v>
      </c>
      <c r="G20" s="76" t="s">
        <v>111</v>
      </c>
      <c r="H20" s="72" t="s">
        <v>5</v>
      </c>
      <c r="I20" s="73" t="s">
        <v>112</v>
      </c>
      <c r="J20" s="74">
        <v>45485</v>
      </c>
      <c r="K20" s="74"/>
      <c r="L20" s="77"/>
      <c r="M20" s="74">
        <v>45513</v>
      </c>
      <c r="N20" s="75">
        <f t="shared" si="3"/>
        <v>21</v>
      </c>
      <c r="O20" s="75"/>
      <c r="P20" s="25"/>
      <c r="Q20" s="41"/>
      <c r="T20" s="59"/>
    </row>
    <row r="21" spans="1:20" ht="10.15" customHeight="1" x14ac:dyDescent="0.2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5" customHeight="1" x14ac:dyDescent="0.2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5" customHeight="1" x14ac:dyDescent="0.2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5" customHeight="1" x14ac:dyDescent="0.2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5" customHeight="1" x14ac:dyDescent="0.2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5" customHeight="1" x14ac:dyDescent="0.2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5" customHeight="1" x14ac:dyDescent="0.2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5" customHeight="1" x14ac:dyDescent="0.2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5" customHeight="1" x14ac:dyDescent="0.2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5" customHeight="1" x14ac:dyDescent="0.2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 x14ac:dyDescent="0.2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 x14ac:dyDescent="0.2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 x14ac:dyDescent="0.2">
      <c r="A33" s="57"/>
      <c r="B33" s="57"/>
      <c r="C33" s="53"/>
      <c r="O33" s="38"/>
      <c r="P33" s="59"/>
      <c r="T33" s="59"/>
    </row>
    <row r="34" spans="1:20" x14ac:dyDescent="0.2">
      <c r="A34" s="57"/>
      <c r="B34" s="57"/>
      <c r="C34" s="53"/>
      <c r="O34" s="38"/>
      <c r="P34" s="42"/>
      <c r="T34" s="59"/>
    </row>
    <row r="35" spans="1:20" x14ac:dyDescent="0.2">
      <c r="A35" s="57"/>
      <c r="B35" s="57"/>
      <c r="C35" s="53"/>
      <c r="O35" s="38"/>
      <c r="P35" s="42"/>
      <c r="T35" s="59"/>
    </row>
    <row r="36" spans="1:20" x14ac:dyDescent="0.2">
      <c r="A36" s="57"/>
      <c r="B36" s="57"/>
      <c r="C36" s="53"/>
      <c r="O36" s="38"/>
      <c r="P36" s="42"/>
      <c r="T36" s="59"/>
    </row>
    <row r="37" spans="1:20" x14ac:dyDescent="0.2">
      <c r="A37" s="57"/>
      <c r="G37" s="30"/>
      <c r="H37" s="30"/>
      <c r="K37" s="30"/>
      <c r="L37" s="30"/>
      <c r="O37" s="38"/>
      <c r="P37" s="42"/>
      <c r="T37" s="59"/>
    </row>
    <row r="38" spans="1:20" x14ac:dyDescent="0.2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 x14ac:dyDescent="0.2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 x14ac:dyDescent="0.2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 x14ac:dyDescent="0.2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 x14ac:dyDescent="0.2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 x14ac:dyDescent="0.2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3" priority="28" operator="equal">
      <formula>$M$9</formula>
    </cfRule>
    <cfRule type="cellIs" dxfId="12" priority="29" operator="lessThan">
      <formula>$M$9</formula>
    </cfRule>
    <cfRule type="cellIs" dxfId="11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P26" sqref="P26"/>
    </sheetView>
  </sheetViews>
  <sheetFormatPr defaultColWidth="3.140625" defaultRowHeight="16.5" x14ac:dyDescent="0.25"/>
  <cols>
    <col min="1" max="1" width="1.5703125" style="14" hidden="1" customWidth="1"/>
    <col min="2" max="2" width="2.28515625" style="14" hidden="1" customWidth="1"/>
    <col min="3" max="3" width="4.85546875" style="14" hidden="1" customWidth="1"/>
    <col min="4" max="4" width="1.5703125" style="14" customWidth="1"/>
    <col min="5" max="5" width="16.42578125" style="3" bestFit="1" customWidth="1"/>
    <col min="6" max="10" width="5.42578125" style="3" bestFit="1" customWidth="1"/>
    <col min="11" max="11" width="6.42578125" style="3" bestFit="1" customWidth="1"/>
    <col min="12" max="14" width="5.42578125" style="3" bestFit="1" customWidth="1"/>
    <col min="15" max="15" width="6.85546875" style="3" bestFit="1" customWidth="1"/>
    <col min="16" max="16" width="8.85546875" style="1" bestFit="1" customWidth="1"/>
    <col min="17" max="17" width="47" style="1" bestFit="1" customWidth="1"/>
    <col min="18" max="16384" width="3.140625" style="2"/>
  </cols>
  <sheetData>
    <row r="1" spans="1:17" ht="6" customHeight="1" x14ac:dyDescent="0.25">
      <c r="A1" s="14" t="s">
        <v>3</v>
      </c>
      <c r="C1" s="14" t="s">
        <v>26</v>
      </c>
    </row>
    <row r="2" spans="1:17" s="6" customFormat="1" ht="15" customHeight="1" x14ac:dyDescent="0.25">
      <c r="A2" s="15" t="s">
        <v>7</v>
      </c>
      <c r="B2" s="15"/>
      <c r="C2" s="15"/>
      <c r="D2" s="15"/>
      <c r="E2" s="67" t="s">
        <v>114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ht="22.7" customHeight="1" x14ac:dyDescent="0.25">
      <c r="A3" s="14" t="s">
        <v>8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s="14" customFormat="1" ht="17.25" x14ac:dyDescent="0.3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95" customHeight="1" x14ac:dyDescent="0.25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66" t="s">
        <v>29</v>
      </c>
      <c r="Q5" s="66"/>
    </row>
    <row r="6" spans="1:17" s="1" customFormat="1" ht="18.95" customHeight="1" x14ac:dyDescent="0.2">
      <c r="A6" s="14"/>
      <c r="B6" s="60">
        <f>SUMIFS(Backlog!$A:$A,Backlog!$D:$D,sintético!P6)</f>
        <v>3</v>
      </c>
      <c r="C6" s="60">
        <f>SUMIF(Backlog!$D:$D,sintético!P6,Backlog!$B:$B)</f>
        <v>0</v>
      </c>
      <c r="D6" s="60"/>
      <c r="E6" s="11">
        <f t="shared" ref="E6:E10" si="0">C6/B6</f>
        <v>0</v>
      </c>
      <c r="F6" s="39" t="str">
        <f>IF(AND($E6&gt;$E$4,$E6&lt;F$4),"DENTRO",IF($E6&gt;=F$4,"OK","FORA"))</f>
        <v>FORA</v>
      </c>
      <c r="G6" s="39" t="str">
        <f t="shared" ref="G6:G10" si="1">IF(AND(F6="OK",$E6&lt;G$4,$E6&gt;F$4),"DENTRO",IF($E6&gt;=G$4,"OK","FORA"))</f>
        <v>FORA</v>
      </c>
      <c r="H6" s="39" t="str">
        <f t="shared" ref="H6:O9" si="2">IF(AND(G6="OK",$E6&lt;H$4,$E6&gt;G$4),"DENTRO",IF($E6&gt;=H$4,"OK","FORA"))</f>
        <v>FORA</v>
      </c>
      <c r="I6" s="39" t="str">
        <f t="shared" si="2"/>
        <v>FORA</v>
      </c>
      <c r="J6" s="39" t="str">
        <f t="shared" si="2"/>
        <v>FORA</v>
      </c>
      <c r="K6" s="39" t="str">
        <f t="shared" si="2"/>
        <v>FORA</v>
      </c>
      <c r="L6" s="39" t="str">
        <f t="shared" si="2"/>
        <v>FORA</v>
      </c>
      <c r="M6" s="39" t="str">
        <f t="shared" si="2"/>
        <v>FORA</v>
      </c>
      <c r="N6" s="39" t="str">
        <f>IF(AND(M6="OK",$E6&lt;N$4,$E6&gt;M$4),"DENTRO",IF($E6&gt;=N$4,"OK","FORA"))</f>
        <v>FORA</v>
      </c>
      <c r="O6" s="39" t="str">
        <f t="shared" si="2"/>
        <v>FORA</v>
      </c>
      <c r="P6" s="12" t="s">
        <v>103</v>
      </c>
      <c r="Q6" s="12" t="s">
        <v>90</v>
      </c>
    </row>
    <row r="7" spans="1:17" s="1" customFormat="1" ht="18.95" customHeight="1" x14ac:dyDescent="0.2">
      <c r="A7" s="14"/>
      <c r="B7" s="60">
        <f>SUMIFS(Backlog!$A:$A,Backlog!$D:$D,sintético!P7)</f>
        <v>7</v>
      </c>
      <c r="C7" s="60">
        <f>SUMIF(Backlog!$D:$D,sintético!P7,Backlog!$B:$B)</f>
        <v>0</v>
      </c>
      <c r="D7" s="60"/>
      <c r="E7" s="11">
        <f t="shared" si="0"/>
        <v>0</v>
      </c>
      <c r="F7" s="22" t="str">
        <f t="shared" ref="F7:F10" si="3">IF(AND($E7&gt;$E$4,$E7&lt;F$4),"DENTRO",IF($E7&gt;=F$4,"OK","FORA"))</f>
        <v>FORA</v>
      </c>
      <c r="G7" s="22" t="str">
        <f t="shared" si="1"/>
        <v>FORA</v>
      </c>
      <c r="H7" s="22" t="str">
        <f t="shared" si="2"/>
        <v>FORA</v>
      </c>
      <c r="I7" s="22" t="str">
        <f>IF(AND(H7="OK",$E7&lt;I$4,$E7&gt;H$4),"DENTRO",IF($E7&gt;=I$4,"OK","FORA"))</f>
        <v>FORA</v>
      </c>
      <c r="J7" s="22" t="str">
        <f t="shared" si="2"/>
        <v>FORA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95" customHeight="1" x14ac:dyDescent="0.2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95" customHeight="1" x14ac:dyDescent="0.2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95" customHeight="1" x14ac:dyDescent="0.2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95" customHeight="1" x14ac:dyDescent="0.2">
      <c r="A11" s="14"/>
      <c r="B11" s="14">
        <f>SUMIFS(Backlog!$A:$A,Backlog!$D:$D,sintético!#REF!)</f>
        <v>0</v>
      </c>
      <c r="C11" s="14">
        <f>SUMIF(Backlog!$D:$D,sintético!#REF!,Backlog!$B:$B)</f>
        <v>0</v>
      </c>
      <c r="D11" s="14"/>
    </row>
    <row r="12" spans="1:17" s="1" customFormat="1" ht="18.95" customHeight="1" x14ac:dyDescent="0.2">
      <c r="A12" s="14"/>
      <c r="B12" s="14">
        <f>SUMIFS(Backlog!$A:$A,Backlog!$D:$D,sintético!#REF!)</f>
        <v>0</v>
      </c>
      <c r="C12" s="14">
        <f>SUMIF(Backlog!$D:$D,sintético!#REF!,Backlog!$B:$B)</f>
        <v>0</v>
      </c>
      <c r="D12" s="14"/>
    </row>
    <row r="13" spans="1:17" s="1" customFormat="1" ht="18.95" customHeight="1" x14ac:dyDescent="0.2">
      <c r="A13" s="14"/>
      <c r="B13" s="14">
        <f>SUMIFS(Backlog!$A:$A,Backlog!$D:$D,sintético!#REF!)</f>
        <v>0</v>
      </c>
      <c r="C13" s="14">
        <f>SUMIF(Backlog!$D:$D,sintético!#REF!,Backlog!$B:$B)</f>
        <v>0</v>
      </c>
      <c r="D13" s="14"/>
    </row>
    <row r="14" spans="1:17" s="1" customFormat="1" ht="18.95" customHeight="1" x14ac:dyDescent="0.3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95" customHeight="1" x14ac:dyDescent="0.3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95" customHeight="1" x14ac:dyDescent="0.3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95" customHeight="1" x14ac:dyDescent="0.3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95" customHeight="1" x14ac:dyDescent="0.3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95" customHeight="1" x14ac:dyDescent="0.3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95" customHeight="1" x14ac:dyDescent="0.3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95" customHeight="1" x14ac:dyDescent="0.3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95" customHeight="1" x14ac:dyDescent="0.3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95" customHeight="1" x14ac:dyDescent="0.3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95" customHeight="1" x14ac:dyDescent="0.3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95" customHeight="1" x14ac:dyDescent="0.3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95" customHeight="1" x14ac:dyDescent="0.3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95" customHeight="1" x14ac:dyDescent="0.3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95" customHeight="1" x14ac:dyDescent="0.3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95" customHeight="1" x14ac:dyDescent="0.3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95" customHeight="1" x14ac:dyDescent="0.3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95" customHeight="1" x14ac:dyDescent="0.3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95" customHeight="1" x14ac:dyDescent="0.3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95" customHeight="1" x14ac:dyDescent="0.3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95" customHeight="1" x14ac:dyDescent="0.3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95" customHeight="1" x14ac:dyDescent="0.3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95" customHeight="1" x14ac:dyDescent="0.3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95" customHeight="1" x14ac:dyDescent="0.3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95" customHeight="1" x14ac:dyDescent="0.3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95" customHeight="1" x14ac:dyDescent="0.3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95" customHeight="1" x14ac:dyDescent="0.3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95" customHeight="1" x14ac:dyDescent="0.3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95" customHeight="1" x14ac:dyDescent="0.3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95" customHeight="1" x14ac:dyDescent="0.3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95" customHeight="1" x14ac:dyDescent="0.3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95" customHeight="1" x14ac:dyDescent="0.3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95" customHeight="1" x14ac:dyDescent="0.3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95" customHeight="1" x14ac:dyDescent="0.25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95" customHeight="1" x14ac:dyDescent="0.25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95" customHeight="1" x14ac:dyDescent="0.25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zoomScale="75" zoomScaleNormal="75" workbookViewId="0">
      <selection activeCell="T44" sqref="T44"/>
    </sheetView>
  </sheetViews>
  <sheetFormatPr defaultRowHeight="15" x14ac:dyDescent="0.25"/>
  <cols>
    <col min="8" max="8" width="12" bestFit="1" customWidth="1"/>
    <col min="14" max="14" width="10.5703125" bestFit="1" customWidth="1"/>
  </cols>
  <sheetData>
    <row r="1" ht="5.0999999999999996" customHeight="1" x14ac:dyDescent="0.25"/>
    <row r="2" ht="5.0999999999999996" customHeight="1" x14ac:dyDescent="0.25"/>
    <row r="30" spans="8:8" x14ac:dyDescent="0.25">
      <c r="H30">
        <v>43299</v>
      </c>
    </row>
    <row r="31" spans="8:8" x14ac:dyDescent="0.25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5" x14ac:dyDescent="0.25"/>
  <cols>
    <col min="1" max="1" width="19.140625" bestFit="1" customWidth="1"/>
    <col min="2" max="2" width="10.7109375" bestFit="1" customWidth="1"/>
  </cols>
  <sheetData>
    <row r="1" spans="1:2" x14ac:dyDescent="0.25">
      <c r="A1" t="s">
        <v>144</v>
      </c>
      <c r="B1" s="61">
        <f ca="1">TODAY()+6</f>
        <v>45468</v>
      </c>
    </row>
    <row r="2" spans="1:2" x14ac:dyDescent="0.25">
      <c r="A2" t="s">
        <v>145</v>
      </c>
      <c r="B2" s="61">
        <v>45534</v>
      </c>
    </row>
    <row r="3" spans="1:2" x14ac:dyDescent="0.25">
      <c r="A3" t="s">
        <v>146</v>
      </c>
      <c r="B3">
        <v>18</v>
      </c>
    </row>
    <row r="4" spans="1:2" x14ac:dyDescent="0.25">
      <c r="A4" t="s">
        <v>147</v>
      </c>
      <c r="B4">
        <f ca="1">B2-B1</f>
        <v>66</v>
      </c>
    </row>
    <row r="5" spans="1:2" x14ac:dyDescent="0.25">
      <c r="A5" t="s">
        <v>148</v>
      </c>
      <c r="B5" s="64">
        <f ca="1">B4-B3</f>
        <v>48</v>
      </c>
    </row>
    <row r="6" spans="1:2" x14ac:dyDescent="0.25">
      <c r="A6" t="s">
        <v>149</v>
      </c>
      <c r="B6">
        <v>13</v>
      </c>
    </row>
    <row r="7" spans="1:2" x14ac:dyDescent="0.25">
      <c r="A7" t="s">
        <v>150</v>
      </c>
      <c r="B7" s="62">
        <f ca="1">B5/B6</f>
        <v>3.6923076923076925</v>
      </c>
    </row>
    <row r="9" spans="1:2" x14ac:dyDescent="0.25">
      <c r="A9" t="s">
        <v>151</v>
      </c>
      <c r="B9">
        <f>SUM(Backlog!N15:N19)</f>
        <v>17</v>
      </c>
    </row>
    <row r="10" spans="1:2" x14ac:dyDescent="0.25">
      <c r="A10" t="s">
        <v>152</v>
      </c>
      <c r="B10">
        <f>SUM(Backlog!N21:N28)</f>
        <v>25</v>
      </c>
    </row>
    <row r="11" spans="1:2" x14ac:dyDescent="0.25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G11" sqref="G11"/>
    </sheetView>
  </sheetViews>
  <sheetFormatPr defaultRowHeight="15" x14ac:dyDescent="0.25"/>
  <cols>
    <col min="1" max="1" width="23.28515625" bestFit="1" customWidth="1"/>
    <col min="2" max="3" width="5.28515625" bestFit="1" customWidth="1"/>
    <col min="4" max="4" width="5.140625" bestFit="1" customWidth="1"/>
  </cols>
  <sheetData>
    <row r="2" spans="1:4" x14ac:dyDescent="0.25">
      <c r="A2" s="31" t="str">
        <f>Backlog!F10</f>
        <v>Design e Modelagem de Dados</v>
      </c>
      <c r="B2" s="29">
        <f>Backlog!J10</f>
        <v>45450</v>
      </c>
      <c r="C2" s="29">
        <f>Backlog!M12</f>
        <v>45462</v>
      </c>
      <c r="D2" s="38">
        <f>C2-Planilha1!B2</f>
        <v>12</v>
      </c>
    </row>
    <row r="3" spans="1:4" x14ac:dyDescent="0.25">
      <c r="A3" s="31" t="str">
        <f>Backlog!F13</f>
        <v>Desenvolvimento e Implementação</v>
      </c>
      <c r="B3" s="29">
        <f>Backlog!J13</f>
        <v>45463</v>
      </c>
      <c r="C3" s="29">
        <f>Backlog!M30</f>
        <v>45532</v>
      </c>
      <c r="D3" s="38">
        <f>C3-Planilha1!B3</f>
        <v>69</v>
      </c>
    </row>
    <row r="4" spans="1:4" x14ac:dyDescent="0.25">
      <c r="A4" s="31" t="str">
        <f>Backlog!F31</f>
        <v>Implantação</v>
      </c>
      <c r="B4" s="29">
        <f>Backlog!J31</f>
        <v>45534</v>
      </c>
      <c r="C4" s="29">
        <f>Backlog!M32</f>
        <v>45534</v>
      </c>
      <c r="D4" s="38">
        <f>C4-Planilha1!B4</f>
        <v>0</v>
      </c>
    </row>
    <row r="5" spans="1:4" x14ac:dyDescent="0.25">
      <c r="A5" s="31"/>
      <c r="B5" s="29"/>
      <c r="C5" s="29"/>
      <c r="D5" s="38"/>
    </row>
    <row r="6" spans="1:4" x14ac:dyDescent="0.25">
      <c r="A6" s="31"/>
      <c r="B6" s="29"/>
      <c r="C6" s="29"/>
      <c r="D6" s="38"/>
    </row>
    <row r="7" spans="1:4" x14ac:dyDescent="0.25">
      <c r="A7" s="31"/>
      <c r="B7" s="29"/>
      <c r="C7" s="29"/>
      <c r="D7" s="38"/>
    </row>
    <row r="8" spans="1:4" x14ac:dyDescent="0.25">
      <c r="A8" s="31"/>
      <c r="B8" s="29"/>
      <c r="C8" s="29"/>
      <c r="D8" s="38"/>
    </row>
    <row r="9" spans="1:4" x14ac:dyDescent="0.25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39.5703125" bestFit="1" customWidth="1"/>
    <col min="4" max="4" width="6.42578125" bestFit="1" customWidth="1"/>
  </cols>
  <sheetData>
    <row r="1" spans="1:4" ht="15.75" x14ac:dyDescent="0.25">
      <c r="A1" s="43" t="s">
        <v>40</v>
      </c>
      <c r="B1" s="44" t="s">
        <v>41</v>
      </c>
      <c r="C1" s="45"/>
      <c r="D1" s="46"/>
    </row>
    <row r="2" spans="1:4" ht="15.75" x14ac:dyDescent="0.25">
      <c r="A2" s="46"/>
      <c r="B2" s="47"/>
      <c r="C2" s="45"/>
      <c r="D2" s="46"/>
    </row>
    <row r="3" spans="1:4" ht="15.75" x14ac:dyDescent="0.25">
      <c r="A3" s="46"/>
      <c r="B3" s="47"/>
      <c r="C3" s="45"/>
      <c r="D3" s="46"/>
    </row>
    <row r="4" spans="1:4" ht="15.75" x14ac:dyDescent="0.25">
      <c r="A4" s="46"/>
      <c r="B4" s="47"/>
      <c r="C4" s="48" t="s">
        <v>42</v>
      </c>
      <c r="D4" s="48" t="s">
        <v>43</v>
      </c>
    </row>
    <row r="5" spans="1:4" ht="15.75" x14ac:dyDescent="0.25">
      <c r="A5" s="46"/>
      <c r="B5" s="47"/>
      <c r="C5" s="45" t="s">
        <v>44</v>
      </c>
      <c r="D5" s="49" t="s">
        <v>3</v>
      </c>
    </row>
    <row r="6" spans="1:4" ht="15.75" x14ac:dyDescent="0.25">
      <c r="A6" s="46"/>
      <c r="B6" s="47"/>
      <c r="C6" s="50"/>
      <c r="D6" s="50"/>
    </row>
    <row r="7" spans="1:4" ht="15.75" x14ac:dyDescent="0.25">
      <c r="A7" s="46"/>
      <c r="B7" s="47"/>
      <c r="C7" s="48" t="s">
        <v>45</v>
      </c>
      <c r="D7" s="48" t="s">
        <v>43</v>
      </c>
    </row>
    <row r="8" spans="1:4" ht="15.75" x14ac:dyDescent="0.25">
      <c r="A8" s="46"/>
      <c r="B8" s="47"/>
      <c r="C8" s="45" t="str">
        <f>B1&amp;"_VERTICAL"</f>
        <v>MGC_VERTICAL</v>
      </c>
      <c r="D8" s="50" t="s">
        <v>3</v>
      </c>
    </row>
    <row r="9" spans="1:4" ht="15.75" x14ac:dyDescent="0.25">
      <c r="A9" s="46"/>
      <c r="B9" s="47"/>
      <c r="C9" s="50"/>
      <c r="D9" s="50"/>
    </row>
    <row r="10" spans="1:4" ht="15.75" x14ac:dyDescent="0.25">
      <c r="A10" s="46"/>
      <c r="B10" s="47"/>
      <c r="C10" s="48" t="s">
        <v>46</v>
      </c>
      <c r="D10" s="48" t="s">
        <v>43</v>
      </c>
    </row>
    <row r="11" spans="1:4" ht="15.75" x14ac:dyDescent="0.25">
      <c r="A11" s="46"/>
      <c r="B11" s="47"/>
      <c r="C11" s="45" t="s">
        <v>47</v>
      </c>
      <c r="D11" s="50" t="s">
        <v>3</v>
      </c>
    </row>
    <row r="12" spans="1:4" ht="15.75" x14ac:dyDescent="0.25">
      <c r="A12" s="46"/>
      <c r="B12" s="47"/>
      <c r="C12" s="46"/>
      <c r="D12" s="46"/>
    </row>
    <row r="13" spans="1:4" ht="15.75" x14ac:dyDescent="0.25">
      <c r="A13" s="46"/>
      <c r="B13" s="47"/>
      <c r="C13" s="45"/>
      <c r="D13" s="46"/>
    </row>
    <row r="14" spans="1:4" ht="15.75" x14ac:dyDescent="0.25">
      <c r="A14" s="46"/>
      <c r="B14" s="47"/>
      <c r="C14" s="45"/>
      <c r="D14" s="46"/>
    </row>
    <row r="15" spans="1:4" x14ac:dyDescent="0.25">
      <c r="A15" s="46"/>
      <c r="B15" s="46"/>
      <c r="C15" s="48" t="s">
        <v>24</v>
      </c>
      <c r="D15" s="48" t="s">
        <v>43</v>
      </c>
    </row>
    <row r="16" spans="1:4" x14ac:dyDescent="0.25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 x14ac:dyDescent="0.25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 x14ac:dyDescent="0.25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 x14ac:dyDescent="0.25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 x14ac:dyDescent="0.25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 x14ac:dyDescent="0.25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 x14ac:dyDescent="0.25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 x14ac:dyDescent="0.25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2578125" defaultRowHeight="15" x14ac:dyDescent="0.25"/>
  <cols>
    <col min="1" max="1" width="7.140625" bestFit="1" customWidth="1"/>
    <col min="2" max="2" width="31.140625" bestFit="1" customWidth="1"/>
    <col min="3" max="3" width="14" bestFit="1" customWidth="1"/>
    <col min="4" max="4" width="26.42578125" bestFit="1" customWidth="1"/>
    <col min="6" max="6" width="3.5703125" bestFit="1" customWidth="1"/>
    <col min="7" max="7" width="13.855468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25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 x14ac:dyDescent="0.25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 x14ac:dyDescent="0.25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 x14ac:dyDescent="0.25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 x14ac:dyDescent="0.25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 x14ac:dyDescent="0.25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5" x14ac:dyDescent="0.25"/>
  <cols>
    <col min="1" max="1" width="1.5703125" customWidth="1"/>
    <col min="2" max="2" width="8.5703125" bestFit="1" customWidth="1"/>
    <col min="3" max="3" width="54.140625" bestFit="1" customWidth="1"/>
    <col min="8" max="8" width="16.42578125" bestFit="1" customWidth="1"/>
    <col min="9" max="9" width="16.140625" bestFit="1" customWidth="1"/>
    <col min="10" max="10" width="11.5703125" bestFit="1" customWidth="1"/>
    <col min="11" max="11" width="10.42578125" bestFit="1" customWidth="1"/>
  </cols>
  <sheetData>
    <row r="1" spans="2:11" x14ac:dyDescent="0.25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 x14ac:dyDescent="0.25">
      <c r="E2" s="16" t="s">
        <v>4</v>
      </c>
    </row>
    <row r="3" spans="2:11" x14ac:dyDescent="0.25">
      <c r="B3" s="19" t="s">
        <v>0</v>
      </c>
      <c r="C3" s="17" t="s">
        <v>1</v>
      </c>
      <c r="E3" s="16" t="s">
        <v>5</v>
      </c>
    </row>
    <row r="4" spans="2:11" x14ac:dyDescent="0.25">
      <c r="B4" s="18" t="s">
        <v>9</v>
      </c>
      <c r="C4" s="20" t="s">
        <v>17</v>
      </c>
    </row>
    <row r="5" spans="2:11" x14ac:dyDescent="0.25">
      <c r="B5" s="18" t="s">
        <v>10</v>
      </c>
      <c r="C5" s="20" t="s">
        <v>32</v>
      </c>
    </row>
    <row r="6" spans="2:11" x14ac:dyDescent="0.25">
      <c r="B6" s="18" t="s">
        <v>11</v>
      </c>
      <c r="C6" s="20" t="s">
        <v>18</v>
      </c>
    </row>
    <row r="7" spans="2:11" x14ac:dyDescent="0.25">
      <c r="B7" s="18" t="s">
        <v>12</v>
      </c>
      <c r="C7" s="20" t="s">
        <v>19</v>
      </c>
    </row>
    <row r="8" spans="2:11" x14ac:dyDescent="0.25">
      <c r="B8" s="18" t="s">
        <v>13</v>
      </c>
      <c r="C8" s="20" t="s">
        <v>16</v>
      </c>
    </row>
    <row r="9" spans="2:11" x14ac:dyDescent="0.25">
      <c r="B9" s="18" t="s">
        <v>14</v>
      </c>
      <c r="C9" s="20" t="s">
        <v>30</v>
      </c>
    </row>
    <row r="10" spans="2:11" x14ac:dyDescent="0.25">
      <c r="B10" s="18" t="s">
        <v>15</v>
      </c>
      <c r="C10" s="20" t="s">
        <v>20</v>
      </c>
    </row>
    <row r="11" spans="2:11" x14ac:dyDescent="0.25">
      <c r="B11" s="18" t="s">
        <v>31</v>
      </c>
      <c r="C11" s="20" t="s">
        <v>21</v>
      </c>
    </row>
    <row r="12" spans="2:11" x14ac:dyDescent="0.25">
      <c r="B12" s="18"/>
      <c r="C12" s="20"/>
    </row>
    <row r="13" spans="2:11" x14ac:dyDescent="0.25">
      <c r="C13" s="20"/>
    </row>
    <row r="14" spans="2:11" x14ac:dyDescent="0.25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Backlog</vt:lpstr>
      <vt:lpstr>sintético</vt:lpstr>
      <vt:lpstr>Acomp_Grafico_Gantt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2024-06-19T16:53:49Z</dcterms:modified>
</cp:coreProperties>
</file>