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 trem\DOCUMENTOS\DIO\Criando uma Ferramenta de Controle de Investimentos com Excel\"/>
    </mc:Choice>
  </mc:AlternateContent>
  <xr:revisionPtr revIDLastSave="0" documentId="13_ncr:1_{594BEC13-5392-48A5-BF2F-CA5239898C9D}" xr6:coauthVersionLast="36" xr6:coauthVersionMax="36" xr10:uidLastSave="{00000000-0000-0000-0000-000000000000}"/>
  <bookViews>
    <workbookView xWindow="0" yWindow="0" windowWidth="19200" windowHeight="8070" tabRatio="2" xr2:uid="{AC2685BF-B5B2-4138-8F42-2CD1761DFA25}"/>
  </bookViews>
  <sheets>
    <sheet name="Calculad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22" i="1"/>
  <c r="C22" i="1"/>
  <c r="E22" i="1" s="1"/>
  <c r="B23" i="1"/>
  <c r="C23" i="1"/>
  <c r="E23" i="1" s="1"/>
  <c r="B24" i="1"/>
  <c r="C24" i="1"/>
  <c r="D24" i="1" s="1"/>
  <c r="B25" i="1"/>
  <c r="C25" i="1"/>
  <c r="D25" i="1" s="1"/>
  <c r="B26" i="1"/>
  <c r="C26" i="1"/>
  <c r="D26" i="1" s="1"/>
  <c r="B27" i="1"/>
  <c r="C27" i="1"/>
  <c r="E27" i="1" s="1"/>
  <c r="B28" i="1"/>
  <c r="C28" i="1"/>
  <c r="E28" i="1" s="1"/>
  <c r="B29" i="1"/>
  <c r="C29" i="1"/>
  <c r="D29" i="1" s="1"/>
  <c r="B30" i="1"/>
  <c r="C30" i="1"/>
  <c r="E30" i="1" s="1"/>
  <c r="C21" i="1"/>
  <c r="D21" i="1" s="1"/>
  <c r="B21" i="1"/>
  <c r="B15" i="1"/>
  <c r="E15" i="1"/>
  <c r="C13" i="1"/>
  <c r="E16" i="1" l="1"/>
  <c r="E21" i="1"/>
  <c r="E24" i="1"/>
  <c r="D30" i="1"/>
  <c r="D23" i="1"/>
  <c r="D27" i="1"/>
  <c r="E26" i="1"/>
  <c r="D28" i="1"/>
  <c r="E29" i="1"/>
  <c r="D22" i="1"/>
  <c r="E25" i="1"/>
</calcChain>
</file>

<file path=xl/sharedStrings.xml><?xml version="1.0" encoding="utf-8"?>
<sst xmlns="http://schemas.openxmlformats.org/spreadsheetml/2006/main" count="15" uniqueCount="15">
  <si>
    <t>Para utilizar a planilha, basta preencher os campos em amarelo</t>
  </si>
  <si>
    <t>Investimentos</t>
  </si>
  <si>
    <t>Salário</t>
  </si>
  <si>
    <t>Sugestão de Investimento</t>
  </si>
  <si>
    <t>Investimento mensal</t>
  </si>
  <si>
    <t>Duração em anos</t>
  </si>
  <si>
    <t>Taxa</t>
  </si>
  <si>
    <t>Valor total investido</t>
  </si>
  <si>
    <t>Ganho total</t>
  </si>
  <si>
    <t>Valor sugerido</t>
  </si>
  <si>
    <t>Cenários</t>
  </si>
  <si>
    <t>Duração do investimento</t>
  </si>
  <si>
    <t>Patrimônio acumulado</t>
  </si>
  <si>
    <t>Rendimento mensal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</si>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</sst>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.##0.00"/>
    <numFmt numFmtId="165" formatCode="&quot;R$&quot;\ #.##0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Microsoft Tai Le"/>
      <family val="2"/>
    </font>
    <font>
      <b/>
      <sz val="22"/>
      <color theme="0"/>
      <name val="Microsoft Tai Le"/>
      <family val="2"/>
    </font>
    <font>
      <sz val="12"/>
      <color theme="1"/>
      <name val="Microsoft Tai Le"/>
      <family val="2"/>
    </font>
    <font>
      <sz val="12"/>
      <color theme="4" tint="0.39997558519241921"/>
      <name val="Microsoft Tai Le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ck">
        <color indexed="64"/>
      </right>
      <top style="thick">
        <color indexed="64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indexed="64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thick">
        <color indexed="64"/>
      </right>
      <top style="thin">
        <color theme="0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166" fontId="4" fillId="0" borderId="0" xfId="1" applyNumberFormat="1" applyFont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164" fontId="2" fillId="6" borderId="12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8" fontId="4" fillId="6" borderId="14" xfId="0" applyNumberFormat="1" applyFont="1" applyFill="1" applyBorder="1" applyAlignment="1">
      <alignment horizontal="left" vertical="center"/>
    </xf>
    <xf numFmtId="166" fontId="4" fillId="4" borderId="14" xfId="0" applyNumberFormat="1" applyFont="1" applyFill="1" applyBorder="1" applyAlignment="1">
      <alignment horizontal="left" vertical="center"/>
    </xf>
    <xf numFmtId="166" fontId="4" fillId="6" borderId="15" xfId="0" applyNumberFormat="1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8" fontId="4" fillId="6" borderId="17" xfId="0" applyNumberFormat="1" applyFont="1" applyFill="1" applyBorder="1" applyAlignment="1">
      <alignment horizontal="left" vertical="center"/>
    </xf>
    <xf numFmtId="166" fontId="4" fillId="4" borderId="17" xfId="0" applyNumberFormat="1" applyFont="1" applyFill="1" applyBorder="1" applyAlignment="1">
      <alignment horizontal="left" vertical="center"/>
    </xf>
    <xf numFmtId="166" fontId="4" fillId="6" borderId="18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 indent="2"/>
    </xf>
    <xf numFmtId="166" fontId="4" fillId="4" borderId="14" xfId="1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6" fontId="2" fillId="4" borderId="15" xfId="0" applyNumberFormat="1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 indent="2"/>
    </xf>
    <xf numFmtId="0" fontId="2" fillId="4" borderId="17" xfId="0" applyFont="1" applyFill="1" applyBorder="1" applyAlignment="1">
      <alignment horizontal="left" vertical="center" indent="1"/>
    </xf>
    <xf numFmtId="166" fontId="2" fillId="4" borderId="18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164" fontId="4" fillId="7" borderId="0" xfId="0" applyNumberFormat="1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left" vertical="center" indent="2"/>
    </xf>
    <xf numFmtId="0" fontId="4" fillId="4" borderId="14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indent="2"/>
    </xf>
    <xf numFmtId="0" fontId="4" fillId="4" borderId="11" xfId="0" applyFont="1" applyFill="1" applyBorder="1" applyAlignment="1">
      <alignment horizontal="left" vertical="center" indent="2"/>
    </xf>
    <xf numFmtId="0" fontId="2" fillId="4" borderId="13" xfId="0" applyFont="1" applyFill="1" applyBorder="1" applyAlignment="1">
      <alignment horizontal="left" vertical="center" indent="2"/>
    </xf>
    <xf numFmtId="0" fontId="2" fillId="4" borderId="14" xfId="0" applyFont="1" applyFill="1" applyBorder="1" applyAlignment="1">
      <alignment horizontal="left" vertical="center" indent="2"/>
    </xf>
    <xf numFmtId="166" fontId="4" fillId="5" borderId="12" xfId="1" applyNumberFormat="1" applyFont="1" applyFill="1" applyBorder="1" applyAlignment="1" applyProtection="1">
      <alignment horizontal="left" vertical="center"/>
      <protection locked="0"/>
    </xf>
    <xf numFmtId="9" fontId="4" fillId="5" borderId="15" xfId="0" applyNumberFormat="1" applyFont="1" applyFill="1" applyBorder="1" applyAlignment="1" applyProtection="1">
      <alignment horizontal="left" vertical="center"/>
      <protection locked="0"/>
    </xf>
    <xf numFmtId="166" fontId="4" fillId="5" borderId="15" xfId="0" applyNumberFormat="1" applyFont="1" applyFill="1" applyBorder="1" applyAlignment="1" applyProtection="1">
      <alignment horizontal="left" vertical="center"/>
      <protection locked="0"/>
    </xf>
    <xf numFmtId="0" fontId="4" fillId="5" borderId="14" xfId="0" applyFont="1" applyFill="1" applyBorder="1" applyAlignment="1" applyProtection="1">
      <alignment horizontal="left" vertical="center"/>
      <protection locked="0"/>
    </xf>
    <xf numFmtId="10" fontId="4" fillId="5" borderId="15" xfId="2" applyNumberFormat="1" applyFont="1" applyFill="1" applyBorder="1" applyAlignment="1" applyProtection="1">
      <alignment horizontal="left" vertic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7AFAA8"/>
      <color rgb="FFABFFFF"/>
      <color rgb="FF4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Patrimônio acumulado e ganhos por tempo de investimento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Calculador!$C$20</c:f>
              <c:strCache>
                <c:ptCount val="1"/>
                <c:pt idx="0">
                  <c:v>Patrimônio acumulado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Calculador!$B$21:$B$25</c:f>
              <c:strCache>
                <c:ptCount val="5"/>
                <c:pt idx="0">
                  <c:v>1 anos</c:v>
                </c:pt>
                <c:pt idx="1">
                  <c:v>2 anos</c:v>
                </c:pt>
                <c:pt idx="2">
                  <c:v>3 anos</c:v>
                </c:pt>
                <c:pt idx="3">
                  <c:v>4 anos</c:v>
                </c:pt>
                <c:pt idx="4">
                  <c:v>5 anos</c:v>
                </c:pt>
              </c:strCache>
            </c:strRef>
          </c:cat>
          <c:val>
            <c:numRef>
              <c:f>Calculador!$C$21:$C$25</c:f>
              <c:numCache>
                <c:formatCode>"R$"#,##0.00_);[Red]\("R$"#,##0.00\)</c:formatCode>
                <c:ptCount val="5"/>
                <c:pt idx="0">
                  <c:v>1269.6622773737452</c:v>
                </c:pt>
                <c:pt idx="1">
                  <c:v>2703.752869203252</c:v>
                </c:pt>
                <c:pt idx="2">
                  <c:v>4323.5661551645753</c:v>
                </c:pt>
                <c:pt idx="3">
                  <c:v>6153.1542553344389</c:v>
                </c:pt>
                <c:pt idx="4">
                  <c:v>8219.6841728838917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E-4B85-8A20-D86F8F001C48}"/>
            </c:ext>
          </c:extLst>
        </c:ser>
        <c:ser>
          <c:idx val="1"/>
          <c:order val="1"/>
          <c:tx>
            <c:strRef>
              <c:f>Calculador!$D$20</c:f>
              <c:strCache>
                <c:ptCount val="1"/>
                <c:pt idx="0">
                  <c:v>Ganho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Calculador!$B$21:$B$25</c:f>
              <c:strCache>
                <c:ptCount val="5"/>
                <c:pt idx="0">
                  <c:v>1 anos</c:v>
                </c:pt>
                <c:pt idx="1">
                  <c:v>2 anos</c:v>
                </c:pt>
                <c:pt idx="2">
                  <c:v>3 anos</c:v>
                </c:pt>
                <c:pt idx="3">
                  <c:v>4 anos</c:v>
                </c:pt>
                <c:pt idx="4">
                  <c:v>5 anos</c:v>
                </c:pt>
              </c:strCache>
            </c:strRef>
          </c:cat>
          <c:val>
            <c:numRef>
              <c:f>Calculador!$D$21:$D$25</c:f>
              <c:numCache>
                <c:formatCode>"R$"\ #,##0.00</c:formatCode>
                <c:ptCount val="5"/>
                <c:pt idx="0">
                  <c:v>69.662277373745155</c:v>
                </c:pt>
                <c:pt idx="1">
                  <c:v>303.75286920325198</c:v>
                </c:pt>
                <c:pt idx="2">
                  <c:v>723.56615516457532</c:v>
                </c:pt>
                <c:pt idx="3">
                  <c:v>1353.1542553344389</c:v>
                </c:pt>
                <c:pt idx="4">
                  <c:v>2219.6841728838917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E-4B85-8A20-D86F8F00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166383"/>
        <c:axId val="2058078063"/>
      </c:barChart>
      <c:catAx>
        <c:axId val="17831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078063"/>
        <c:crosses val="autoZero"/>
        <c:auto val="1"/>
        <c:lblAlgn val="ctr"/>
        <c:lblOffset val="100"/>
        <c:noMultiLvlLbl val="0"/>
      </c:catAx>
      <c:valAx>
        <c:axId val="20580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31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593587</xdr:colOff>
      <xdr:row>0</xdr:row>
      <xdr:rowOff>122189</xdr:rowOff>
    </xdr:from>
    <xdr:to>
      <xdr:col>5</xdr:col>
      <xdr:colOff>321015</xdr:colOff>
      <xdr:row>4</xdr:row>
      <xdr:rowOff>5996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96ED5E-3916-47B0-83C1-1BC877AD5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472"/>
        <a:stretch/>
      </xdr:blipFill>
      <xdr:spPr>
        <a:xfrm>
          <a:off x="593587" y="122189"/>
          <a:ext cx="7049254" cy="193789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stA="40000" endPos="15000" dist="254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  <xdr:twoCellAnchor>
    <xdr:from>
      <xdr:col>0</xdr:col>
      <xdr:colOff>598714</xdr:colOff>
      <xdr:row>30</xdr:row>
      <xdr:rowOff>93001</xdr:rowOff>
    </xdr:from>
    <xdr:to>
      <xdr:col>5</xdr:col>
      <xdr:colOff>11044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D345E1-DB10-4BA3-BC36-FC00C733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9C14-F2CF-4454-9614-1A8D5B91624E}">
  <dimension ref="A1:H52"/>
  <sheetViews>
    <sheetView showGridLines="0" showRowColHeaders="0" tabSelected="1" zoomScale="115" zoomScaleNormal="115" workbookViewId="0">
      <selection activeCell="E12" sqref="E12"/>
    </sheetView>
  </sheetViews>
  <sheetFormatPr defaultColWidth="0" defaultRowHeight="16.5" zeroHeight="1" x14ac:dyDescent="0.35"/>
  <cols>
    <col min="1" max="1" width="8.7265625" style="1" customWidth="1"/>
    <col min="2" max="2" width="27.6328125" style="1" bestFit="1" customWidth="1"/>
    <col min="3" max="3" width="25.08984375" style="1" bestFit="1" customWidth="1"/>
    <col min="4" max="4" width="21.453125" style="1" bestFit="1" customWidth="1"/>
    <col min="5" max="5" width="22" style="4" bestFit="1" customWidth="1"/>
    <col min="6" max="6" width="8.08984375" style="1" customWidth="1"/>
    <col min="7" max="8" width="14.54296875" style="1" hidden="1" customWidth="1"/>
    <col min="9" max="16384" width="8.7265625" style="1" hidden="1"/>
  </cols>
  <sheetData>
    <row r="1" spans="1:8" s="2" customFormat="1" ht="40.5" customHeight="1" x14ac:dyDescent="0.35">
      <c r="E1" s="3"/>
    </row>
    <row r="2" spans="1:8" s="2" customFormat="1" ht="40.5" customHeight="1" x14ac:dyDescent="0.35">
      <c r="E2" s="3"/>
    </row>
    <row r="3" spans="1:8" s="2" customFormat="1" ht="40.5" customHeight="1" x14ac:dyDescent="0.35">
      <c r="E3" s="3"/>
    </row>
    <row r="4" spans="1:8" s="2" customFormat="1" ht="40.5" customHeight="1" x14ac:dyDescent="0.35">
      <c r="E4" s="3"/>
    </row>
    <row r="5" spans="1:8" s="2" customFormat="1" ht="40.5" customHeight="1" x14ac:dyDescent="0.35">
      <c r="E5" s="3"/>
    </row>
    <row r="6" spans="1:8" ht="6" customHeight="1" thickBot="1" x14ac:dyDescent="0.4">
      <c r="A6" s="26"/>
      <c r="B6" s="26"/>
      <c r="C6" s="26"/>
      <c r="D6" s="26"/>
      <c r="E6" s="27"/>
      <c r="F6" s="26"/>
    </row>
    <row r="7" spans="1:8" ht="17.5" thickBot="1" x14ac:dyDescent="0.4">
      <c r="A7" s="26"/>
      <c r="B7" s="37" t="s">
        <v>0</v>
      </c>
      <c r="C7" s="38"/>
      <c r="D7" s="38"/>
      <c r="E7" s="39"/>
      <c r="F7" s="26"/>
    </row>
    <row r="8" spans="1:8" ht="11" customHeight="1" thickBot="1" x14ac:dyDescent="0.4">
      <c r="A8" s="26"/>
      <c r="B8" s="26"/>
      <c r="C8" s="26"/>
      <c r="D8" s="26"/>
      <c r="E8" s="27"/>
      <c r="F8" s="26"/>
    </row>
    <row r="9" spans="1:8" ht="17" thickTop="1" x14ac:dyDescent="0.35">
      <c r="A9" s="26"/>
      <c r="B9" s="29" t="s">
        <v>1</v>
      </c>
      <c r="C9" s="30"/>
      <c r="D9" s="30"/>
      <c r="E9" s="31"/>
      <c r="F9" s="26"/>
    </row>
    <row r="10" spans="1:8" ht="17" thickBot="1" x14ac:dyDescent="0.4">
      <c r="A10" s="26"/>
      <c r="B10" s="32"/>
      <c r="C10" s="33"/>
      <c r="D10" s="33"/>
      <c r="E10" s="34"/>
      <c r="F10" s="26"/>
    </row>
    <row r="11" spans="1:8" ht="17" thickTop="1" x14ac:dyDescent="0.35">
      <c r="A11" s="26"/>
      <c r="B11" s="40" t="s">
        <v>2</v>
      </c>
      <c r="C11" s="41"/>
      <c r="D11" s="41"/>
      <c r="E11" s="44">
        <v>3800</v>
      </c>
      <c r="F11" s="26"/>
      <c r="G11" s="5"/>
      <c r="H11" s="6"/>
    </row>
    <row r="12" spans="1:8" x14ac:dyDescent="0.35">
      <c r="A12" s="26"/>
      <c r="B12" s="35" t="s">
        <v>3</v>
      </c>
      <c r="C12" s="36"/>
      <c r="D12" s="36"/>
      <c r="E12" s="45">
        <v>0.15</v>
      </c>
      <c r="F12" s="26"/>
      <c r="G12" s="5"/>
    </row>
    <row r="13" spans="1:8" x14ac:dyDescent="0.35">
      <c r="A13" s="26"/>
      <c r="B13" s="19" t="s">
        <v>9</v>
      </c>
      <c r="C13" s="20">
        <f>E11*E12</f>
        <v>570</v>
      </c>
      <c r="D13" s="21" t="s">
        <v>4</v>
      </c>
      <c r="E13" s="46">
        <v>100</v>
      </c>
      <c r="F13" s="26"/>
      <c r="G13" s="5"/>
    </row>
    <row r="14" spans="1:8" x14ac:dyDescent="0.35">
      <c r="A14" s="26"/>
      <c r="B14" s="19" t="s">
        <v>5</v>
      </c>
      <c r="C14" s="47">
        <v>5</v>
      </c>
      <c r="D14" s="21" t="s">
        <v>6</v>
      </c>
      <c r="E14" s="48">
        <v>1.0200000000000001E-2</v>
      </c>
      <c r="F14" s="26"/>
    </row>
    <row r="15" spans="1:8" ht="17" x14ac:dyDescent="0.35">
      <c r="A15" s="26"/>
      <c r="B15" s="42" t="str">
        <f>"Patrimônio acumulado total após " &amp;C14 &amp;" anos"</f>
        <v>Patrimônio acumulado total após 5 anos</v>
      </c>
      <c r="C15" s="43"/>
      <c r="D15" s="43"/>
      <c r="E15" s="22">
        <f>FV(E14,C14*12,-E13)</f>
        <v>8219.6841728838917</v>
      </c>
      <c r="F15" s="26"/>
    </row>
    <row r="16" spans="1:8" ht="17.5" thickBot="1" x14ac:dyDescent="0.4">
      <c r="A16" s="26"/>
      <c r="B16" s="23" t="s">
        <v>7</v>
      </c>
      <c r="C16" s="17">
        <f>E13*C14*12</f>
        <v>6000</v>
      </c>
      <c r="D16" s="24" t="s">
        <v>8</v>
      </c>
      <c r="E16" s="25">
        <f>E15-C16</f>
        <v>2219.6841728838917</v>
      </c>
      <c r="F16" s="26"/>
    </row>
    <row r="17" spans="1:6" ht="17.5" thickTop="1" thickBot="1" x14ac:dyDescent="0.4">
      <c r="A17" s="26"/>
      <c r="B17" s="26"/>
      <c r="C17" s="26"/>
      <c r="D17" s="26"/>
      <c r="E17" s="27"/>
      <c r="F17" s="26"/>
    </row>
    <row r="18" spans="1:6" ht="17" thickTop="1" x14ac:dyDescent="0.35">
      <c r="A18" s="26"/>
      <c r="B18" s="29" t="s">
        <v>10</v>
      </c>
      <c r="C18" s="30"/>
      <c r="D18" s="30"/>
      <c r="E18" s="31"/>
      <c r="F18" s="26"/>
    </row>
    <row r="19" spans="1:6" ht="17" thickBot="1" x14ac:dyDescent="0.4">
      <c r="A19" s="26"/>
      <c r="B19" s="32"/>
      <c r="C19" s="33"/>
      <c r="D19" s="33"/>
      <c r="E19" s="34"/>
      <c r="F19" s="26"/>
    </row>
    <row r="20" spans="1:6" ht="17.5" thickTop="1" x14ac:dyDescent="0.35">
      <c r="A20" s="26"/>
      <c r="B20" s="7" t="s">
        <v>11</v>
      </c>
      <c r="C20" s="8" t="s">
        <v>12</v>
      </c>
      <c r="D20" s="9" t="s">
        <v>14</v>
      </c>
      <c r="E20" s="10" t="s">
        <v>13</v>
      </c>
      <c r="F20" s="26"/>
    </row>
    <row r="21" spans="1:6" x14ac:dyDescent="0.35">
      <c r="A21" s="28">
        <v>1</v>
      </c>
      <c r="B21" s="11" t="str">
        <f>A21&amp;" anos"</f>
        <v>1 anos</v>
      </c>
      <c r="C21" s="12">
        <f>FV($E$14,A21*12,-$E$13)</f>
        <v>1269.6622773737452</v>
      </c>
      <c r="D21" s="13">
        <f>C21-($E$13*12*A21)</f>
        <v>69.662277373745155</v>
      </c>
      <c r="E21" s="14">
        <f>C21*$E$14</f>
        <v>12.950555229212201</v>
      </c>
      <c r="F21" s="26"/>
    </row>
    <row r="22" spans="1:6" x14ac:dyDescent="0.35">
      <c r="A22" s="28">
        <v>2</v>
      </c>
      <c r="B22" s="11" t="str">
        <f t="shared" ref="B22:B30" si="0">A22&amp;" anos"</f>
        <v>2 anos</v>
      </c>
      <c r="C22" s="12">
        <f t="shared" ref="C22:C30" si="1">FV($E$14,A22*12,-$E$13)</f>
        <v>2703.752869203252</v>
      </c>
      <c r="D22" s="13">
        <f t="shared" ref="D22:D30" si="2">C22-($E$13*12*A22)</f>
        <v>303.75286920325198</v>
      </c>
      <c r="E22" s="14">
        <f t="shared" ref="E22:E30" si="3">C22*$E$14</f>
        <v>27.578279265873171</v>
      </c>
      <c r="F22" s="26"/>
    </row>
    <row r="23" spans="1:6" x14ac:dyDescent="0.35">
      <c r="A23" s="28">
        <v>3</v>
      </c>
      <c r="B23" s="11" t="str">
        <f t="shared" si="0"/>
        <v>3 anos</v>
      </c>
      <c r="C23" s="12">
        <f t="shared" si="1"/>
        <v>4323.5661551645753</v>
      </c>
      <c r="D23" s="13">
        <f t="shared" si="2"/>
        <v>723.56615516457532</v>
      </c>
      <c r="E23" s="14">
        <f t="shared" si="3"/>
        <v>44.100374782678671</v>
      </c>
      <c r="F23" s="26"/>
    </row>
    <row r="24" spans="1:6" x14ac:dyDescent="0.35">
      <c r="A24" s="28">
        <v>4</v>
      </c>
      <c r="B24" s="11" t="str">
        <f t="shared" si="0"/>
        <v>4 anos</v>
      </c>
      <c r="C24" s="12">
        <f t="shared" si="1"/>
        <v>6153.1542553344389</v>
      </c>
      <c r="D24" s="13">
        <f t="shared" si="2"/>
        <v>1353.1542553344389</v>
      </c>
      <c r="E24" s="14">
        <f t="shared" si="3"/>
        <v>62.762173404411278</v>
      </c>
      <c r="F24" s="26"/>
    </row>
    <row r="25" spans="1:6" x14ac:dyDescent="0.35">
      <c r="A25" s="28">
        <v>5</v>
      </c>
      <c r="B25" s="11" t="str">
        <f t="shared" si="0"/>
        <v>5 anos</v>
      </c>
      <c r="C25" s="12">
        <f t="shared" si="1"/>
        <v>8219.6841728838917</v>
      </c>
      <c r="D25" s="13">
        <f t="shared" si="2"/>
        <v>2219.6841728838917</v>
      </c>
      <c r="E25" s="14">
        <f t="shared" si="3"/>
        <v>83.840778563415697</v>
      </c>
      <c r="F25" s="26"/>
    </row>
    <row r="26" spans="1:6" x14ac:dyDescent="0.35">
      <c r="A26" s="28">
        <v>10</v>
      </c>
      <c r="B26" s="11" t="str">
        <f t="shared" si="0"/>
        <v>10 anos</v>
      </c>
      <c r="C26" s="12">
        <f t="shared" si="1"/>
        <v>23330.815551767493</v>
      </c>
      <c r="D26" s="13">
        <f t="shared" si="2"/>
        <v>11330.815551767493</v>
      </c>
      <c r="E26" s="14">
        <f t="shared" si="3"/>
        <v>237.97431862802844</v>
      </c>
      <c r="F26" s="26"/>
    </row>
    <row r="27" spans="1:6" x14ac:dyDescent="0.35">
      <c r="A27" s="28">
        <v>15</v>
      </c>
      <c r="B27" s="11" t="str">
        <f t="shared" si="0"/>
        <v>15 anos</v>
      </c>
      <c r="C27" s="12">
        <f t="shared" si="1"/>
        <v>51111.237128447719</v>
      </c>
      <c r="D27" s="13">
        <f t="shared" si="2"/>
        <v>33111.237128447719</v>
      </c>
      <c r="E27" s="14">
        <f t="shared" si="3"/>
        <v>521.33461871016675</v>
      </c>
      <c r="F27" s="26"/>
    </row>
    <row r="28" spans="1:6" x14ac:dyDescent="0.35">
      <c r="A28" s="28">
        <v>20</v>
      </c>
      <c r="B28" s="11" t="str">
        <f t="shared" si="0"/>
        <v>20 anos</v>
      </c>
      <c r="C28" s="12">
        <f t="shared" si="1"/>
        <v>102182.98044321578</v>
      </c>
      <c r="D28" s="13">
        <f t="shared" si="2"/>
        <v>78182.980443215783</v>
      </c>
      <c r="E28" s="14">
        <f t="shared" si="3"/>
        <v>1042.266400520801</v>
      </c>
      <c r="F28" s="26"/>
    </row>
    <row r="29" spans="1:6" x14ac:dyDescent="0.35">
      <c r="A29" s="28">
        <v>25</v>
      </c>
      <c r="B29" s="11" t="str">
        <f t="shared" si="0"/>
        <v>25 anos</v>
      </c>
      <c r="C29" s="12">
        <f t="shared" si="1"/>
        <v>196073.6709789946</v>
      </c>
      <c r="D29" s="13">
        <f t="shared" si="2"/>
        <v>166073.6709789946</v>
      </c>
      <c r="E29" s="14">
        <f t="shared" si="3"/>
        <v>1999.9514439857451</v>
      </c>
      <c r="F29" s="26"/>
    </row>
    <row r="30" spans="1:6" ht="17" thickBot="1" x14ac:dyDescent="0.4">
      <c r="A30" s="28">
        <v>30</v>
      </c>
      <c r="B30" s="15" t="str">
        <f t="shared" si="0"/>
        <v>30 anos</v>
      </c>
      <c r="C30" s="16">
        <f t="shared" si="1"/>
        <v>368683.04745853762</v>
      </c>
      <c r="D30" s="17">
        <f t="shared" si="2"/>
        <v>332683.04745853762</v>
      </c>
      <c r="E30" s="18">
        <f t="shared" si="3"/>
        <v>3760.567084077084</v>
      </c>
      <c r="F30" s="26"/>
    </row>
    <row r="31" spans="1:6" ht="17" thickTop="1" x14ac:dyDescent="0.35">
      <c r="A31" s="26"/>
      <c r="B31" s="26"/>
      <c r="C31" s="26"/>
      <c r="D31" s="26"/>
      <c r="E31" s="27"/>
      <c r="F31" s="26"/>
    </row>
    <row r="32" spans="1:6" x14ac:dyDescent="0.35">
      <c r="A32" s="26"/>
      <c r="B32" s="26"/>
      <c r="C32" s="26"/>
      <c r="D32" s="26"/>
      <c r="E32" s="27"/>
      <c r="F32" s="26"/>
    </row>
    <row r="33" spans="1:6" x14ac:dyDescent="0.35">
      <c r="A33" s="26"/>
      <c r="B33" s="26"/>
      <c r="C33" s="26"/>
      <c r="D33" s="26"/>
      <c r="E33" s="27"/>
      <c r="F33" s="26"/>
    </row>
    <row r="34" spans="1:6" x14ac:dyDescent="0.35">
      <c r="A34" s="26"/>
      <c r="B34" s="26"/>
      <c r="C34" s="26"/>
      <c r="D34" s="26"/>
      <c r="E34" s="27"/>
      <c r="F34" s="26"/>
    </row>
    <row r="35" spans="1:6" x14ac:dyDescent="0.35">
      <c r="A35" s="26"/>
      <c r="B35" s="26"/>
      <c r="C35" s="26"/>
      <c r="D35" s="26"/>
      <c r="E35" s="27"/>
      <c r="F35" s="26"/>
    </row>
    <row r="36" spans="1:6" x14ac:dyDescent="0.35">
      <c r="A36" s="26"/>
      <c r="B36" s="26"/>
      <c r="C36" s="26"/>
      <c r="D36" s="26"/>
      <c r="E36" s="27"/>
      <c r="F36" s="26"/>
    </row>
    <row r="37" spans="1:6" x14ac:dyDescent="0.35">
      <c r="A37" s="26"/>
      <c r="B37" s="26"/>
      <c r="C37" s="26"/>
      <c r="D37" s="26"/>
      <c r="E37" s="27"/>
      <c r="F37" s="26"/>
    </row>
    <row r="38" spans="1:6" x14ac:dyDescent="0.35">
      <c r="A38" s="26"/>
      <c r="B38" s="26"/>
      <c r="C38" s="26"/>
      <c r="D38" s="26"/>
      <c r="E38" s="27"/>
      <c r="F38" s="26"/>
    </row>
    <row r="39" spans="1:6" x14ac:dyDescent="0.35">
      <c r="A39" s="26"/>
      <c r="B39" s="26"/>
      <c r="C39" s="26"/>
      <c r="D39" s="26"/>
      <c r="E39" s="27"/>
      <c r="F39" s="26"/>
    </row>
    <row r="40" spans="1:6" x14ac:dyDescent="0.35">
      <c r="A40" s="26"/>
      <c r="B40" s="26"/>
      <c r="C40" s="26"/>
      <c r="D40" s="26"/>
      <c r="E40" s="27"/>
      <c r="F40" s="26"/>
    </row>
    <row r="41" spans="1:6" x14ac:dyDescent="0.35">
      <c r="A41" s="26"/>
      <c r="B41" s="26"/>
      <c r="C41" s="26"/>
      <c r="D41" s="26"/>
      <c r="E41" s="27"/>
      <c r="F41" s="26"/>
    </row>
    <row r="42" spans="1:6" x14ac:dyDescent="0.35">
      <c r="A42" s="26"/>
      <c r="B42" s="26"/>
      <c r="C42" s="26"/>
      <c r="D42" s="26"/>
      <c r="E42" s="27"/>
      <c r="F42" s="26"/>
    </row>
    <row r="43" spans="1:6" x14ac:dyDescent="0.35">
      <c r="A43" s="26"/>
      <c r="B43" s="26"/>
      <c r="C43" s="26"/>
      <c r="D43" s="26"/>
      <c r="E43" s="27"/>
      <c r="F43" s="26"/>
    </row>
    <row r="44" spans="1:6" x14ac:dyDescent="0.35">
      <c r="A44" s="26"/>
      <c r="B44" s="26"/>
      <c r="C44" s="26"/>
      <c r="D44" s="26"/>
      <c r="E44" s="27"/>
      <c r="F44" s="26"/>
    </row>
    <row r="45" spans="1:6" x14ac:dyDescent="0.35">
      <c r="A45" s="26"/>
      <c r="B45" s="26"/>
      <c r="C45" s="26"/>
      <c r="D45" s="26"/>
      <c r="E45" s="27"/>
      <c r="F45" s="26"/>
    </row>
    <row r="46" spans="1:6" x14ac:dyDescent="0.35">
      <c r="A46" s="26"/>
      <c r="B46" s="26"/>
      <c r="C46" s="26"/>
      <c r="D46" s="26"/>
      <c r="E46" s="27"/>
      <c r="F46" s="26"/>
    </row>
    <row r="47" spans="1:6" x14ac:dyDescent="0.35">
      <c r="A47" s="26"/>
      <c r="B47" s="26"/>
      <c r="C47" s="26"/>
      <c r="D47" s="26"/>
      <c r="E47" s="27"/>
      <c r="F47" s="26"/>
    </row>
    <row r="48" spans="1:6" x14ac:dyDescent="0.35">
      <c r="A48" s="26"/>
      <c r="B48" s="26"/>
      <c r="C48" s="26"/>
      <c r="D48" s="26"/>
      <c r="E48" s="27"/>
      <c r="F48" s="26"/>
    </row>
    <row r="49" spans="1:6" x14ac:dyDescent="0.35">
      <c r="A49" s="26"/>
      <c r="B49" s="26"/>
      <c r="C49" s="26"/>
      <c r="D49" s="26"/>
      <c r="E49" s="27"/>
      <c r="F49" s="26"/>
    </row>
    <row r="50" spans="1:6" x14ac:dyDescent="0.35">
      <c r="A50" s="26"/>
      <c r="B50" s="26"/>
      <c r="C50" s="26"/>
      <c r="D50" s="26"/>
      <c r="E50" s="27"/>
      <c r="F50" s="26"/>
    </row>
    <row r="51" spans="1:6" x14ac:dyDescent="0.35">
      <c r="A51" s="26"/>
      <c r="B51" s="26"/>
      <c r="C51" s="26"/>
      <c r="D51" s="26"/>
      <c r="E51" s="27"/>
      <c r="F51" s="26"/>
    </row>
    <row r="52" spans="1:6" hidden="1" x14ac:dyDescent="0.35"/>
  </sheetData>
  <sheetProtection sheet="1" objects="1" scenarios="1" selectLockedCells="1"/>
  <mergeCells count="6">
    <mergeCell ref="B18:E19"/>
    <mergeCell ref="B12:D12"/>
    <mergeCell ref="B7:E7"/>
    <mergeCell ref="B9:E10"/>
    <mergeCell ref="B11:D11"/>
    <mergeCell ref="B15:D15"/>
  </mergeCells>
  <dataValidations count="1">
    <dataValidation type="list" allowBlank="1" showInputMessage="1" showErrorMessage="1" sqref="E12" xr:uid="{EF985135-8577-4358-AFAC-94943A7F07AF}">
      <formula1>"5%,10%,15%,20%,25%"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2025-06-22T17:44:27Z</dcterms:created>
  <dcterms:modified xsi:type="dcterms:W3CDTF">2025-06-23T00:06:14Z</dcterms:modified>
</cp:coreProperties>
</file>