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5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rptb-my.sharepoint.com/personal/dicorre_tbdir_net/Documents/Montagem Final de Caminhões/12 Folha de Trabalho Padrão/CC 1234/Grupo 5 - 30B ao 34B (Final da linha 2)/"/>
    </mc:Choice>
  </mc:AlternateContent>
  <xr:revisionPtr revIDLastSave="258" documentId="13_ncr:1_{612F53CD-CA46-4635-B932-EB40510B7978}" xr6:coauthVersionLast="47" xr6:coauthVersionMax="47" xr10:uidLastSave="{DEF4AE78-95DF-4F7C-9C16-259B80697668}"/>
  <bookViews>
    <workbookView xWindow="-110" yWindow="-110" windowWidth="19420" windowHeight="10300" xr2:uid="{5CCE44C4-2B4D-4114-9B45-BC13037BC15B}"/>
  </bookViews>
  <sheets>
    <sheet name="Yamazumi - Actros" sheetId="16" r:id="rId1"/>
    <sheet name="Yamazumi - Arocs" sheetId="17" r:id="rId2"/>
    <sheet name="Dados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1" i="17" l="1"/>
  <c r="O263" i="17" s="1"/>
  <c r="O262" i="17" s="1"/>
  <c r="G261" i="17"/>
  <c r="G263" i="17" s="1"/>
  <c r="G262" i="17" s="1"/>
  <c r="T260" i="17"/>
  <c r="T261" i="17" s="1"/>
  <c r="T263" i="17" s="1"/>
  <c r="T262" i="17" s="1"/>
  <c r="S260" i="17"/>
  <c r="S261" i="17" s="1"/>
  <c r="S263" i="17" s="1"/>
  <c r="S262" i="17" s="1"/>
  <c r="R260" i="17"/>
  <c r="R261" i="17" s="1"/>
  <c r="R263" i="17" s="1"/>
  <c r="R262" i="17" s="1"/>
  <c r="Q260" i="17"/>
  <c r="Q261" i="17" s="1"/>
  <c r="Q263" i="17" s="1"/>
  <c r="Q262" i="17" s="1"/>
  <c r="P260" i="17"/>
  <c r="P261" i="17" s="1"/>
  <c r="P263" i="17" s="1"/>
  <c r="P262" i="17" s="1"/>
  <c r="O260" i="17"/>
  <c r="N260" i="17"/>
  <c r="N261" i="17" s="1"/>
  <c r="N263" i="17" s="1"/>
  <c r="N262" i="17" s="1"/>
  <c r="M260" i="17"/>
  <c r="M261" i="17" s="1"/>
  <c r="M263" i="17" s="1"/>
  <c r="M262" i="17" s="1"/>
  <c r="L260" i="17"/>
  <c r="L261" i="17" s="1"/>
  <c r="L263" i="17" s="1"/>
  <c r="L262" i="17" s="1"/>
  <c r="K260" i="17"/>
  <c r="K261" i="17" s="1"/>
  <c r="K263" i="17" s="1"/>
  <c r="K262" i="17" s="1"/>
  <c r="J260" i="17"/>
  <c r="J261" i="17" s="1"/>
  <c r="J263" i="17" s="1"/>
  <c r="J262" i="17" s="1"/>
  <c r="I260" i="17"/>
  <c r="I261" i="17" s="1"/>
  <c r="I263" i="17" s="1"/>
  <c r="I262" i="17" s="1"/>
  <c r="H260" i="17"/>
  <c r="H261" i="17" s="1"/>
  <c r="H263" i="17" s="1"/>
  <c r="H262" i="17" s="1"/>
  <c r="G260" i="17"/>
  <c r="F260" i="17"/>
  <c r="F261" i="17" s="1"/>
  <c r="F263" i="17" s="1"/>
  <c r="F262" i="17" s="1"/>
  <c r="E260" i="17"/>
  <c r="E261" i="17" s="1"/>
  <c r="E263" i="17" s="1"/>
  <c r="E262" i="17" s="1"/>
  <c r="D260" i="17"/>
  <c r="D261" i="17" s="1"/>
  <c r="D263" i="17" s="1"/>
  <c r="D262" i="17" s="1"/>
  <c r="P260" i="16"/>
  <c r="P261" i="16" s="1"/>
  <c r="P263" i="16" s="1"/>
  <c r="P262" i="16" s="1"/>
  <c r="Q260" i="16"/>
  <c r="Q261" i="16" s="1"/>
  <c r="Q263" i="16" s="1"/>
  <c r="Q262" i="16" s="1"/>
  <c r="R260" i="16"/>
  <c r="R261" i="16" s="1"/>
  <c r="R263" i="16" s="1"/>
  <c r="R262" i="16" s="1"/>
  <c r="S260" i="16"/>
  <c r="S261" i="16" s="1"/>
  <c r="S263" i="16" s="1"/>
  <c r="S262" i="16" s="1"/>
  <c r="T260" i="16"/>
  <c r="T261" i="16" s="1"/>
  <c r="T263" i="16" s="1"/>
  <c r="T262" i="16" s="1"/>
  <c r="E260" i="16" l="1"/>
  <c r="E261" i="16" s="1"/>
  <c r="E263" i="16" s="1"/>
  <c r="E262" i="16" s="1"/>
  <c r="F260" i="16"/>
  <c r="F261" i="16" s="1"/>
  <c r="F263" i="16" s="1"/>
  <c r="F262" i="16" s="1"/>
  <c r="G260" i="16"/>
  <c r="G261" i="16" s="1"/>
  <c r="G263" i="16" s="1"/>
  <c r="G262" i="16" s="1"/>
  <c r="H260" i="16"/>
  <c r="H261" i="16" s="1"/>
  <c r="H263" i="16" s="1"/>
  <c r="H262" i="16" s="1"/>
  <c r="I260" i="16"/>
  <c r="I261" i="16" s="1"/>
  <c r="I263" i="16" s="1"/>
  <c r="I262" i="16" s="1"/>
  <c r="J260" i="16"/>
  <c r="J261" i="16" s="1"/>
  <c r="J263" i="16" s="1"/>
  <c r="J262" i="16" s="1"/>
  <c r="K260" i="16"/>
  <c r="K261" i="16" s="1"/>
  <c r="K263" i="16" s="1"/>
  <c r="K262" i="16" s="1"/>
  <c r="L260" i="16"/>
  <c r="L261" i="16" s="1"/>
  <c r="L263" i="16" s="1"/>
  <c r="L262" i="16" s="1"/>
  <c r="M260" i="16"/>
  <c r="M261" i="16" s="1"/>
  <c r="M263" i="16" s="1"/>
  <c r="M262" i="16" s="1"/>
  <c r="N260" i="16"/>
  <c r="N261" i="16" s="1"/>
  <c r="N263" i="16" s="1"/>
  <c r="N262" i="16" s="1"/>
  <c r="O260" i="16"/>
  <c r="O261" i="16" s="1"/>
  <c r="O263" i="16" s="1"/>
  <c r="O262" i="16" s="1"/>
  <c r="D260" i="16" l="1"/>
  <c r="D261" i="16" s="1"/>
  <c r="D263" i="16" s="1"/>
  <c r="D262" i="16" s="1"/>
</calcChain>
</file>

<file path=xl/sharedStrings.xml><?xml version="1.0" encoding="utf-8"?>
<sst xmlns="http://schemas.openxmlformats.org/spreadsheetml/2006/main" count="771" uniqueCount="174">
  <si>
    <t>YAMAZUMI</t>
  </si>
  <si>
    <t>PROJETO PRODUTIVIDADE 2024</t>
  </si>
  <si>
    <r>
      <t xml:space="preserve">Insira os dados para gerar o </t>
    </r>
    <r>
      <rPr>
        <b/>
        <sz val="18"/>
        <color rgb="FFFFFFFF"/>
        <rFont val="Calibri"/>
        <family val="2"/>
      </rPr>
      <t>Yamazumi</t>
    </r>
  </si>
  <si>
    <t>Atividade</t>
  </si>
  <si>
    <t>Classificação</t>
  </si>
  <si>
    <t>Abastecimento</t>
  </si>
  <si>
    <t>Passa-disço</t>
  </si>
  <si>
    <t>Chineleira</t>
  </si>
  <si>
    <t>5ª Roda</t>
  </si>
  <si>
    <t>Pneu LD</t>
  </si>
  <si>
    <t>Pneu LE</t>
  </si>
  <si>
    <t>Para-lama LD</t>
  </si>
  <si>
    <t>Para-lama LE</t>
  </si>
  <si>
    <t>Controle</t>
  </si>
  <si>
    <t>Elétrica I</t>
  </si>
  <si>
    <t>Elétrica II</t>
  </si>
  <si>
    <t>Elétrica III</t>
  </si>
  <si>
    <t>Coluna1</t>
  </si>
  <si>
    <t>Coluna2</t>
  </si>
  <si>
    <t>Coluna3</t>
  </si>
  <si>
    <t>Coluna4</t>
  </si>
  <si>
    <t>Coluna5</t>
  </si>
  <si>
    <t>Andar com o carrinho do complemento do estribo LD/LE até a pré-montagem, abastecer e voltar para linha</t>
  </si>
  <si>
    <t>ÑAG</t>
  </si>
  <si>
    <t>Pegar complemento LE, 4 parafusos, 2 pinhieros e a apertadeira elétrica com soquete 10</t>
  </si>
  <si>
    <t>AGR</t>
  </si>
  <si>
    <t>Andar até o veículo, posicionar e montar o complemento</t>
  </si>
  <si>
    <t>Voltar no carrinho, pegar complemento LD, 4 parafusos e 2 pinhieros</t>
  </si>
  <si>
    <t>Voltar ao carrinho e devolver a apertadeira elétrica</t>
  </si>
  <si>
    <t>Pegar o para-lama dianteiro LE, andar o veículo, posicionar</t>
  </si>
  <si>
    <t>Voltar no carrinho, pegar as apertadeiras elétrica e pneumática e realizar a fixação do para-lama</t>
  </si>
  <si>
    <t>Voltar ao carrinho e devolver as apertadeiras</t>
  </si>
  <si>
    <t>Andar até região do tanque de combustível e do arla, retirar as tampas provisórias e preparar a tubulação da sangria e descartar as tampas no lixo</t>
  </si>
  <si>
    <t>Andar até a máquina de abastecimento de fluídos, pegar o adaptador, voltar ao veículo, tirar as tampas do reservatório de arrefecimento e do ar condicionado e por rosquear o adaptador</t>
  </si>
  <si>
    <t>Posicionar as manguerias de abastecimento do: arrefecimento, ar condicionado, diesel e arla e liberar o processo de abastecimento</t>
  </si>
  <si>
    <t>Aguardar processo de abastecimento completo do arrefecimento e ar condicionado</t>
  </si>
  <si>
    <t>Desacoplar as manguerias e devolver-las para a posicão inicial</t>
  </si>
  <si>
    <t>Até o carrinho da régua frontal e voltar ao veículo</t>
  </si>
  <si>
    <t>Posicionar a régua e fixar os parafusos</t>
  </si>
  <si>
    <t>Verificar se o abastecimento do diesel e arla foram finalizados</t>
  </si>
  <si>
    <t>Desacoplar as manguerias, devolver-las para a posicão inicial e posicionar a tubuluação da sangria na bóia do tanque</t>
  </si>
  <si>
    <t>Pegar a tampa do arla e montar no veículo</t>
  </si>
  <si>
    <t>Andar até a prateleira</t>
  </si>
  <si>
    <t>Abastecer a caixa de tomada reboque</t>
  </si>
  <si>
    <t>Pegar um modelo de cada tomada, 02 tampão, 02 porcas, cinta plástica e 03 máquinas</t>
  </si>
  <si>
    <t>Andar até o veículo</t>
  </si>
  <si>
    <t>Colocar o materal e as apertadeiras em cima do veículo</t>
  </si>
  <si>
    <t>Abrir a porta esquerda, colocar 01 tampão dentro do revestimento da porta</t>
  </si>
  <si>
    <t>Andar até o carrinho da chapa do passa-disço</t>
  </si>
  <si>
    <t>Pegar 01 chapa</t>
  </si>
  <si>
    <t>Andar até o veiculo</t>
  </si>
  <si>
    <t>Subir no chassi</t>
  </si>
  <si>
    <t>Montar chapa, fazer reaperto de 04 parafusos e 02 porcas</t>
  </si>
  <si>
    <t>Fazer amarração da sobra do chicote</t>
  </si>
  <si>
    <t>Soltar 02 parafusos da lanterna do farol de serviço</t>
  </si>
  <si>
    <t>Fazer a conexão dos chicotes da lanterna</t>
  </si>
  <si>
    <t>Fazer a montagem das tomadas reboque</t>
  </si>
  <si>
    <t>Pegar 01 tampão e colocar na parede traseira</t>
  </si>
  <si>
    <t>Descer do veículo e retornar ao carrinho</t>
  </si>
  <si>
    <t>Devolver as apertadeiras elétricas</t>
  </si>
  <si>
    <t>Pegar dispositivo, 01 macete, 04 tampões</t>
  </si>
  <si>
    <t>Posicionar tampão e encaixar</t>
  </si>
  <si>
    <t>Andar até o carrinho, devolver o dispositivo</t>
  </si>
  <si>
    <t>Pegar o carrinho da chineleira</t>
  </si>
  <si>
    <t>Andar até o mercado</t>
  </si>
  <si>
    <t>Abastecer o carrinho e fazer pré-montagem do batente</t>
  </si>
  <si>
    <t>Retornar ao posto de trabalho</t>
  </si>
  <si>
    <t>Pegar 08 parafusos, 01 porca, chineleira lado direito e apertadeira</t>
  </si>
  <si>
    <t>Posicionar a chineleira, apontar os parafusos e porcas e fixa-los, posicionar o batente da porta</t>
  </si>
  <si>
    <t>Andar até o carrinho</t>
  </si>
  <si>
    <t>Pegar chineleira esquerda, 08 parafusos e 01 porca</t>
  </si>
  <si>
    <t>Posicionar chineleira, apontar parafusos e porca e fixa-los, bater o batente da porta</t>
  </si>
  <si>
    <t>Andar até o mercado de pré-montagem do tuftrack e pegar 2 casquilho</t>
  </si>
  <si>
    <t xml:space="preserve">Andar até o veículo </t>
  </si>
  <si>
    <t>Montar o casquilho lado direito e esquerdo</t>
  </si>
  <si>
    <t>Andar até o carrinho e pegar apertadeira</t>
  </si>
  <si>
    <t>Apertar mesa</t>
  </si>
  <si>
    <t>Retornar ao carrinho e devolver apertadeira</t>
  </si>
  <si>
    <t>Pegar carrinho o adaptador de ar (sistema de ar)</t>
  </si>
  <si>
    <t>Andar até o veículo e conectar o adaptador de ar na válvula de ar</t>
  </si>
  <si>
    <t>Andar até a mangueira, pega-lá e leva-lá até o veículo e acoplar na válvula de ar</t>
  </si>
  <si>
    <t>Andar até o suporte e pegar chave de aperto da quinta-roda</t>
  </si>
  <si>
    <t>Pegar a ficha e conferir a furação da quinta-roda</t>
  </si>
  <si>
    <t>Fazer a marcação da quinta-roda na longarina</t>
  </si>
  <si>
    <t>Andar até o carrinho, pegar o alicate de posição</t>
  </si>
  <si>
    <t>Posicionar o alicate na longarina na posição marcada da quinta-roda</t>
  </si>
  <si>
    <t>Retirar a mangueira de ar e fechar a válvula</t>
  </si>
  <si>
    <t>Devolver mangueira de ar na sua posição, alicate e chave</t>
  </si>
  <si>
    <t>Auxiliar na descida da quinta-roda no chassi e soltar a trava da talha</t>
  </si>
  <si>
    <t>Apontar as porcas nos parafusos da base da quinta-roda</t>
  </si>
  <si>
    <t>Retirar manual e colocar em cima do tanque de combustível</t>
  </si>
  <si>
    <t>Apertar os parafusos com apertadeira eletrônica e com auxilo da chave</t>
  </si>
  <si>
    <t>Retirar o cone</t>
  </si>
  <si>
    <t>Pegar 10 parafusos e chapas do silencioso</t>
  </si>
  <si>
    <t>Montar e apertar chapas do silencioso</t>
  </si>
  <si>
    <t>Retornar a prateleira e devolver apertadeira elétrica</t>
  </si>
  <si>
    <t>Andar até o coldre, pegar apertadeira pneumática</t>
  </si>
  <si>
    <t>Retornar ao veículo</t>
  </si>
  <si>
    <t>Fazer reaperto da barra de torção frontal da cabina</t>
  </si>
  <si>
    <t>Retornar ao coldre e devolver apertadeira pneumática</t>
  </si>
  <si>
    <t>Se deslocar até a base da quinta-roda</t>
  </si>
  <si>
    <t>Preparar a quinta-roda</t>
  </si>
  <si>
    <t>Subira a escada de auxílio</t>
  </si>
  <si>
    <t>Retirar 02 parafusos e 02 arruelas</t>
  </si>
  <si>
    <t>Posicionar a quinta-roda, apontar os parafusos e arruelas na base e fixar o pneu</t>
  </si>
  <si>
    <t>Pegar 04 parafusos na prateleira auxiliar e apontar na base</t>
  </si>
  <si>
    <t>Pegar 08 porcas na prateleira auxiliar e colocar em cima da base, 04 de cada lado</t>
  </si>
  <si>
    <t>Pegar talha, posicionar na base e içar quinta-roda</t>
  </si>
  <si>
    <t>Levar a base da quinta-roda até o chassi</t>
  </si>
  <si>
    <t>Posicionar a quinta-roda no chasi com o auxílio de outro operador</t>
  </si>
  <si>
    <t>Apontar as porcas e fixá-las</t>
  </si>
  <si>
    <t>Retirar a talha com o auxílio do colaborador da chineleira</t>
  </si>
  <si>
    <t>Andar até o suporte, pegar a chave auxílio</t>
  </si>
  <si>
    <t>Pegar apertadeira e realizar o torque na base da quinta-roda</t>
  </si>
  <si>
    <t>Soltar apertadeira e devolver chave auxíliar</t>
  </si>
  <si>
    <t>Retirar cone</t>
  </si>
  <si>
    <t>Pegar o carrinho de porcas</t>
  </si>
  <si>
    <t>Andar até o mercado e abastecer carrinho</t>
  </si>
  <si>
    <t>Retornar ao posto de trabalho, reabastecer esteira, devolver carrinho vazio no mercado</t>
  </si>
  <si>
    <t>Andar até esteira de rodas e apertar o botão para posicionar o próximo conjunto</t>
  </si>
  <si>
    <t>Cortar cintas que envolvem as rodas</t>
  </si>
  <si>
    <t>Pegar a roda dianteira com o manipulador.</t>
  </si>
  <si>
    <t>Com o virador, pegar próxima roda 2 do eixo traseiro I na esteira</t>
  </si>
  <si>
    <t>Pegar prolongador de válvula do pneu e rosquear na válvula da próxima roda com o dispositivo</t>
  </si>
  <si>
    <t>Pegar cintas que caírem no chão e jogar no lixo</t>
  </si>
  <si>
    <t>Posicionar roda dianteira apontando a porca para evitar que caia.</t>
  </si>
  <si>
    <t>Retirar manipulador e voltar para esteira., Com manipulador, pegar roda 1 do eixo traseiro I na esteira</t>
  </si>
  <si>
    <t>Apertar botoeira para esteira liberar próxima remessa de rodas.</t>
  </si>
  <si>
    <t>Andar até prateleira do lado da esteira e pegar dispositivo para não riscar o cubo da roda</t>
  </si>
  <si>
    <t>Encaixar dispositivo no cubo da roda</t>
  </si>
  <si>
    <t>Andar até a esteira</t>
  </si>
  <si>
    <t>Posicionar roda 1 do manipulador no cubo no eixo traseiro I</t>
  </si>
  <si>
    <t>Ainda com manipulador, pegar roda 2 do eixo traseiro Ique estava no virador</t>
  </si>
  <si>
    <t>Colocar roda 2 na posição correta em relação a roda 1 do eixo traseiro I</t>
  </si>
  <si>
    <t xml:space="preserve">Pontear duas porcas para a roda não caírem </t>
  </si>
  <si>
    <t>Tirar o manipulador</t>
  </si>
  <si>
    <t>Andar até a apertadeira eletrônica das rodas, posicionar e fixar as rodas dianteiras</t>
  </si>
  <si>
    <t>Posicionar e fixar as rodas traseiras</t>
  </si>
  <si>
    <t>Auxililar na montagem dos para-lamas</t>
  </si>
  <si>
    <t>Pegar parafusos, porcas, cintas plásticas, réguas suporte da lanterna, lanterna e pinheiro</t>
  </si>
  <si>
    <t>Andar até o veículo e deixar o material</t>
  </si>
  <si>
    <t>Andar até o carrinho para pegar as porcas</t>
  </si>
  <si>
    <t>Andar até o veículo e apontar porcas na roda dianteira</t>
  </si>
  <si>
    <t>Apontar as porcas nas rodas traseiras com auxílio do banco, pegando as porcas disponibilizadas no próprio banco</t>
  </si>
  <si>
    <t>Andar até o carrinho do para-lama, pegar para-lama lado direito, retornar ao veículo e posiciona-lo</t>
  </si>
  <si>
    <t>Realizar os encaixes dos para-lamas, apontar os parafusos e fixar</t>
  </si>
  <si>
    <t>Montar suporte da lanterna, fazer amarração dos chicotes</t>
  </si>
  <si>
    <t>Andar até a prateleira, pegar as calotas para o lado direito e esquerdo</t>
  </si>
  <si>
    <t>Montar calotas</t>
  </si>
  <si>
    <t>Pegar adesivos de diesel, alta temperatura, manual</t>
  </si>
  <si>
    <t>Colar adesivos</t>
  </si>
  <si>
    <t>Abrir porta direita, pegar adesivos de Arla e estribo</t>
  </si>
  <si>
    <t>Colar em ambos</t>
  </si>
  <si>
    <t>Atividades do controle</t>
  </si>
  <si>
    <t>Pegar 04 parafusos, tampa PDM e da coluna de direção</t>
  </si>
  <si>
    <t>Andar até o veículo e conferir fusíveis do PDM</t>
  </si>
  <si>
    <t>Montar tampa do PDM e fixar parafusos</t>
  </si>
  <si>
    <t>Ligar chave geral</t>
  </si>
  <si>
    <t>Pegar tampa da caixa de bateria</t>
  </si>
  <si>
    <t>Montar tampa da caixa de bateria</t>
  </si>
  <si>
    <t>Andar até o armário, pegar o porty e andar até o veículo</t>
  </si>
  <si>
    <t>Fazer encaixa do cabo do porty no painel do veículo</t>
  </si>
  <si>
    <t>Iniciar processo elétrico</t>
  </si>
  <si>
    <t>Fazer parametrização completa</t>
  </si>
  <si>
    <t>Recuar cilindro e colocar miolo da chave</t>
  </si>
  <si>
    <t>Fazer rampa</t>
  </si>
  <si>
    <t>Levar veículo</t>
  </si>
  <si>
    <t>Parametrização da bolsa na rampa</t>
  </si>
  <si>
    <t>Total</t>
  </si>
  <si>
    <t>Agrega</t>
  </si>
  <si>
    <t>Necessário</t>
  </si>
  <si>
    <t>Não agrega</t>
  </si>
  <si>
    <t>Takt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</si>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</sst>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FFFFFF"/>
      <name val="Calibri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21"/>
      <color rgb="FF002060"/>
      <name val="Arial"/>
      <family val="2"/>
    </font>
    <font>
      <sz val="13"/>
      <color rgb="FF00206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21" fontId="0" fillId="0" borderId="0" xfId="0" applyNumberForma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inden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7" xfId="0" applyFill="1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21" fontId="0" fillId="7" borderId="3" xfId="0" applyNumberFormat="1" applyFill="1" applyBorder="1" applyAlignment="1">
      <alignment horizontal="center" vertical="center"/>
    </xf>
    <xf numFmtId="21" fontId="0" fillId="7" borderId="8" xfId="0" applyNumberFormat="1" applyFill="1" applyBorder="1" applyAlignment="1">
      <alignment horizontal="center" vertical="center"/>
    </xf>
    <xf numFmtId="0" fontId="0" fillId="7" borderId="7" xfId="0" quotePrefix="1" applyFill="1" applyBorder="1" applyAlignment="1">
      <alignment vertical="center"/>
    </xf>
    <xf numFmtId="0" fontId="9" fillId="0" borderId="0" xfId="1" applyFont="1" applyAlignment="1">
      <alignment horizontal="left" vertical="center" wrapText="1" indent="2"/>
    </xf>
    <xf numFmtId="0" fontId="10" fillId="0" borderId="0" xfId="1" applyFont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 2" xfId="2" xr:uid="{3E6FB672-9F22-49FD-B618-7BB2C54AD54F}"/>
  </cellStyles>
  <dxfs count="62">
    <dxf>
      <font>
        <color rgb="FFC00000"/>
      </font>
    </dxf>
    <dxf>
      <font>
        <color theme="7" tint="-0.24994659260841701"/>
      </font>
    </dxf>
    <dxf>
      <font>
        <color theme="9" tint="-0.24994659260841701"/>
      </font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24994659260841701"/>
      </font>
    </dxf>
    <dxf>
      <font>
        <color theme="9" tint="-0.24994659260841701"/>
      </font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ill>
        <patternFill patternType="solid">
          <fgColor rgb="FF000000"/>
          <bgColor rgb="FFF2F2F2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BFBFBF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BFBFBF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rgb="FFF7F7F7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Estilo de Tabela 1" pivot="0" count="2" xr9:uid="{1855AEE5-9258-4305-A695-103C598A87B4}">
      <tableStyleElement type="wholeTable" dxfId="61"/>
      <tableStyleElement type="headerRow" dxfId="60"/>
    </tableStyle>
  </tableStyles>
  <colors>
    <mruColors>
      <color rgb="FF22348E"/>
      <color rgb="FF211B95"/>
      <color rgb="FF1004AC"/>
      <color rgb="FF1205BB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Actros'!$D$6</c:f>
              <c:strCache>
                <c:ptCount val="1"/>
                <c:pt idx="0">
                  <c:v>Abastecimento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E07-4E00-A588-1AF95292CD0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FE07-4E00-A588-1AF95292CD0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E07-4E00-A588-1AF95292CD09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Actros'!$D$261:$D$263</c:f>
              <c:numCache>
                <c:formatCode>h:mm:ss</c:formatCode>
                <c:ptCount val="3"/>
                <c:pt idx="0">
                  <c:v>3.645833333333333E-3</c:v>
                </c:pt>
                <c:pt idx="1">
                  <c:v>0</c:v>
                </c:pt>
                <c:pt idx="2">
                  <c:v>2.7777777777777779E-3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7-4E00-A588-1AF95292CD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BE-48B2-AD40-482BAE60655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BE-48B2-AD40-482BAE60655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BE-48B2-AD40-482BAE60655B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Actros'!$O$261:$O$263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BE-48B2-AD40-482BAE6065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D41-4E4A-9D35-F4982D602E2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D41-4E4A-9D35-F4982D602E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D41-4E4A-9D35-F4982D602E28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Actros'!$P$261:$P$263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41-4E4A-9D35-F4982D602E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E3D-42C4-A301-07518D5A6A8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E3D-42C4-A301-07518D5A6A8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E3D-42C4-A301-07518D5A6A86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Actros'!$R$261:$R$263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D-42C4-A301-07518D5A6A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062-451E-8B38-E72B8ACF6B0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062-451E-8B38-E72B8ACF6B0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062-451E-8B38-E72B8ACF6B07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Actros'!$S$261:$S$263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62-451E-8B38-E72B8ACF6B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Actros'!$H$6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0E7-47C6-AC9E-1A358722522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E0E7-47C6-AC9E-1A358722522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E0E7-47C6-AC9E-1A358722522B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Actros'!$G$261:$G$263</c:f>
              <c:numCache>
                <c:formatCode>h:mm:ss</c:formatCode>
                <c:ptCount val="3"/>
                <c:pt idx="0">
                  <c:v>9.6643518518518528E-3</c:v>
                </c:pt>
                <c:pt idx="1">
                  <c:v>0</c:v>
                </c:pt>
                <c:pt idx="2">
                  <c:v>1.7708333333333335E-3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7-47C6-AC9E-1A35872252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Actros'!$H$6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993-465C-AEEA-36C1C3AAE51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993-465C-AEEA-36C1C3AAE5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993-465C-AEEA-36C1C3AAE51E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Actros'!$H$261:$H$263</c:f>
              <c:numCache>
                <c:formatCode>h:mm:ss</c:formatCode>
                <c:ptCount val="3"/>
                <c:pt idx="0">
                  <c:v>3.2060185185185182E-3</c:v>
                </c:pt>
                <c:pt idx="1">
                  <c:v>0</c:v>
                </c:pt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3-465C-AEEA-36C1C3AAE5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1FF-41A6-A4DC-7B9AA2E161D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1FF-41A6-A4DC-7B9AA2E161D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41FF-41A6-A4DC-7B9AA2E161D9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Actros'!$Q$261:$Q$263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FF-41A6-A4DC-7B9AA2E161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FF7-4F6F-BCFB-3EF62E69C79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FF7-4F6F-BCFB-3EF62E69C79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CFF7-4F6F-BCFB-3EF62E69C79D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Actros'!$T$261:$T$263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7-4F6F-BCFB-3EF62E69C7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P30B ao 34B</a:t>
            </a:r>
            <a:r>
              <a:rPr lang="pt-BR" baseline="0"/>
              <a:t> - Actros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Actros'!$C$7:$T$7</c15:sqref>
                  </c15:fullRef>
                </c:ext>
              </c:extLst>
              <c:f>('Yamazumi - Actros'!$D$7:$O$7,'Yamazumi - Actros'!$T$7)</c:f>
              <c:numCache>
                <c:formatCode>h:mm:ss</c:formatCode>
                <c:ptCount val="13"/>
                <c:pt idx="0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9-44DD-9CB4-26438F15DD8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Actros'!$C$8:$T$8</c15:sqref>
                  </c15:fullRef>
                </c:ext>
              </c:extLst>
              <c:f>('Yamazumi - Actros'!$D$8:$O$8,'Yamazumi - Actros'!$T$8)</c:f>
              <c:numCache>
                <c:formatCode>h:mm:ss</c:formatCode>
                <c:ptCount val="13"/>
                <c:pt idx="0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9-44DD-9CB4-26438F15DD82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Actros'!$C$9:$T$9</c15:sqref>
                  </c15:fullRef>
                </c:ext>
              </c:extLst>
              <c:f>('Yamazumi - Actros'!$D$9:$O$9,'Yamazumi - Actros'!$T$9)</c:f>
              <c:numCache>
                <c:formatCode>h:mm:ss</c:formatCode>
                <c:ptCount val="13"/>
                <c:pt idx="0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9-44DD-9CB4-26438F15DD82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Actros'!$C$10:$T$10</c15:sqref>
                  </c15:fullRef>
                </c:ext>
              </c:extLst>
              <c:f>('Yamazumi - Actros'!$D$10:$O$10,'Yamazumi - Actros'!$T$10)</c:f>
              <c:numCache>
                <c:formatCode>h:mm:ss</c:formatCode>
                <c:ptCount val="13"/>
                <c:pt idx="0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9-44DD-9CB4-26438F15DD82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Actros'!$C$11:$T$11</c15:sqref>
                  </c15:fullRef>
                </c:ext>
              </c:extLst>
              <c:f>('Yamazumi - Actros'!$D$11:$O$11,'Yamazumi - Actros'!$T$11)</c:f>
              <c:numCache>
                <c:formatCode>h:mm:ss</c:formatCode>
                <c:ptCount val="13"/>
                <c:pt idx="0">
                  <c:v>4.861111111111111E-4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9-44DD-9CB4-26438F15DD82}"/>
            </c:ext>
          </c:extLst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Actros'!$C$12:$T$12</c15:sqref>
                  </c15:fullRef>
                </c:ext>
              </c:extLst>
              <c:f>('Yamazumi - Actros'!$D$12:$O$12,'Yamazumi - Actros'!$T$12)</c:f>
              <c:numCache>
                <c:formatCode>h:mm:ss</c:formatCode>
                <c:ptCount val="13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9-44DD-9CB4-26438F15DD82}"/>
            </c:ext>
          </c:extLst>
        </c:ser>
        <c:ser>
          <c:idx val="6"/>
          <c:order val="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Actros'!$C$13:$T$13</c15:sqref>
                  </c15:fullRef>
                </c:ext>
              </c:extLst>
              <c:f>('Yamazumi - Actros'!$D$13:$O$13,'Yamazumi - Actros'!$T$13)</c:f>
              <c:numCache>
                <c:formatCode>h:mm:ss</c:formatCode>
                <c:ptCount val="13"/>
                <c:pt idx="0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9-44DD-9CB4-26438F15DD82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Actros'!$C$14:$T$14</c15:sqref>
                  </c15:fullRef>
                </c:ext>
              </c:extLst>
              <c:f>('Yamazumi - Actros'!$D$14:$O$14,'Yamazumi - Actros'!$T$14)</c:f>
              <c:numCache>
                <c:formatCode>h:mm:ss</c:formatCode>
                <c:ptCount val="13"/>
                <c:pt idx="0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9-44DD-9CB4-26438F15DD82}"/>
            </c:ext>
          </c:extLst>
        </c:ser>
        <c:ser>
          <c:idx val="8"/>
          <c:order val="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Actros'!$C$15:$T$15</c15:sqref>
                  </c15:fullRef>
                </c:ext>
              </c:extLst>
              <c:f>('Yamazumi - Actros'!$D$15:$O$15,'Yamazumi - Actros'!$T$15)</c:f>
              <c:numCache>
                <c:formatCode>h:mm:ss</c:formatCode>
                <c:ptCount val="13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9-44DD-9CB4-26438F15DD82}"/>
            </c:ext>
          </c:extLst>
        </c:ser>
        <c:ser>
          <c:idx val="9"/>
          <c:order val="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Actros'!$C$16:$T$16</c15:sqref>
                  </c15:fullRef>
                </c:ext>
              </c:extLst>
              <c:f>('Yamazumi - Actros'!$D$16:$O$16,'Yamazumi - Actros'!$T$16)</c:f>
              <c:numCache>
                <c:formatCode>h:mm:ss</c:formatCode>
                <c:ptCount val="13"/>
                <c:pt idx="0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9-44DD-9CB4-26438F15DD82}"/>
            </c:ext>
          </c:extLst>
        </c:ser>
        <c:ser>
          <c:idx val="10"/>
          <c:order val="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Actros'!$C$17:$T$17</c15:sqref>
                  </c15:fullRef>
                </c:ext>
              </c:extLst>
              <c:f>('Yamazumi - Actros'!$D$17:$O$17,'Yamazumi - Actros'!$T$17)</c:f>
              <c:numCache>
                <c:formatCode>h:mm:ss</c:formatCode>
                <c:ptCount val="13"/>
                <c:pt idx="0">
                  <c:v>4.861111111111111E-4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9-44DD-9CB4-26438F15DD82}"/>
            </c:ext>
          </c:extLst>
        </c:ser>
        <c:ser>
          <c:idx val="11"/>
          <c:order val="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Actros'!$C$18:$T$18</c15:sqref>
                  </c15:fullRef>
                </c:ext>
              </c:extLst>
              <c:f>('Yamazumi - Actros'!$D$18:$O$18,'Yamazumi - Actros'!$T$18)</c:f>
              <c:numCache>
                <c:formatCode>h:mm:ss</c:formatCode>
                <c:ptCount val="13"/>
                <c:pt idx="0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F9-44DD-9CB4-26438F15DD82}"/>
            </c:ext>
          </c:extLst>
        </c:ser>
        <c:ser>
          <c:idx val="12"/>
          <c:order val="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Actros'!$C$19:$T$19</c15:sqref>
                  </c15:fullRef>
                </c:ext>
              </c:extLst>
              <c:f>('Yamazumi - Actros'!$D$19:$O$19,'Yamazumi - Actros'!$T$19)</c:f>
              <c:numCache>
                <c:formatCode>h:mm:ss</c:formatCode>
                <c:ptCount val="13"/>
                <c:pt idx="0">
                  <c:v>5.2083333333333333E-4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F9-44DD-9CB4-26438F15DD82}"/>
            </c:ext>
          </c:extLst>
        </c:ser>
        <c:ser>
          <c:idx val="13"/>
          <c:order val="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Actros'!$C$20:$T$20</c15:sqref>
                  </c15:fullRef>
                </c:ext>
              </c:extLst>
              <c:f>('Yamazumi - Actros'!$D$20:$O$20,'Yamazumi - Actros'!$T$20)</c:f>
              <c:numCache>
                <c:formatCode>h:mm:ss</c:formatCode>
                <c:ptCount val="13"/>
                <c:pt idx="0">
                  <c:v>2.8935185185185184E-4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F9-44DD-9CB4-26438F15DD82}"/>
            </c:ext>
          </c:extLst>
        </c:ser>
        <c:ser>
          <c:idx val="14"/>
          <c:order val="1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Actros'!$C$21:$T$21</c15:sqref>
                  </c15:fullRef>
                </c:ext>
              </c:extLst>
              <c:f>('Yamazumi - Actros'!$D$21:$O$21,'Yamazumi - Actros'!$T$21)</c:f>
              <c:numCache>
                <c:formatCode>h:mm:ss</c:formatCode>
                <c:ptCount val="13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F9-44DD-9CB4-26438F15DD82}"/>
            </c:ext>
          </c:extLst>
        </c:ser>
        <c:ser>
          <c:idx val="15"/>
          <c:order val="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Actros'!$C$22:$T$22</c15:sqref>
                  </c15:fullRef>
                </c:ext>
              </c:extLst>
              <c:f>('Yamazumi - Actros'!$D$22:$O$22,'Yamazumi - Actros'!$T$22)</c:f>
              <c:numCache>
                <c:formatCode>h:mm:ss</c:formatCode>
                <c:ptCount val="13"/>
                <c:pt idx="0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F9-44DD-9CB4-26438F15DD82}"/>
            </c:ext>
          </c:extLst>
        </c:ser>
        <c:ser>
          <c:idx val="16"/>
          <c:order val="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Actros'!$C$23:$T$23</c15:sqref>
                  </c15:fullRef>
                </c:ext>
              </c:extLst>
              <c:f>('Yamazumi - Actros'!$D$23:$O$23,'Yamazumi - Actros'!$T$23)</c:f>
              <c:numCache>
                <c:formatCode>h:mm:ss</c:formatCode>
                <c:ptCount val="13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F9-44DD-9CB4-26438F15DD82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Actros'!$C$24:$T$24</c15:sqref>
                  </c15:fullRef>
                </c:ext>
              </c:extLst>
              <c:f>('Yamazumi - Actros'!$D$24:$O$24,'Yamazumi - Actros'!$T$24)</c:f>
              <c:numCache>
                <c:formatCode>h:mm:ss</c:formatCode>
                <c:ptCount val="13"/>
                <c:pt idx="0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F9-44DD-9CB4-26438F15DD82}"/>
            </c:ext>
          </c:extLst>
        </c:ser>
        <c:ser>
          <c:idx val="18"/>
          <c:order val="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Actros'!$C$25:$T$25</c15:sqref>
                  </c15:fullRef>
                </c:ext>
              </c:extLst>
              <c:f>('Yamazumi - Actros'!$D$25:$O$25,'Yamazumi - Actros'!$T$25)</c:f>
              <c:numCache>
                <c:formatCode>h:mm:ss</c:formatCode>
                <c:ptCount val="13"/>
                <c:pt idx="0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F9-44DD-9CB4-26438F15DD82}"/>
            </c:ext>
          </c:extLst>
        </c:ser>
        <c:ser>
          <c:idx val="19"/>
          <c:order val="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Actros'!$C$26:$T$26</c15:sqref>
                  </c15:fullRef>
                </c:ext>
              </c:extLst>
              <c:f>('Yamazumi - Actros'!$D$26:$O$26,'Yamazumi - Actros'!$T$26)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3-C0F9-44DD-9CB4-26438F15DD82}"/>
            </c:ext>
          </c:extLst>
        </c:ser>
        <c:ser>
          <c:idx val="20"/>
          <c:order val="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Actros'!$C$27:$T$27</c15:sqref>
                  </c15:fullRef>
                </c:ext>
              </c:extLst>
              <c:f>('Yamazumi - Actros'!$D$27:$O$27,'Yamazumi - Actros'!$T$27)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4-C0F9-44DD-9CB4-26438F15DD82}"/>
            </c:ext>
          </c:extLst>
        </c:ser>
        <c:ser>
          <c:idx val="21"/>
          <c:order val="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Actros'!$C$28:$T$28</c15:sqref>
                  </c15:fullRef>
                </c:ext>
              </c:extLst>
              <c:f>('Yamazumi - Actros'!$D$28:$O$28,'Yamazumi - Actros'!$T$28)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5-C0F9-44DD-9CB4-26438F15DD82}"/>
            </c:ext>
          </c:extLst>
        </c:ser>
        <c:ser>
          <c:idx val="22"/>
          <c:order val="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Actros'!$C$29:$T$29</c15:sqref>
                  </c15:fullRef>
                </c:ext>
              </c:extLst>
              <c:f>('Yamazumi - Actros'!$D$29:$O$29,'Yamazumi - Actros'!$T$29)</c:f>
              <c:numCache>
                <c:formatCode>h:mm:ss</c:formatCode>
                <c:ptCount val="13"/>
                <c:pt idx="1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F9-44DD-9CB4-26438F15DD82}"/>
            </c:ext>
          </c:extLst>
        </c:ser>
        <c:ser>
          <c:idx val="23"/>
          <c:order val="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Actros'!$C$30:$T$30</c15:sqref>
                  </c15:fullRef>
                </c:ext>
              </c:extLst>
              <c:f>('Yamazumi - Actros'!$D$30:$O$30,'Yamazumi - Actros'!$T$30)</c:f>
              <c:numCache>
                <c:formatCode>h:mm:ss</c:formatCode>
                <c:ptCount val="13"/>
                <c:pt idx="1">
                  <c:v>4.861111111111111E-4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F9-44DD-9CB4-26438F15DD82}"/>
            </c:ext>
          </c:extLst>
        </c:ser>
        <c:ser>
          <c:idx val="24"/>
          <c:order val="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Actros'!$C$31:$T$31</c15:sqref>
                  </c15:fullRef>
                </c:ext>
              </c:extLst>
              <c:f>('Yamazumi - Actros'!$D$31:$O$31,'Yamazumi - Actros'!$T$31)</c:f>
              <c:numCache>
                <c:formatCode>h:mm:ss</c:formatCode>
                <c:ptCount val="13"/>
                <c:pt idx="1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F9-44DD-9CB4-26438F15DD82}"/>
            </c:ext>
          </c:extLst>
        </c:ser>
        <c:ser>
          <c:idx val="25"/>
          <c:order val="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Actros'!$C$32:$T$32</c15:sqref>
                  </c15:fullRef>
                </c:ext>
              </c:extLst>
              <c:f>('Yamazumi - Actros'!$D$32:$O$32,'Yamazumi - Actros'!$T$32)</c:f>
              <c:numCache>
                <c:formatCode>h:mm:ss</c:formatCode>
                <c:ptCount val="13"/>
                <c:pt idx="1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F9-44DD-9CB4-26438F15DD82}"/>
            </c:ext>
          </c:extLst>
        </c:ser>
        <c:ser>
          <c:idx val="26"/>
          <c:order val="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Actros'!$C$33:$T$33</c15:sqref>
                  </c15:fullRef>
                </c:ext>
              </c:extLst>
              <c:f>('Yamazumi - Actros'!$D$33:$O$33,'Yamazumi - Actros'!$T$33)</c:f>
              <c:numCache>
                <c:formatCode>h:mm:ss</c:formatCode>
                <c:ptCount val="13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F9-44DD-9CB4-26438F15DD82}"/>
            </c:ext>
          </c:extLst>
        </c:ser>
        <c:ser>
          <c:idx val="27"/>
          <c:order val="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Actros'!$C$34:$T$34</c15:sqref>
                  </c15:fullRef>
                </c:ext>
              </c:extLst>
              <c:f>('Yamazumi - Actros'!$D$34:$O$34,'Yamazumi - Actros'!$T$34)</c:f>
              <c:numCache>
                <c:formatCode>h:mm:ss</c:formatCode>
                <c:ptCount val="13"/>
                <c:pt idx="1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F9-44DD-9CB4-26438F15DD82}"/>
            </c:ext>
          </c:extLst>
        </c:ser>
        <c:ser>
          <c:idx val="28"/>
          <c:order val="2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Actros'!$C$35:$T$35</c15:sqref>
                  </c15:fullRef>
                </c:ext>
              </c:extLst>
              <c:f>('Yamazumi - Actros'!$D$35:$O$35,'Yamazumi - Actros'!$T$35)</c:f>
              <c:numCache>
                <c:formatCode>h:mm:ss</c:formatCode>
                <c:ptCount val="13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F9-44DD-9CB4-26438F15DD82}"/>
            </c:ext>
          </c:extLst>
        </c:ser>
        <c:ser>
          <c:idx val="29"/>
          <c:order val="2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Actros'!$C$36:$T$36</c15:sqref>
                  </c15:fullRef>
                </c:ext>
              </c:extLst>
              <c:f>('Yamazumi - Actros'!$D$36:$O$36,'Yamazumi - Actros'!$T$36)</c:f>
              <c:numCache>
                <c:formatCode>h:mm:ss</c:formatCode>
                <c:ptCount val="13"/>
                <c:pt idx="1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F9-44DD-9CB4-26438F15DD82}"/>
            </c:ext>
          </c:extLst>
        </c:ser>
        <c:ser>
          <c:idx val="30"/>
          <c:order val="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Actros'!$C$37:$T$37</c15:sqref>
                  </c15:fullRef>
                </c:ext>
              </c:extLst>
              <c:f>('Yamazumi - Actros'!$D$37:$O$37,'Yamazumi - Actros'!$T$37)</c:f>
              <c:numCache>
                <c:formatCode>h:mm:ss</c:formatCode>
                <c:ptCount val="13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F9-44DD-9CB4-26438F15DD82}"/>
            </c:ext>
          </c:extLst>
        </c:ser>
        <c:ser>
          <c:idx val="31"/>
          <c:order val="3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Actros'!$C$38:$T$38</c15:sqref>
                  </c15:fullRef>
                </c:ext>
              </c:extLst>
              <c:f>('Yamazumi - Actros'!$D$38:$O$38,'Yamazumi - Actros'!$T$38)</c:f>
              <c:numCache>
                <c:formatCode>h:mm:ss</c:formatCode>
                <c:ptCount val="13"/>
                <c:pt idx="1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0F9-44DD-9CB4-26438F15DD82}"/>
            </c:ext>
          </c:extLst>
        </c:ser>
        <c:ser>
          <c:idx val="32"/>
          <c:order val="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Actros'!$C$39:$T$39</c15:sqref>
                  </c15:fullRef>
                </c:ext>
              </c:extLst>
              <c:f>('Yamazumi - Actros'!$D$39:$O$39,'Yamazumi - Actros'!$T$39)</c:f>
              <c:numCache>
                <c:formatCode>h:mm:ss</c:formatCode>
                <c:ptCount val="13"/>
                <c:pt idx="1">
                  <c:v>8.2175925925925927E-4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0F9-44DD-9CB4-26438F15DD82}"/>
            </c:ext>
          </c:extLst>
        </c:ser>
        <c:ser>
          <c:idx val="33"/>
          <c:order val="3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Actros'!$C$40:$T$40</c15:sqref>
                  </c15:fullRef>
                </c:ext>
              </c:extLst>
              <c:f>('Yamazumi - Actros'!$D$40:$O$40,'Yamazumi - Actros'!$T$40)</c:f>
              <c:numCache>
                <c:formatCode>h:mm:ss</c:formatCode>
                <c:ptCount val="13"/>
                <c:pt idx="1">
                  <c:v>2.0717592592592593E-3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0F9-44DD-9CB4-26438F15DD82}"/>
            </c:ext>
          </c:extLst>
        </c:ser>
        <c:ser>
          <c:idx val="34"/>
          <c:order val="3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Actros'!$C$41:$T$41</c15:sqref>
                  </c15:fullRef>
                </c:ext>
              </c:extLst>
              <c:f>('Yamazumi - Actros'!$D$41:$O$41,'Yamazumi - Actros'!$T$41)</c:f>
              <c:numCache>
                <c:formatCode>h:mm:ss</c:formatCode>
                <c:ptCount val="13"/>
                <c:pt idx="1">
                  <c:v>5.9027777777777778E-4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0F9-44DD-9CB4-26438F15DD82}"/>
            </c:ext>
          </c:extLst>
        </c:ser>
        <c:ser>
          <c:idx val="35"/>
          <c:order val="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Actros'!$C$42:$T$42</c15:sqref>
                  </c15:fullRef>
                </c:ext>
              </c:extLst>
              <c:f>('Yamazumi - Actros'!$D$42:$O$42,'Yamazumi - Actros'!$T$42)</c:f>
              <c:numCache>
                <c:formatCode>h:mm:ss</c:formatCode>
                <c:ptCount val="13"/>
                <c:pt idx="1">
                  <c:v>7.7546296296296293E-4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0F9-44DD-9CB4-26438F15DD82}"/>
            </c:ext>
          </c:extLst>
        </c:ser>
        <c:ser>
          <c:idx val="36"/>
          <c:order val="3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Actros'!$C$43:$T$43</c15:sqref>
                  </c15:fullRef>
                </c:ext>
              </c:extLst>
              <c:f>('Yamazumi - Actros'!$D$43:$O$43,'Yamazumi - Actros'!$T$43)</c:f>
              <c:numCache>
                <c:formatCode>h:mm:ss</c:formatCode>
                <c:ptCount val="13"/>
                <c:pt idx="1">
                  <c:v>6.8287037037037036E-4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0F9-44DD-9CB4-26438F15DD82}"/>
            </c:ext>
          </c:extLst>
        </c:ser>
        <c:ser>
          <c:idx val="37"/>
          <c:order val="3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Actros'!$C$44:$T$44</c15:sqref>
                  </c15:fullRef>
                </c:ext>
              </c:extLst>
              <c:f>('Yamazumi - Actros'!$D$44:$O$44,'Yamazumi - Actros'!$T$44)</c:f>
              <c:numCache>
                <c:formatCode>h:mm:ss</c:formatCode>
                <c:ptCount val="13"/>
                <c:pt idx="1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0F9-44DD-9CB4-26438F15DD82}"/>
            </c:ext>
          </c:extLst>
        </c:ser>
        <c:ser>
          <c:idx val="38"/>
          <c:order val="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Actros'!$C$45:$T$45</c15:sqref>
                  </c15:fullRef>
                </c:ext>
              </c:extLst>
              <c:f>('Yamazumi - Actros'!$D$45:$O$45,'Yamazumi - Actros'!$T$45)</c:f>
              <c:numCache>
                <c:formatCode>h:mm:ss</c:formatCode>
                <c:ptCount val="13"/>
                <c:pt idx="1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0F9-44DD-9CB4-26438F15DD82}"/>
            </c:ext>
          </c:extLst>
        </c:ser>
        <c:ser>
          <c:idx val="39"/>
          <c:order val="3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Actros'!$C$46:$T$46</c15:sqref>
                  </c15:fullRef>
                </c:ext>
              </c:extLst>
              <c:f>('Yamazumi - Actros'!$D$46:$O$46,'Yamazumi - Actros'!$T$46)</c:f>
              <c:numCache>
                <c:formatCode>h:mm:ss</c:formatCode>
                <c:ptCount val="13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0F9-44DD-9CB4-26438F15DD82}"/>
            </c:ext>
          </c:extLst>
        </c:ser>
        <c:ser>
          <c:idx val="40"/>
          <c:order val="4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Actros'!$C$47:$T$47</c15:sqref>
                  </c15:fullRef>
                </c:ext>
              </c:extLst>
              <c:f>('Yamazumi - Actros'!$D$47:$O$47,'Yamazumi - Actros'!$T$47)</c:f>
              <c:numCache>
                <c:formatCode>h:mm:ss</c:formatCode>
                <c:ptCount val="13"/>
                <c:pt idx="1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F9-44DD-9CB4-26438F15DD82}"/>
            </c:ext>
          </c:extLst>
        </c:ser>
        <c:ser>
          <c:idx val="41"/>
          <c:order val="4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Actros'!$C$48:$T$48</c15:sqref>
                  </c15:fullRef>
                </c:ext>
              </c:extLst>
              <c:f>('Yamazumi - Actros'!$D$48:$O$48,'Yamazumi - Actros'!$T$48)</c:f>
              <c:numCache>
                <c:formatCode>h:mm:ss</c:formatCode>
                <c:ptCount val="13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0F9-44DD-9CB4-26438F15DD82}"/>
            </c:ext>
          </c:extLst>
        </c:ser>
        <c:ser>
          <c:idx val="42"/>
          <c:order val="4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Actros'!$C$49:$T$49</c15:sqref>
                  </c15:fullRef>
                </c:ext>
              </c:extLst>
              <c:f>('Yamazumi - Actros'!$D$49:$O$49,'Yamazumi - Actros'!$T$49)</c:f>
              <c:numCache>
                <c:formatCode>h:mm:ss</c:formatCode>
                <c:ptCount val="13"/>
                <c:pt idx="1">
                  <c:v>5.5555555555555556E-4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0F9-44DD-9CB4-26438F15DD82}"/>
            </c:ext>
          </c:extLst>
        </c:ser>
        <c:ser>
          <c:idx val="43"/>
          <c:order val="4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Actros'!$C$50:$T$50</c15:sqref>
                  </c15:fullRef>
                </c:ext>
              </c:extLst>
              <c:f>('Yamazumi - Actros'!$D$50:$O$50,'Yamazumi - Actros'!$T$50)</c:f>
              <c:numCache>
                <c:formatCode>h:mm:ss</c:formatCode>
                <c:ptCount val="13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0F9-44DD-9CB4-26438F15DD82}"/>
            </c:ext>
          </c:extLst>
        </c:ser>
        <c:ser>
          <c:idx val="44"/>
          <c:order val="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Actros'!$C$51:$T$51</c15:sqref>
                  </c15:fullRef>
                </c:ext>
              </c:extLst>
              <c:f>('Yamazumi - Actros'!$D$51:$O$51,'Yamazumi - Actros'!$T$51)</c:f>
              <c:numCache>
                <c:formatCode>h:mm:ss</c:formatCode>
                <c:ptCount val="13"/>
                <c:pt idx="2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0F9-44DD-9CB4-26438F15DD82}"/>
            </c:ext>
          </c:extLst>
        </c:ser>
        <c:ser>
          <c:idx val="45"/>
          <c:order val="4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Actros'!$C$52:$T$52</c15:sqref>
                  </c15:fullRef>
                </c:ext>
              </c:extLst>
              <c:f>('Yamazumi - Actros'!$D$52:$O$52,'Yamazumi - Actros'!$T$52)</c:f>
              <c:numCache>
                <c:formatCode>h:mm:ss</c:formatCode>
                <c:ptCount val="13"/>
                <c:pt idx="2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0F9-44DD-9CB4-26438F15DD82}"/>
            </c:ext>
          </c:extLst>
        </c:ser>
        <c:ser>
          <c:idx val="46"/>
          <c:order val="4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Actros'!$C$53:$T$53</c15:sqref>
                  </c15:fullRef>
                </c:ext>
              </c:extLst>
              <c:f>('Yamazumi - Actros'!$D$53:$O$53,'Yamazumi - Actros'!$T$53)</c:f>
              <c:numCache>
                <c:formatCode>h:mm:ss</c:formatCode>
                <c:ptCount val="13"/>
                <c:pt idx="2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0F9-44DD-9CB4-26438F15DD82}"/>
            </c:ext>
          </c:extLst>
        </c:ser>
        <c:ser>
          <c:idx val="47"/>
          <c:order val="4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Actros'!$C$54:$T$54</c15:sqref>
                  </c15:fullRef>
                </c:ext>
              </c:extLst>
              <c:f>('Yamazumi - Actros'!$D$54:$O$54,'Yamazumi - Actros'!$T$54)</c:f>
              <c:numCache>
                <c:formatCode>h:mm:ss</c:formatCode>
                <c:ptCount val="13"/>
                <c:pt idx="2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0F9-44DD-9CB4-26438F15DD82}"/>
            </c:ext>
          </c:extLst>
        </c:ser>
        <c:ser>
          <c:idx val="48"/>
          <c:order val="4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Actros'!$C$55:$T$55</c15:sqref>
                  </c15:fullRef>
                </c:ext>
              </c:extLst>
              <c:f>('Yamazumi - Actros'!$D$55:$O$55,'Yamazumi - Actros'!$T$55)</c:f>
              <c:numCache>
                <c:formatCode>h:mm:ss</c:formatCode>
                <c:ptCount val="13"/>
                <c:pt idx="2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0F9-44DD-9CB4-26438F15DD82}"/>
            </c:ext>
          </c:extLst>
        </c:ser>
        <c:ser>
          <c:idx val="49"/>
          <c:order val="4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Actros'!$C$56:$T$56</c15:sqref>
                  </c15:fullRef>
                </c:ext>
              </c:extLst>
              <c:f>('Yamazumi - Actros'!$D$56:$O$56,'Yamazumi - Actros'!$T$56)</c:f>
              <c:numCache>
                <c:formatCode>h:mm:ss</c:formatCode>
                <c:ptCount val="13"/>
                <c:pt idx="2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0F9-44DD-9CB4-26438F15DD82}"/>
            </c:ext>
          </c:extLst>
        </c:ser>
        <c:ser>
          <c:idx val="50"/>
          <c:order val="5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Actros'!$C$57:$T$57</c15:sqref>
                  </c15:fullRef>
                </c:ext>
              </c:extLst>
              <c:f>('Yamazumi - Actros'!$D$57:$O$57,'Yamazumi - Actros'!$T$57)</c:f>
              <c:numCache>
                <c:formatCode>h:mm:ss</c:formatCode>
                <c:ptCount val="13"/>
                <c:pt idx="2">
                  <c:v>7.291666666666667E-4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0F9-44DD-9CB4-26438F15DD82}"/>
            </c:ext>
          </c:extLst>
        </c:ser>
        <c:ser>
          <c:idx val="51"/>
          <c:order val="5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Actros'!$C$58:$T$58</c15:sqref>
                  </c15:fullRef>
                </c:ext>
              </c:extLst>
              <c:f>('Yamazumi - Actros'!$D$58:$O$58,'Yamazumi - Actros'!$T$58)</c:f>
              <c:numCache>
                <c:formatCode>h:mm:ss</c:formatCode>
                <c:ptCount val="13"/>
                <c:pt idx="2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0F9-44DD-9CB4-26438F15DD82}"/>
            </c:ext>
          </c:extLst>
        </c:ser>
        <c:ser>
          <c:idx val="52"/>
          <c:order val="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Actros'!$C$59:$T$59</c15:sqref>
                  </c15:fullRef>
                </c:ext>
              </c:extLst>
              <c:f>('Yamazumi - Actros'!$D$59:$O$59,'Yamazumi - Actros'!$T$59)</c:f>
              <c:numCache>
                <c:formatCode>h:mm:ss</c:formatCode>
                <c:ptCount val="13"/>
                <c:pt idx="2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0F9-44DD-9CB4-26438F15DD82}"/>
            </c:ext>
          </c:extLst>
        </c:ser>
        <c:ser>
          <c:idx val="53"/>
          <c:order val="5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Actros'!$C$60:$T$60</c15:sqref>
                  </c15:fullRef>
                </c:ext>
              </c:extLst>
              <c:f>('Yamazumi - Actros'!$D$60:$O$60,'Yamazumi - Actros'!$T$60)</c:f>
              <c:numCache>
                <c:formatCode>h:mm:ss</c:formatCode>
                <c:ptCount val="13"/>
                <c:pt idx="2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0F9-44DD-9CB4-26438F15DD82}"/>
            </c:ext>
          </c:extLst>
        </c:ser>
        <c:ser>
          <c:idx val="54"/>
          <c:order val="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Actros'!$C$61:$T$61</c15:sqref>
                  </c15:fullRef>
                </c:ext>
              </c:extLst>
              <c:f>('Yamazumi - Actros'!$D$61:$O$61,'Yamazumi - Actros'!$T$61)</c:f>
              <c:numCache>
                <c:formatCode>h:mm:ss</c:formatCode>
                <c:ptCount val="13"/>
                <c:pt idx="2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0F9-44DD-9CB4-26438F15DD82}"/>
            </c:ext>
          </c:extLst>
        </c:ser>
        <c:ser>
          <c:idx val="55"/>
          <c:order val="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Actros'!$C$62:$T$62</c15:sqref>
                  </c15:fullRef>
                </c:ext>
              </c:extLst>
              <c:f>('Yamazumi - Actros'!$D$62:$O$62,'Yamazumi - Actros'!$T$62)</c:f>
              <c:numCache>
                <c:formatCode>h:mm:ss</c:formatCode>
                <c:ptCount val="13"/>
                <c:pt idx="2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0F9-44DD-9CB4-26438F15DD82}"/>
            </c:ext>
          </c:extLst>
        </c:ser>
        <c:ser>
          <c:idx val="56"/>
          <c:order val="5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Actros'!$C$63:$T$63</c15:sqref>
                  </c15:fullRef>
                </c:ext>
              </c:extLst>
              <c:f>('Yamazumi - Actros'!$D$63:$O$63,'Yamazumi - Actros'!$T$63)</c:f>
              <c:numCache>
                <c:formatCode>h:mm:ss</c:formatCode>
                <c:ptCount val="13"/>
                <c:pt idx="2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0F9-44DD-9CB4-26438F15DD82}"/>
            </c:ext>
          </c:extLst>
        </c:ser>
        <c:ser>
          <c:idx val="57"/>
          <c:order val="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Actros'!$C$64:$T$64</c15:sqref>
                  </c15:fullRef>
                </c:ext>
              </c:extLst>
              <c:f>('Yamazumi - Actros'!$D$64:$O$64,'Yamazumi - Actros'!$T$64)</c:f>
              <c:numCache>
                <c:formatCode>h:mm:ss</c:formatCode>
                <c:ptCount val="13"/>
                <c:pt idx="2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0F9-44DD-9CB4-26438F15DD82}"/>
            </c:ext>
          </c:extLst>
        </c:ser>
        <c:ser>
          <c:idx val="58"/>
          <c:order val="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Actros'!$C$65:$T$65</c15:sqref>
                  </c15:fullRef>
                </c:ext>
              </c:extLst>
              <c:f>('Yamazumi - Actros'!$D$65:$O$65,'Yamazumi - Actros'!$T$65)</c:f>
              <c:numCache>
                <c:formatCode>h:mm:ss</c:formatCode>
                <c:ptCount val="13"/>
                <c:pt idx="2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0F9-44DD-9CB4-26438F15DD82}"/>
            </c:ext>
          </c:extLst>
        </c:ser>
        <c:ser>
          <c:idx val="59"/>
          <c:order val="5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Actros'!$C$66:$T$66</c15:sqref>
                  </c15:fullRef>
                </c:ext>
              </c:extLst>
              <c:f>('Yamazumi - Actros'!$D$66:$O$66,'Yamazumi - Actros'!$T$66)</c:f>
              <c:numCache>
                <c:formatCode>h:mm:ss</c:formatCode>
                <c:ptCount val="13"/>
                <c:pt idx="2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0F9-44DD-9CB4-26438F15DD82}"/>
            </c:ext>
          </c:extLst>
        </c:ser>
        <c:ser>
          <c:idx val="60"/>
          <c:order val="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Actros'!$C$67:$T$67</c15:sqref>
                  </c15:fullRef>
                </c:ext>
              </c:extLst>
              <c:f>('Yamazumi - Actros'!$D$67:$O$67,'Yamazumi - Actros'!$T$67)</c:f>
              <c:numCache>
                <c:formatCode>h:mm:ss</c:formatCode>
                <c:ptCount val="13"/>
                <c:pt idx="2">
                  <c:v>5.0925925925925921E-4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0F9-44DD-9CB4-26438F15DD82}"/>
            </c:ext>
          </c:extLst>
        </c:ser>
        <c:ser>
          <c:idx val="61"/>
          <c:order val="6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Actros'!$C$68:$T$68</c15:sqref>
                  </c15:fullRef>
                </c:ext>
              </c:extLst>
              <c:f>('Yamazumi - Actros'!$D$68:$O$68,'Yamazumi - Actros'!$T$68)</c:f>
              <c:numCache>
                <c:formatCode>h:mm:ss</c:formatCode>
                <c:ptCount val="13"/>
                <c:pt idx="2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0F9-44DD-9CB4-26438F15DD82}"/>
            </c:ext>
          </c:extLst>
        </c:ser>
        <c:ser>
          <c:idx val="62"/>
          <c:order val="6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Actros'!$C$69:$T$69</c15:sqref>
                  </c15:fullRef>
                </c:ext>
              </c:extLst>
              <c:f>('Yamazumi - Actros'!$D$69:$O$69,'Yamazumi - Actros'!$T$69)</c:f>
              <c:numCache>
                <c:formatCode>h:mm:ss</c:formatCode>
                <c:ptCount val="13"/>
                <c:pt idx="2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0F9-44DD-9CB4-26438F15DD82}"/>
            </c:ext>
          </c:extLst>
        </c:ser>
        <c:ser>
          <c:idx val="63"/>
          <c:order val="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Actros'!$C$70:$T$70</c15:sqref>
                  </c15:fullRef>
                </c:ext>
              </c:extLst>
              <c:f>('Yamazumi - Actros'!$D$70:$O$70,'Yamazumi - Actros'!$T$70)</c:f>
              <c:numCache>
                <c:formatCode>h:mm:ss</c:formatCode>
                <c:ptCount val="13"/>
                <c:pt idx="2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0F9-44DD-9CB4-26438F15DD82}"/>
            </c:ext>
          </c:extLst>
        </c:ser>
        <c:ser>
          <c:idx val="64"/>
          <c:order val="6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Actros'!$C$71:$T$71</c15:sqref>
                  </c15:fullRef>
                </c:ext>
              </c:extLst>
              <c:f>('Yamazumi - Actros'!$D$71:$O$71,'Yamazumi - Actros'!$T$71)</c:f>
              <c:numCache>
                <c:formatCode>h:mm:ss</c:formatCode>
                <c:ptCount val="13"/>
                <c:pt idx="2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0F9-44DD-9CB4-26438F15DD82}"/>
            </c:ext>
          </c:extLst>
        </c:ser>
        <c:ser>
          <c:idx val="65"/>
          <c:order val="6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Actros'!$C$72:$T$72</c15:sqref>
                  </c15:fullRef>
                </c:ext>
              </c:extLst>
              <c:f>('Yamazumi - Actros'!$D$72:$O$72,'Yamazumi - Actros'!$T$72)</c:f>
              <c:numCache>
                <c:formatCode>h:mm:ss</c:formatCode>
                <c:ptCount val="13"/>
                <c:pt idx="2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0F9-44DD-9CB4-26438F15DD82}"/>
            </c:ext>
          </c:extLst>
        </c:ser>
        <c:ser>
          <c:idx val="66"/>
          <c:order val="6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Actros'!$C$73:$T$73</c15:sqref>
                  </c15:fullRef>
                </c:ext>
              </c:extLst>
              <c:f>('Yamazumi - Actros'!$D$73:$O$73,'Yamazumi - Actros'!$T$73)</c:f>
              <c:numCache>
                <c:formatCode>h:mm:ss</c:formatCode>
                <c:ptCount val="13"/>
                <c:pt idx="2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0F9-44DD-9CB4-26438F15DD82}"/>
            </c:ext>
          </c:extLst>
        </c:ser>
        <c:ser>
          <c:idx val="67"/>
          <c:order val="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Actros'!$C$74:$T$74</c15:sqref>
                  </c15:fullRef>
                </c:ext>
              </c:extLst>
              <c:f>('Yamazumi - Actros'!$D$74:$O$74,'Yamazumi - Actros'!$T$74)</c:f>
              <c:numCache>
                <c:formatCode>h:mm:ss</c:formatCode>
                <c:ptCount val="13"/>
                <c:pt idx="2">
                  <c:v>3.8194444444444446E-4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0F9-44DD-9CB4-26438F15DD82}"/>
            </c:ext>
          </c:extLst>
        </c:ser>
        <c:ser>
          <c:idx val="68"/>
          <c:order val="6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Actros'!$C$75:$T$75</c15:sqref>
                  </c15:fullRef>
                </c:ext>
              </c:extLst>
              <c:f>('Yamazumi - Actros'!$D$75:$O$75,'Yamazumi - Actros'!$T$75)</c:f>
              <c:numCache>
                <c:formatCode>h:mm:ss</c:formatCode>
                <c:ptCount val="13"/>
                <c:pt idx="2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0F9-44DD-9CB4-26438F15DD82}"/>
            </c:ext>
          </c:extLst>
        </c:ser>
        <c:ser>
          <c:idx val="69"/>
          <c:order val="6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Actros'!$C$76:$T$76</c15:sqref>
                  </c15:fullRef>
                </c:ext>
              </c:extLst>
              <c:f>('Yamazumi - Actros'!$D$76:$O$76,'Yamazumi - Actros'!$T$76)</c:f>
              <c:numCache>
                <c:formatCode>h:mm:ss</c:formatCode>
                <c:ptCount val="13"/>
                <c:pt idx="2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0F9-44DD-9CB4-26438F15DD82}"/>
            </c:ext>
          </c:extLst>
        </c:ser>
        <c:ser>
          <c:idx val="70"/>
          <c:order val="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Actros'!$C$77:$T$77</c15:sqref>
                  </c15:fullRef>
                </c:ext>
              </c:extLst>
              <c:f>('Yamazumi - Actros'!$D$77:$O$77,'Yamazumi - Actros'!$T$77)</c:f>
              <c:numCache>
                <c:formatCode>h:mm:ss</c:formatCode>
                <c:ptCount val="13"/>
                <c:pt idx="2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0F9-44DD-9CB4-26438F15DD82}"/>
            </c:ext>
          </c:extLst>
        </c:ser>
        <c:ser>
          <c:idx val="71"/>
          <c:order val="7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Actros'!$C$78:$T$78</c15:sqref>
                  </c15:fullRef>
                </c:ext>
              </c:extLst>
              <c:f>('Yamazumi - Actros'!$D$78:$O$78,'Yamazumi - Actros'!$T$78)</c:f>
              <c:numCache>
                <c:formatCode>h:mm:ss</c:formatCode>
                <c:ptCount val="13"/>
                <c:pt idx="2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0F9-44DD-9CB4-26438F15DD82}"/>
            </c:ext>
          </c:extLst>
        </c:ser>
        <c:ser>
          <c:idx val="72"/>
          <c:order val="7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Actros'!$C$79:$T$79</c15:sqref>
                  </c15:fullRef>
                </c:ext>
              </c:extLst>
              <c:f>('Yamazumi - Actros'!$D$79:$O$79,'Yamazumi - Actros'!$T$79)</c:f>
              <c:numCache>
                <c:formatCode>h:mm:ss</c:formatCode>
                <c:ptCount val="13"/>
                <c:pt idx="2">
                  <c:v>5.2083333333333333E-4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0F9-44DD-9CB4-26438F15DD82}"/>
            </c:ext>
          </c:extLst>
        </c:ser>
        <c:ser>
          <c:idx val="73"/>
          <c:order val="7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Actros'!$C$80:$T$80</c15:sqref>
                  </c15:fullRef>
                </c:ext>
              </c:extLst>
              <c:f>('Yamazumi - Actros'!$D$80:$O$80,'Yamazumi - Actros'!$T$80)</c:f>
              <c:numCache>
                <c:formatCode>h:mm:ss</c:formatCode>
                <c:ptCount val="13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0F9-44DD-9CB4-26438F15DD82}"/>
            </c:ext>
          </c:extLst>
        </c:ser>
        <c:ser>
          <c:idx val="74"/>
          <c:order val="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Actros'!$C$81:$T$81</c15:sqref>
                  </c15:fullRef>
                </c:ext>
              </c:extLst>
              <c:f>('Yamazumi - Actros'!$D$81:$O$81,'Yamazumi - Actros'!$T$81)</c:f>
              <c:numCache>
                <c:formatCode>h:mm:ss</c:formatCode>
                <c:ptCount val="13"/>
                <c:pt idx="2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0F9-44DD-9CB4-26438F15DD82}"/>
            </c:ext>
          </c:extLst>
        </c:ser>
        <c:ser>
          <c:idx val="75"/>
          <c:order val="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Actros'!$C$82:$T$82</c15:sqref>
                  </c15:fullRef>
                </c:ext>
              </c:extLst>
              <c:f>('Yamazumi - Actros'!$D$82:$O$82,'Yamazumi - Actros'!$T$82)</c:f>
              <c:numCache>
                <c:formatCode>h:mm:ss</c:formatCode>
                <c:ptCount val="13"/>
                <c:pt idx="2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0F9-44DD-9CB4-26438F15DD82}"/>
            </c:ext>
          </c:extLst>
        </c:ser>
        <c:ser>
          <c:idx val="76"/>
          <c:order val="7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Actros'!$C$83:$T$83</c15:sqref>
                  </c15:fullRef>
                </c:ext>
              </c:extLst>
              <c:f>('Yamazumi - Actros'!$D$83:$O$83,'Yamazumi - Actros'!$T$83)</c:f>
              <c:numCache>
                <c:formatCode>h:mm:ss</c:formatCode>
                <c:ptCount val="13"/>
                <c:pt idx="2">
                  <c:v>2.6620370370370372E-4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0F9-44DD-9CB4-26438F15DD82}"/>
            </c:ext>
          </c:extLst>
        </c:ser>
        <c:ser>
          <c:idx val="77"/>
          <c:order val="7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Actros'!$C$84:$T$84</c15:sqref>
                  </c15:fullRef>
                </c:ext>
              </c:extLst>
              <c:f>('Yamazumi - Actros'!$D$84:$O$84,'Yamazumi - Actros'!$T$84)</c:f>
              <c:numCache>
                <c:formatCode>h:mm:ss</c:formatCode>
                <c:ptCount val="13"/>
                <c:pt idx="2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0F9-44DD-9CB4-26438F15DD82}"/>
            </c:ext>
          </c:extLst>
        </c:ser>
        <c:ser>
          <c:idx val="78"/>
          <c:order val="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Actros'!$C$85:$T$85</c15:sqref>
                  </c15:fullRef>
                </c:ext>
              </c:extLst>
              <c:f>('Yamazumi - Actros'!$D$85:$O$85,'Yamazumi - Actros'!$T$85)</c:f>
              <c:numCache>
                <c:formatCode>h:mm:ss</c:formatCode>
                <c:ptCount val="13"/>
                <c:pt idx="2">
                  <c:v>2.0833333333333333E-3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0F9-44DD-9CB4-26438F15DD82}"/>
            </c:ext>
          </c:extLst>
        </c:ser>
        <c:ser>
          <c:idx val="79"/>
          <c:order val="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Actros'!$C$86:$T$86</c15:sqref>
                  </c15:fullRef>
                </c:ext>
              </c:extLst>
              <c:f>('Yamazumi - Actros'!$D$86:$O$86,'Yamazumi - Actros'!$T$86)</c:f>
              <c:numCache>
                <c:formatCode>h:mm:ss</c:formatCode>
                <c:ptCount val="13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0F9-44DD-9CB4-26438F15DD82}"/>
            </c:ext>
          </c:extLst>
        </c:ser>
        <c:ser>
          <c:idx val="80"/>
          <c:order val="8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Actros'!$C$87:$T$87</c15:sqref>
                  </c15:fullRef>
                </c:ext>
              </c:extLst>
              <c:f>('Yamazumi - Actros'!$D$87:$O$87,'Yamazumi - Actros'!$T$87)</c:f>
              <c:numCache>
                <c:formatCode>h:mm:ss</c:formatCode>
                <c:ptCount val="13"/>
                <c:pt idx="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0F9-44DD-9CB4-26438F15DD82}"/>
            </c:ext>
          </c:extLst>
        </c:ser>
        <c:ser>
          <c:idx val="81"/>
          <c:order val="8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Actros'!$C$88:$T$88</c15:sqref>
                  </c15:fullRef>
                </c:ext>
              </c:extLst>
              <c:f>('Yamazumi - Actros'!$D$88:$O$88,'Yamazumi - Actros'!$T$88)</c:f>
              <c:numCache>
                <c:formatCode>h:mm:ss</c:formatCode>
                <c:ptCount val="13"/>
                <c:pt idx="3">
                  <c:v>6.134259259259259E-4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0F9-44DD-9CB4-26438F15DD82}"/>
            </c:ext>
          </c:extLst>
        </c:ser>
        <c:ser>
          <c:idx val="82"/>
          <c:order val="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Actros'!$C$89:$T$89</c15:sqref>
                  </c15:fullRef>
                </c:ext>
              </c:extLst>
              <c:f>('Yamazumi - Actros'!$D$89:$O$89,'Yamazumi - Actros'!$T$89)</c:f>
              <c:numCache>
                <c:formatCode>h:mm:ss</c:formatCode>
                <c:ptCount val="13"/>
                <c:pt idx="3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0F9-44DD-9CB4-26438F15DD82}"/>
            </c:ext>
          </c:extLst>
        </c:ser>
        <c:ser>
          <c:idx val="83"/>
          <c:order val="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Actros'!$C$90:$T$90</c15:sqref>
                  </c15:fullRef>
                </c:ext>
              </c:extLst>
              <c:f>('Yamazumi - Actros'!$D$90:$O$90,'Yamazumi - Actros'!$T$90)</c:f>
              <c:numCache>
                <c:formatCode>h:mm:ss</c:formatCode>
                <c:ptCount val="13"/>
                <c:pt idx="3">
                  <c:v>1.4583333333333334E-3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0F9-44DD-9CB4-26438F15DD82}"/>
            </c:ext>
          </c:extLst>
        </c:ser>
        <c:ser>
          <c:idx val="84"/>
          <c:order val="8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Actros'!$C$91:$T$91</c15:sqref>
                  </c15:fullRef>
                </c:ext>
              </c:extLst>
              <c:f>('Yamazumi - Actros'!$D$91:$O$91,'Yamazumi - Actros'!$T$91)</c:f>
              <c:numCache>
                <c:formatCode>h:mm:ss</c:formatCode>
                <c:ptCount val="13"/>
                <c:pt idx="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0F9-44DD-9CB4-26438F15DD82}"/>
            </c:ext>
          </c:extLst>
        </c:ser>
        <c:ser>
          <c:idx val="85"/>
          <c:order val="8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Actros'!$C$92:$T$92</c15:sqref>
                  </c15:fullRef>
                </c:ext>
              </c:extLst>
              <c:f>('Yamazumi - Actros'!$D$92:$O$92,'Yamazumi - Actros'!$T$92)</c:f>
              <c:numCache>
                <c:formatCode>h:mm:ss</c:formatCode>
                <c:ptCount val="13"/>
                <c:pt idx="3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0F9-44DD-9CB4-26438F15DD82}"/>
            </c:ext>
          </c:extLst>
        </c:ser>
        <c:ser>
          <c:idx val="86"/>
          <c:order val="8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Actros'!$C$93:$T$93</c15:sqref>
                  </c15:fullRef>
                </c:ext>
              </c:extLst>
              <c:f>('Yamazumi - Actros'!$D$93:$O$93,'Yamazumi - Actros'!$T$93)</c:f>
              <c:numCache>
                <c:formatCode>h:mm:ss</c:formatCode>
                <c:ptCount val="13"/>
                <c:pt idx="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0F9-44DD-9CB4-26438F15DD82}"/>
            </c:ext>
          </c:extLst>
        </c:ser>
        <c:ser>
          <c:idx val="87"/>
          <c:order val="8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Actros'!$C$94:$T$94</c15:sqref>
                  </c15:fullRef>
                </c:ext>
              </c:extLst>
              <c:f>('Yamazumi - Actros'!$D$94:$O$94,'Yamazumi - Actros'!$T$94)</c:f>
              <c:numCache>
                <c:formatCode>h:mm:ss</c:formatCode>
                <c:ptCount val="13"/>
                <c:pt idx="3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0F9-44DD-9CB4-26438F15DD82}"/>
            </c:ext>
          </c:extLst>
        </c:ser>
        <c:ser>
          <c:idx val="88"/>
          <c:order val="8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Actros'!$C$95:$T$95</c15:sqref>
                  </c15:fullRef>
                </c:ext>
              </c:extLst>
              <c:f>('Yamazumi - Actros'!$D$95:$O$95,'Yamazumi - Actros'!$T$95)</c:f>
              <c:numCache>
                <c:formatCode>h:mm:ss</c:formatCode>
                <c:ptCount val="13"/>
                <c:pt idx="3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0F9-44DD-9CB4-26438F15DD82}"/>
            </c:ext>
          </c:extLst>
        </c:ser>
        <c:ser>
          <c:idx val="89"/>
          <c:order val="8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Actros'!$C$96:$T$96</c15:sqref>
                  </c15:fullRef>
                </c:ext>
              </c:extLst>
              <c:f>('Yamazumi - Actros'!$D$96:$O$96,'Yamazumi - Actros'!$T$96)</c:f>
              <c:numCache>
                <c:formatCode>h:mm:ss</c:formatCode>
                <c:ptCount val="13"/>
                <c:pt idx="3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0F9-44DD-9CB4-26438F15DD82}"/>
            </c:ext>
          </c:extLst>
        </c:ser>
        <c:ser>
          <c:idx val="90"/>
          <c:order val="9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Actros'!$C$97:$T$97</c15:sqref>
                  </c15:fullRef>
                </c:ext>
              </c:extLst>
              <c:f>('Yamazumi - Actros'!$D$97:$O$97,'Yamazumi - Actros'!$T$97)</c:f>
              <c:numCache>
                <c:formatCode>h:mm:ss</c:formatCode>
                <c:ptCount val="13"/>
                <c:pt idx="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0F9-44DD-9CB4-26438F15DD82}"/>
            </c:ext>
          </c:extLst>
        </c:ser>
        <c:ser>
          <c:idx val="91"/>
          <c:order val="9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Actros'!$C$98:$T$98</c15:sqref>
                  </c15:fullRef>
                </c:ext>
              </c:extLst>
              <c:f>('Yamazumi - Actros'!$D$98:$O$98,'Yamazumi - Actros'!$T$98)</c:f>
              <c:numCache>
                <c:formatCode>h:mm:ss</c:formatCode>
                <c:ptCount val="13"/>
                <c:pt idx="3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0F9-44DD-9CB4-26438F15DD82}"/>
            </c:ext>
          </c:extLst>
        </c:ser>
        <c:ser>
          <c:idx val="92"/>
          <c:order val="9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Actros'!$C$99:$T$99</c15:sqref>
                  </c15:fullRef>
                </c:ext>
              </c:extLst>
              <c:f>('Yamazumi - Actros'!$D$99:$O$99,'Yamazumi - Actros'!$T$99)</c:f>
              <c:numCache>
                <c:formatCode>h:mm:ss</c:formatCode>
                <c:ptCount val="13"/>
                <c:pt idx="3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0F9-44DD-9CB4-26438F15DD82}"/>
            </c:ext>
          </c:extLst>
        </c:ser>
        <c:ser>
          <c:idx val="93"/>
          <c:order val="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Actros'!$C$100:$T$100</c15:sqref>
                  </c15:fullRef>
                </c:ext>
              </c:extLst>
              <c:f>('Yamazumi - Actros'!$D$100:$O$100,'Yamazumi - Actros'!$T$100)</c:f>
              <c:numCache>
                <c:formatCode>h:mm:ss</c:formatCode>
                <c:ptCount val="13"/>
                <c:pt idx="3">
                  <c:v>6.018518518518519E-4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0F9-44DD-9CB4-26438F15DD82}"/>
            </c:ext>
          </c:extLst>
        </c:ser>
        <c:ser>
          <c:idx val="94"/>
          <c:order val="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Actros'!$C$101:$T$101</c15:sqref>
                  </c15:fullRef>
                </c:ext>
              </c:extLst>
              <c:f>('Yamazumi - Actros'!$D$101:$O$101,'Yamazumi - Actros'!$T$101)</c:f>
              <c:numCache>
                <c:formatCode>h:mm:ss</c:formatCode>
                <c:ptCount val="13"/>
                <c:pt idx="3">
                  <c:v>3.8194444444444446E-4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0F9-44DD-9CB4-26438F15DD82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Actros'!$C$102:$T$102</c15:sqref>
                  </c15:fullRef>
                </c:ext>
              </c:extLst>
              <c:f>('Yamazumi - Actros'!$D$102:$O$102,'Yamazumi - Actros'!$T$102)</c:f>
              <c:numCache>
                <c:formatCode>h:mm:ss</c:formatCode>
                <c:ptCount val="13"/>
                <c:pt idx="3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0F9-44DD-9CB4-26438F15DD82}"/>
            </c:ext>
          </c:extLst>
        </c:ser>
        <c:ser>
          <c:idx val="96"/>
          <c:order val="9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Actros'!$C$103:$T$103</c15:sqref>
                  </c15:fullRef>
                </c:ext>
              </c:extLst>
              <c:f>('Yamazumi - Actros'!$D$103:$O$103,'Yamazumi - Actros'!$T$103)</c:f>
              <c:numCache>
                <c:formatCode>h:mm:ss</c:formatCode>
                <c:ptCount val="13"/>
                <c:pt idx="3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0F9-44DD-9CB4-26438F15DD82}"/>
            </c:ext>
          </c:extLst>
        </c:ser>
        <c:ser>
          <c:idx val="97"/>
          <c:order val="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Actros'!$C$104:$T$104</c15:sqref>
                  </c15:fullRef>
                </c:ext>
              </c:extLst>
              <c:f>('Yamazumi - Actros'!$D$104:$O$104,'Yamazumi - Actros'!$T$104)</c:f>
              <c:numCache>
                <c:formatCode>h:mm:ss</c:formatCode>
                <c:ptCount val="13"/>
                <c:pt idx="3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0F9-44DD-9CB4-26438F15DD82}"/>
            </c:ext>
          </c:extLst>
        </c:ser>
        <c:ser>
          <c:idx val="98"/>
          <c:order val="9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Actros'!$C$105:$T$105</c15:sqref>
                  </c15:fullRef>
                </c:ext>
              </c:extLst>
              <c:f>('Yamazumi - Actros'!$D$105:$O$105,'Yamazumi - Actros'!$T$105)</c:f>
              <c:numCache>
                <c:formatCode>h:mm:ss</c:formatCode>
                <c:ptCount val="13"/>
                <c:pt idx="3">
                  <c:v>9.1435185185185185E-4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0F9-44DD-9CB4-26438F15DD82}"/>
            </c:ext>
          </c:extLst>
        </c:ser>
        <c:ser>
          <c:idx val="99"/>
          <c:order val="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Actros'!$C$106:$T$106</c15:sqref>
                  </c15:fullRef>
                </c:ext>
              </c:extLst>
              <c:f>('Yamazumi - Actros'!$D$106:$O$106,'Yamazumi - Actros'!$T$106)</c:f>
              <c:numCache>
                <c:formatCode>h:mm:ss</c:formatCode>
                <c:ptCount val="13"/>
                <c:pt idx="3">
                  <c:v>4.7453703703703704E-4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0F9-44DD-9CB4-26438F15DD82}"/>
            </c:ext>
          </c:extLst>
        </c:ser>
        <c:ser>
          <c:idx val="100"/>
          <c:order val="10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Actros'!$C$107:$T$107</c15:sqref>
                  </c15:fullRef>
                </c:ext>
              </c:extLst>
              <c:f>('Yamazumi - Actros'!$D$107:$O$107,'Yamazumi - Actros'!$T$107)</c:f>
              <c:numCache>
                <c:formatCode>h:mm:ss</c:formatCode>
                <c:ptCount val="13"/>
                <c:pt idx="3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C0F9-44DD-9CB4-26438F15DD82}"/>
            </c:ext>
          </c:extLst>
        </c:ser>
        <c:ser>
          <c:idx val="101"/>
          <c:order val="1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Actros'!$C$108:$T$108</c15:sqref>
                  </c15:fullRef>
                </c:ext>
              </c:extLst>
              <c:f>('Yamazumi - Actros'!$D$108:$O$108,'Yamazumi - Actros'!$T$108)</c:f>
              <c:numCache>
                <c:formatCode>h:mm:ss</c:formatCode>
                <c:ptCount val="13"/>
                <c:pt idx="3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0F9-44DD-9CB4-26438F15DD82}"/>
            </c:ext>
          </c:extLst>
        </c:ser>
        <c:ser>
          <c:idx val="102"/>
          <c:order val="10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Actros'!$C$109:$T$109</c15:sqref>
                  </c15:fullRef>
                </c:ext>
              </c:extLst>
              <c:f>('Yamazumi - Actros'!$D$109:$O$109,'Yamazumi - Actros'!$T$109)</c:f>
              <c:numCache>
                <c:formatCode>h:mm:ss</c:formatCode>
                <c:ptCount val="13"/>
                <c:pt idx="3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0F9-44DD-9CB4-26438F15DD82}"/>
            </c:ext>
          </c:extLst>
        </c:ser>
        <c:ser>
          <c:idx val="103"/>
          <c:order val="10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Actros'!$C$110:$T$110</c15:sqref>
                  </c15:fullRef>
                </c:ext>
              </c:extLst>
              <c:f>('Yamazumi - Actros'!$D$110:$O$110,'Yamazumi - Actros'!$T$110)</c:f>
              <c:numCache>
                <c:formatCode>h:mm:ss</c:formatCode>
                <c:ptCount val="13"/>
                <c:pt idx="3">
                  <c:v>1.8865740740740742E-3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0F9-44DD-9CB4-26438F15DD82}"/>
            </c:ext>
          </c:extLst>
        </c:ser>
        <c:ser>
          <c:idx val="104"/>
          <c:order val="10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Actros'!$C$111:$T$111</c15:sqref>
                  </c15:fullRef>
                </c:ext>
              </c:extLst>
              <c:f>('Yamazumi - Actros'!$D$111:$O$111,'Yamazumi - Actros'!$T$111)</c:f>
              <c:numCache>
                <c:formatCode>h:mm:ss</c:formatCode>
                <c:ptCount val="13"/>
                <c:pt idx="3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C0F9-44DD-9CB4-26438F15DD82}"/>
            </c:ext>
          </c:extLst>
        </c:ser>
        <c:ser>
          <c:idx val="105"/>
          <c:order val="1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Actros'!$C$112:$T$112</c15:sqref>
                  </c15:fullRef>
                </c:ext>
              </c:extLst>
              <c:f>('Yamazumi - Actros'!$D$112:$O$112,'Yamazumi - Actros'!$T$112)</c:f>
              <c:numCache>
                <c:formatCode>h:mm:ss</c:formatCode>
                <c:ptCount val="13"/>
                <c:pt idx="3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0F9-44DD-9CB4-26438F15DD82}"/>
            </c:ext>
          </c:extLst>
        </c:ser>
        <c:ser>
          <c:idx val="106"/>
          <c:order val="1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Actros'!$C$113:$T$113</c15:sqref>
                  </c15:fullRef>
                </c:ext>
              </c:extLst>
              <c:f>('Yamazumi - Actros'!$D$113:$O$113,'Yamazumi - Actros'!$T$113)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C0F9-44DD-9CB4-26438F15DD82}"/>
            </c:ext>
          </c:extLst>
        </c:ser>
        <c:ser>
          <c:idx val="107"/>
          <c:order val="1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Actros'!$C$114:$T$114</c15:sqref>
                  </c15:fullRef>
                </c:ext>
              </c:extLst>
              <c:f>('Yamazumi - Actros'!$D$114:$O$114,'Yamazumi - Actros'!$T$114)</c:f>
              <c:numCache>
                <c:formatCode>h:mm:ss</c:formatCode>
                <c:ptCount val="13"/>
                <c:pt idx="4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0F9-44DD-9CB4-26438F15DD82}"/>
            </c:ext>
          </c:extLst>
        </c:ser>
        <c:ser>
          <c:idx val="108"/>
          <c:order val="10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Actros'!$C$115:$T$115</c15:sqref>
                  </c15:fullRef>
                </c:ext>
              </c:extLst>
              <c:f>('Yamazumi - Actros'!$D$115:$O$115,'Yamazumi - Actros'!$T$115)</c:f>
              <c:numCache>
                <c:formatCode>h:mm:ss</c:formatCode>
                <c:ptCount val="13"/>
                <c:pt idx="4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C0F9-44DD-9CB4-26438F15DD82}"/>
            </c:ext>
          </c:extLst>
        </c:ser>
        <c:ser>
          <c:idx val="109"/>
          <c:order val="10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Actros'!$C$116:$T$116</c15:sqref>
                  </c15:fullRef>
                </c:ext>
              </c:extLst>
              <c:f>('Yamazumi - Actros'!$D$116:$O$116,'Yamazumi - Actros'!$T$116)</c:f>
              <c:numCache>
                <c:formatCode>h:mm:ss</c:formatCode>
                <c:ptCount val="13"/>
                <c:pt idx="4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C0F9-44DD-9CB4-26438F15DD82}"/>
            </c:ext>
          </c:extLst>
        </c:ser>
        <c:ser>
          <c:idx val="110"/>
          <c:order val="1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Actros'!$C$117:$T$117</c15:sqref>
                  </c15:fullRef>
                </c:ext>
              </c:extLst>
              <c:f>('Yamazumi - Actros'!$D$117:$O$117,'Yamazumi - Actros'!$T$117)</c:f>
              <c:numCache>
                <c:formatCode>h:mm:ss</c:formatCode>
                <c:ptCount val="13"/>
                <c:pt idx="4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C0F9-44DD-9CB4-26438F15DD82}"/>
            </c:ext>
          </c:extLst>
        </c:ser>
        <c:ser>
          <c:idx val="111"/>
          <c:order val="11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Actros'!$C$118:$T$118</c15:sqref>
                  </c15:fullRef>
                </c:ext>
              </c:extLst>
              <c:f>('Yamazumi - Actros'!$D$118:$O$118,'Yamazumi - Actros'!$T$118)</c:f>
              <c:numCache>
                <c:formatCode>h:mm:ss</c:formatCode>
                <c:ptCount val="13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C0F9-44DD-9CB4-26438F15DD82}"/>
            </c:ext>
          </c:extLst>
        </c:ser>
        <c:ser>
          <c:idx val="112"/>
          <c:order val="11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Actros'!$C$119:$T$119</c15:sqref>
                  </c15:fullRef>
                </c:ext>
              </c:extLst>
              <c:f>('Yamazumi - Actros'!$D$119:$O$119,'Yamazumi - Actros'!$T$119)</c:f>
              <c:numCache>
                <c:formatCode>h:mm:ss</c:formatCode>
                <c:ptCount val="13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0F9-44DD-9CB4-26438F15DD82}"/>
            </c:ext>
          </c:extLst>
        </c:ser>
        <c:ser>
          <c:idx val="113"/>
          <c:order val="1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Actros'!$C$120:$T$120</c15:sqref>
                  </c15:fullRef>
                </c:ext>
              </c:extLst>
              <c:f>('Yamazumi - Actros'!$D$120:$O$120,'Yamazumi - Actros'!$T$120)</c:f>
              <c:numCache>
                <c:formatCode>h:mm:ss</c:formatCode>
                <c:ptCount val="13"/>
                <c:pt idx="4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C0F9-44DD-9CB4-26438F15DD82}"/>
            </c:ext>
          </c:extLst>
        </c:ser>
        <c:ser>
          <c:idx val="114"/>
          <c:order val="1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Actros'!$C$121:$T$121</c15:sqref>
                  </c15:fullRef>
                </c:ext>
              </c:extLst>
              <c:f>('Yamazumi - Actros'!$D$121:$O$121,'Yamazumi - Actros'!$T$121)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0F9-44DD-9CB4-26438F15DD82}"/>
            </c:ext>
          </c:extLst>
        </c:ser>
        <c:ser>
          <c:idx val="115"/>
          <c:order val="1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Actros'!$C$122:$T$122</c15:sqref>
                  </c15:fullRef>
                </c:ext>
              </c:extLst>
              <c:f>('Yamazumi - Actros'!$D$122:$O$122,'Yamazumi - Actros'!$T$122)</c:f>
              <c:numCache>
                <c:formatCode>h:mm:ss</c:formatCode>
                <c:ptCount val="13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C0F9-44DD-9CB4-26438F15DD82}"/>
            </c:ext>
          </c:extLst>
        </c:ser>
        <c:ser>
          <c:idx val="116"/>
          <c:order val="11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Actros'!$C$123:$T$123</c15:sqref>
                  </c15:fullRef>
                </c:ext>
              </c:extLst>
              <c:f>('Yamazumi - Actros'!$D$123:$O$123,'Yamazumi - Actros'!$T$123)</c:f>
              <c:numCache>
                <c:formatCode>h:mm:ss</c:formatCode>
                <c:ptCount val="13"/>
                <c:pt idx="4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C0F9-44DD-9CB4-26438F15DD82}"/>
            </c:ext>
          </c:extLst>
        </c:ser>
        <c:ser>
          <c:idx val="117"/>
          <c:order val="1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Actros'!$C$124:$T$124</c15:sqref>
                  </c15:fullRef>
                </c:ext>
              </c:extLst>
              <c:f>('Yamazumi - Actros'!$D$124:$O$124,'Yamazumi - Actros'!$T$124)</c:f>
              <c:numCache>
                <c:formatCode>h:mm:ss</c:formatCode>
                <c:ptCount val="13"/>
                <c:pt idx="4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C0F9-44DD-9CB4-26438F15DD82}"/>
            </c:ext>
          </c:extLst>
        </c:ser>
        <c:ser>
          <c:idx val="118"/>
          <c:order val="1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Actros'!$C$125:$T$125</c15:sqref>
                  </c15:fullRef>
                </c:ext>
              </c:extLst>
              <c:f>('Yamazumi - Actros'!$D$125:$O$125,'Yamazumi - Actros'!$T$125)</c:f>
              <c:numCache>
                <c:formatCode>h:mm:ss</c:formatCode>
                <c:ptCount val="13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C0F9-44DD-9CB4-26438F15DD82}"/>
            </c:ext>
          </c:extLst>
        </c:ser>
        <c:ser>
          <c:idx val="119"/>
          <c:order val="1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Actros'!$C$126:$T$126</c15:sqref>
                  </c15:fullRef>
                </c:ext>
              </c:extLst>
              <c:f>('Yamazumi - Actros'!$D$126:$O$126,'Yamazumi - Actros'!$T$126)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C0F9-44DD-9CB4-26438F15DD82}"/>
            </c:ext>
          </c:extLst>
        </c:ser>
        <c:ser>
          <c:idx val="120"/>
          <c:order val="1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Actros'!$C$127:$T$127</c15:sqref>
                  </c15:fullRef>
                </c:ext>
              </c:extLst>
              <c:f>('Yamazumi - Actros'!$D$127:$O$127,'Yamazumi - Actros'!$T$127)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C0F9-44DD-9CB4-26438F15DD82}"/>
            </c:ext>
          </c:extLst>
        </c:ser>
        <c:ser>
          <c:idx val="121"/>
          <c:order val="1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Actros'!$C$128:$T$128</c15:sqref>
                  </c15:fullRef>
                </c:ext>
              </c:extLst>
              <c:f>('Yamazumi - Actros'!$D$128:$O$128,'Yamazumi - Actros'!$T$128)</c:f>
              <c:numCache>
                <c:formatCode>h:mm:ss</c:formatCode>
                <c:ptCount val="13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0F9-44DD-9CB4-26438F15DD82}"/>
            </c:ext>
          </c:extLst>
        </c:ser>
        <c:ser>
          <c:idx val="122"/>
          <c:order val="12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Actros'!$C$129:$T$129</c15:sqref>
                  </c15:fullRef>
                </c:ext>
              </c:extLst>
              <c:f>('Yamazumi - Actros'!$D$129:$O$129,'Yamazumi - Actros'!$T$129)</c:f>
              <c:numCache>
                <c:formatCode>h:mm:ss</c:formatCode>
                <c:ptCount val="13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0F9-44DD-9CB4-26438F15DD82}"/>
            </c:ext>
          </c:extLst>
        </c:ser>
        <c:ser>
          <c:idx val="123"/>
          <c:order val="1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Actros'!$C$130:$T$130</c15:sqref>
                  </c15:fullRef>
                </c:ext>
              </c:extLst>
              <c:f>('Yamazumi - Actros'!$D$130:$O$130,'Yamazumi - Actros'!$T$130)</c:f>
              <c:numCache>
                <c:formatCode>h:mm:ss</c:formatCode>
                <c:ptCount val="13"/>
                <c:pt idx="4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C0F9-44DD-9CB4-26438F15DD82}"/>
            </c:ext>
          </c:extLst>
        </c:ser>
        <c:ser>
          <c:idx val="124"/>
          <c:order val="1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Actros'!$C$131:$T$131</c15:sqref>
                  </c15:fullRef>
                </c:ext>
              </c:extLst>
              <c:f>('Yamazumi - Actros'!$D$131:$O$131,'Yamazumi - Actros'!$T$131)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C0F9-44DD-9CB4-26438F15DD82}"/>
            </c:ext>
          </c:extLst>
        </c:ser>
        <c:ser>
          <c:idx val="125"/>
          <c:order val="1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Actros'!$C$132:$T$132</c15:sqref>
                  </c15:fullRef>
                </c:ext>
              </c:extLst>
              <c:f>('Yamazumi - Actros'!$D$132:$O$132,'Yamazumi - Actros'!$T$132)</c:f>
              <c:numCache>
                <c:formatCode>h:mm:ss</c:formatCode>
                <c:ptCount val="13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C0F9-44DD-9CB4-26438F15DD82}"/>
            </c:ext>
          </c:extLst>
        </c:ser>
        <c:ser>
          <c:idx val="126"/>
          <c:order val="1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Actros'!$C$133:$T$133</c15:sqref>
                  </c15:fullRef>
                </c:ext>
              </c:extLst>
              <c:f>('Yamazumi - Actros'!$D$133:$O$133,'Yamazumi - Actros'!$T$133)</c:f>
              <c:numCache>
                <c:formatCode>h:mm:ss</c:formatCode>
                <c:ptCount val="13"/>
                <c:pt idx="4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C0F9-44DD-9CB4-26438F15DD82}"/>
            </c:ext>
          </c:extLst>
        </c:ser>
        <c:ser>
          <c:idx val="127"/>
          <c:order val="12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Actros'!$C$134:$T$134</c15:sqref>
                  </c15:fullRef>
                </c:ext>
              </c:extLst>
              <c:f>('Yamazumi - Actros'!$D$134:$O$134,'Yamazumi - Actros'!$T$134)</c:f>
              <c:numCache>
                <c:formatCode>h:mm:ss</c:formatCode>
                <c:ptCount val="13"/>
                <c:pt idx="4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C0F9-44DD-9CB4-26438F15DD82}"/>
            </c:ext>
          </c:extLst>
        </c:ser>
        <c:ser>
          <c:idx val="128"/>
          <c:order val="1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Actros'!$C$135:$T$135</c15:sqref>
                  </c15:fullRef>
                </c:ext>
              </c:extLst>
              <c:f>('Yamazumi - Actros'!$D$135:$O$135,'Yamazumi - Actros'!$T$135)</c:f>
              <c:numCache>
                <c:formatCode>h:mm:ss</c:formatCode>
                <c:ptCount val="13"/>
                <c:pt idx="4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0F9-44DD-9CB4-26438F15DD82}"/>
            </c:ext>
          </c:extLst>
        </c:ser>
        <c:ser>
          <c:idx val="129"/>
          <c:order val="1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Actros'!$C$136:$T$136</c15:sqref>
                  </c15:fullRef>
                </c:ext>
              </c:extLst>
              <c:f>('Yamazumi - Actros'!$D$136:$O$136,'Yamazumi - Actros'!$T$136)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C0F9-44DD-9CB4-26438F15DD82}"/>
            </c:ext>
          </c:extLst>
        </c:ser>
        <c:ser>
          <c:idx val="130"/>
          <c:order val="1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Actros'!$C$137:$T$137</c15:sqref>
                  </c15:fullRef>
                </c:ext>
              </c:extLst>
              <c:f>('Yamazumi - Actros'!$D$137:$O$137,'Yamazumi - Actros'!$T$137)</c:f>
              <c:numCache>
                <c:formatCode>h:mm:ss</c:formatCode>
                <c:ptCount val="13"/>
                <c:pt idx="5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C0F9-44DD-9CB4-26438F15DD82}"/>
            </c:ext>
          </c:extLst>
        </c:ser>
        <c:ser>
          <c:idx val="131"/>
          <c:order val="1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Actros'!$C$138:$T$138</c15:sqref>
                  </c15:fullRef>
                </c:ext>
              </c:extLst>
              <c:f>('Yamazumi - Actros'!$D$138:$O$138,'Yamazumi - Actros'!$T$138)</c:f>
              <c:numCache>
                <c:formatCode>h:mm:ss</c:formatCode>
                <c:ptCount val="13"/>
                <c:pt idx="5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C0F9-44DD-9CB4-26438F15DD82}"/>
            </c:ext>
          </c:extLst>
        </c:ser>
        <c:ser>
          <c:idx val="132"/>
          <c:order val="13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Actros'!$C$139:$T$139</c15:sqref>
                  </c15:fullRef>
                </c:ext>
              </c:extLst>
              <c:f>('Yamazumi - Actros'!$D$139:$O$139,'Yamazumi - Actros'!$T$139)</c:f>
              <c:numCache>
                <c:formatCode>h:mm:ss</c:formatCode>
                <c:ptCount val="13"/>
                <c:pt idx="5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C0F9-44DD-9CB4-26438F15DD82}"/>
            </c:ext>
          </c:extLst>
        </c:ser>
        <c:ser>
          <c:idx val="133"/>
          <c:order val="1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Actros'!$C$140:$T$140</c15:sqref>
                  </c15:fullRef>
                </c:ext>
              </c:extLst>
              <c:f>('Yamazumi - Actros'!$D$140:$O$140,'Yamazumi - Actros'!$T$140)</c:f>
              <c:numCache>
                <c:formatCode>h:mm:ss</c:formatCode>
                <c:ptCount val="13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C0F9-44DD-9CB4-26438F15DD82}"/>
            </c:ext>
          </c:extLst>
        </c:ser>
        <c:ser>
          <c:idx val="134"/>
          <c:order val="1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Actros'!$C$141:$T$141</c15:sqref>
                  </c15:fullRef>
                </c:ext>
              </c:extLst>
              <c:f>('Yamazumi - Actros'!$D$141:$O$141,'Yamazumi - Actros'!$T$141)</c:f>
              <c:numCache>
                <c:formatCode>h:mm:ss</c:formatCode>
                <c:ptCount val="13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C0F9-44DD-9CB4-26438F15DD82}"/>
            </c:ext>
          </c:extLst>
        </c:ser>
        <c:ser>
          <c:idx val="135"/>
          <c:order val="1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Actros'!$C$142:$T$142</c15:sqref>
                  </c15:fullRef>
                </c:ext>
              </c:extLst>
              <c:f>('Yamazumi - Actros'!$D$142:$O$142,'Yamazumi - Actros'!$T$142)</c:f>
              <c:numCache>
                <c:formatCode>h:mm:ss</c:formatCode>
                <c:ptCount val="13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C0F9-44DD-9CB4-26438F15DD82}"/>
            </c:ext>
          </c:extLst>
        </c:ser>
        <c:ser>
          <c:idx val="136"/>
          <c:order val="13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Actros'!$C$143:$T$143</c15:sqref>
                  </c15:fullRef>
                </c:ext>
              </c:extLst>
              <c:f>('Yamazumi - Actros'!$D$143:$O$143,'Yamazumi - Actros'!$T$143)</c:f>
              <c:numCache>
                <c:formatCode>h:mm:ss</c:formatCode>
                <c:ptCount val="13"/>
                <c:pt idx="5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C0F9-44DD-9CB4-26438F15DD82}"/>
            </c:ext>
          </c:extLst>
        </c:ser>
        <c:ser>
          <c:idx val="137"/>
          <c:order val="1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Actros'!$C$144:$T$144</c15:sqref>
                  </c15:fullRef>
                </c:ext>
              </c:extLst>
              <c:f>('Yamazumi - Actros'!$D$144:$O$144,'Yamazumi - Actros'!$T$144)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C0F9-44DD-9CB4-26438F15DD82}"/>
            </c:ext>
          </c:extLst>
        </c:ser>
        <c:ser>
          <c:idx val="138"/>
          <c:order val="1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Actros'!$C$145:$T$145</c15:sqref>
                  </c15:fullRef>
                </c:ext>
              </c:extLst>
              <c:f>('Yamazumi - Actros'!$D$145:$O$145,'Yamazumi - Actros'!$T$145)</c:f>
              <c:numCache>
                <c:formatCode>h:mm:ss</c:formatCode>
                <c:ptCount val="13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C0F9-44DD-9CB4-26438F15DD82}"/>
            </c:ext>
          </c:extLst>
        </c:ser>
        <c:ser>
          <c:idx val="139"/>
          <c:order val="1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Actros'!$C$146:$T$146</c15:sqref>
                  </c15:fullRef>
                </c:ext>
              </c:extLst>
              <c:f>('Yamazumi - Actros'!$D$146:$O$146,'Yamazumi - Actros'!$T$146)</c:f>
              <c:numCache>
                <c:formatCode>h:mm:ss</c:formatCode>
                <c:ptCount val="13"/>
                <c:pt idx="5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C0F9-44DD-9CB4-26438F15DD82}"/>
            </c:ext>
          </c:extLst>
        </c:ser>
        <c:ser>
          <c:idx val="140"/>
          <c:order val="1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Actros'!$C$147:$T$147</c15:sqref>
                  </c15:fullRef>
                </c:ext>
              </c:extLst>
              <c:f>('Yamazumi - Actros'!$D$147:$O$147,'Yamazumi - Actros'!$T$147)</c:f>
              <c:numCache>
                <c:formatCode>h:mm:ss</c:formatCode>
                <c:ptCount val="13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C0F9-44DD-9CB4-26438F15DD82}"/>
            </c:ext>
          </c:extLst>
        </c:ser>
        <c:ser>
          <c:idx val="141"/>
          <c:order val="14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Actros'!$C$148:$T$148</c15:sqref>
                  </c15:fullRef>
                </c:ext>
              </c:extLst>
              <c:f>('Yamazumi - Actros'!$D$148:$O$148,'Yamazumi - Actros'!$T$148)</c:f>
              <c:numCache>
                <c:formatCode>h:mm:ss</c:formatCode>
                <c:ptCount val="13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C0F9-44DD-9CB4-26438F15DD82}"/>
            </c:ext>
          </c:extLst>
        </c:ser>
        <c:ser>
          <c:idx val="142"/>
          <c:order val="1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Actros'!$C$149:$T$149</c15:sqref>
                  </c15:fullRef>
                </c:ext>
              </c:extLst>
              <c:f>('Yamazumi - Actros'!$D$149:$O$149,'Yamazumi - Actros'!$T$149)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C0F9-44DD-9CB4-26438F15DD82}"/>
            </c:ext>
          </c:extLst>
        </c:ser>
        <c:ser>
          <c:idx val="143"/>
          <c:order val="14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Actros'!$C$150:$T$150</c15:sqref>
                  </c15:fullRef>
                </c:ext>
              </c:extLst>
              <c:f>('Yamazumi - Actros'!$D$150:$O$150,'Yamazumi - Actros'!$T$150)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C0F9-44DD-9CB4-26438F15DD82}"/>
            </c:ext>
          </c:extLst>
        </c:ser>
        <c:ser>
          <c:idx val="144"/>
          <c:order val="14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Actros'!$C$151:$T$151</c15:sqref>
                  </c15:fullRef>
                </c:ext>
              </c:extLst>
              <c:f>('Yamazumi - Actros'!$D$151:$O$151,'Yamazumi - Actros'!$T$151)</c:f>
              <c:numCache>
                <c:formatCode>h:mm:ss</c:formatCode>
                <c:ptCount val="13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C0F9-44DD-9CB4-26438F15DD82}"/>
            </c:ext>
          </c:extLst>
        </c:ser>
        <c:ser>
          <c:idx val="145"/>
          <c:order val="1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Actros'!$C$152:$T$152</c15:sqref>
                  </c15:fullRef>
                </c:ext>
              </c:extLst>
              <c:f>('Yamazumi - Actros'!$D$152:$O$152,'Yamazumi - Actros'!$T$152)</c:f>
              <c:numCache>
                <c:formatCode>h:mm:ss</c:formatCode>
                <c:ptCount val="13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C0F9-44DD-9CB4-26438F15DD82}"/>
            </c:ext>
          </c:extLst>
        </c:ser>
        <c:ser>
          <c:idx val="146"/>
          <c:order val="14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Actros'!$C$153:$T$153</c15:sqref>
                  </c15:fullRef>
                </c:ext>
              </c:extLst>
              <c:f>('Yamazumi - Actros'!$D$153:$O$153,'Yamazumi - Actros'!$T$153)</c:f>
              <c:numCache>
                <c:formatCode>h:mm:ss</c:formatCode>
                <c:ptCount val="13"/>
                <c:pt idx="5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C0F9-44DD-9CB4-26438F15DD82}"/>
            </c:ext>
          </c:extLst>
        </c:ser>
        <c:ser>
          <c:idx val="147"/>
          <c:order val="1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Actros'!$C$154:$T$154</c15:sqref>
                  </c15:fullRef>
                </c:ext>
              </c:extLst>
              <c:f>('Yamazumi - Actros'!$D$154:$O$154,'Yamazumi - Actros'!$T$154)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C0F9-44DD-9CB4-26438F15DD82}"/>
            </c:ext>
          </c:extLst>
        </c:ser>
        <c:ser>
          <c:idx val="148"/>
          <c:order val="1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Actros'!$C$155:$T$155</c15:sqref>
                  </c15:fullRef>
                </c:ext>
              </c:extLst>
              <c:f>('Yamazumi - Actros'!$D$155:$O$155,'Yamazumi - Actros'!$T$155)</c:f>
              <c:numCache>
                <c:formatCode>h:mm:ss</c:formatCode>
                <c:ptCount val="13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C0F9-44DD-9CB4-26438F15DD82}"/>
            </c:ext>
          </c:extLst>
        </c:ser>
        <c:ser>
          <c:idx val="149"/>
          <c:order val="1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Actros'!$C$156:$T$156</c15:sqref>
                  </c15:fullRef>
                </c:ext>
              </c:extLst>
              <c:f>('Yamazumi - Actros'!$D$156:$O$156,'Yamazumi - Actros'!$T$156)</c:f>
              <c:numCache>
                <c:formatCode>h:mm:ss</c:formatCode>
                <c:ptCount val="13"/>
                <c:pt idx="5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C0F9-44DD-9CB4-26438F15DD82}"/>
            </c:ext>
          </c:extLst>
        </c:ser>
        <c:ser>
          <c:idx val="150"/>
          <c:order val="15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Actros'!$C$157:$T$157</c15:sqref>
                  </c15:fullRef>
                </c:ext>
              </c:extLst>
              <c:f>('Yamazumi - Actros'!$D$157:$O$157,'Yamazumi - Actros'!$T$157)</c:f>
              <c:numCache>
                <c:formatCode>h:mm:ss</c:formatCode>
                <c:ptCount val="13"/>
                <c:pt idx="5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C0F9-44DD-9CB4-26438F15DD82}"/>
            </c:ext>
          </c:extLst>
        </c:ser>
        <c:ser>
          <c:idx val="151"/>
          <c:order val="1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Actros'!$C$158:$T$158</c15:sqref>
                  </c15:fullRef>
                </c:ext>
              </c:extLst>
              <c:f>('Yamazumi - Actros'!$D$158:$O$158,'Yamazumi - Actros'!$T$158)</c:f>
              <c:numCache>
                <c:formatCode>h:mm:ss</c:formatCode>
                <c:ptCount val="13"/>
                <c:pt idx="5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C0F9-44DD-9CB4-26438F15DD82}"/>
            </c:ext>
          </c:extLst>
        </c:ser>
        <c:ser>
          <c:idx val="152"/>
          <c:order val="15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Actros'!$C$159:$T$159</c15:sqref>
                  </c15:fullRef>
                </c:ext>
              </c:extLst>
              <c:f>('Yamazumi - Actros'!$D$159:$O$159,'Yamazumi - Actros'!$T$159)</c:f>
              <c:numCache>
                <c:formatCode>h:mm:ss</c:formatCode>
                <c:ptCount val="13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C0F9-44DD-9CB4-26438F15DD82}"/>
            </c:ext>
          </c:extLst>
        </c:ser>
        <c:ser>
          <c:idx val="153"/>
          <c:order val="15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Actros'!$C$160:$T$160</c15:sqref>
                  </c15:fullRef>
                </c:ext>
              </c:extLst>
              <c:f>('Yamazumi - Actros'!$D$160:$O$160,'Yamazumi - Actros'!$T$160)</c:f>
              <c:numCache>
                <c:formatCode>h:mm:ss</c:formatCode>
                <c:ptCount val="13"/>
                <c:pt idx="6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C0F9-44DD-9CB4-26438F15DD82}"/>
            </c:ext>
          </c:extLst>
        </c:ser>
        <c:ser>
          <c:idx val="154"/>
          <c:order val="1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Actros'!$C$161:$T$161</c15:sqref>
                  </c15:fullRef>
                </c:ext>
              </c:extLst>
              <c:f>('Yamazumi - Actros'!$D$161:$O$161,'Yamazumi - Actros'!$T$161)</c:f>
              <c:numCache>
                <c:formatCode>h:mm:ss</c:formatCode>
                <c:ptCount val="13"/>
                <c:pt idx="6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C0F9-44DD-9CB4-26438F15DD82}"/>
            </c:ext>
          </c:extLst>
        </c:ser>
        <c:ser>
          <c:idx val="155"/>
          <c:order val="1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Actros'!$C$162:$T$162</c15:sqref>
                  </c15:fullRef>
                </c:ext>
              </c:extLst>
              <c:f>('Yamazumi - Actros'!$D$162:$O$162,'Yamazumi - Actros'!$T$162)</c:f>
              <c:numCache>
                <c:formatCode>h:mm:ss</c:formatCode>
                <c:ptCount val="13"/>
                <c:pt idx="6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C0F9-44DD-9CB4-26438F15DD82}"/>
            </c:ext>
          </c:extLst>
        </c:ser>
        <c:ser>
          <c:idx val="156"/>
          <c:order val="15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Actros'!$C$163:$T$163</c15:sqref>
                  </c15:fullRef>
                </c:ext>
              </c:extLst>
              <c:f>('Yamazumi - Actros'!$D$163:$O$163,'Yamazumi - Actros'!$T$163)</c:f>
              <c:numCache>
                <c:formatCode>h:mm:ss</c:formatCode>
                <c:ptCount val="13"/>
                <c:pt idx="6">
                  <c:v>7.6388888888888893E-4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C0F9-44DD-9CB4-26438F15DD82}"/>
            </c:ext>
          </c:extLst>
        </c:ser>
        <c:ser>
          <c:idx val="157"/>
          <c:order val="1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Actros'!$C$164:$T$164</c15:sqref>
                  </c15:fullRef>
                </c:ext>
              </c:extLst>
              <c:f>('Yamazumi - Actros'!$D$164:$O$164,'Yamazumi - Actros'!$T$164)</c:f>
              <c:numCache>
                <c:formatCode>h:mm:ss</c:formatCode>
                <c:ptCount val="13"/>
                <c:pt idx="6">
                  <c:v>1.0185185185185184E-3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C0F9-44DD-9CB4-26438F15DD82}"/>
            </c:ext>
          </c:extLst>
        </c:ser>
        <c:ser>
          <c:idx val="158"/>
          <c:order val="15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Actros'!$C$165:$T$165</c15:sqref>
                  </c15:fullRef>
                </c:ext>
              </c:extLst>
              <c:f>('Yamazumi - Actros'!$D$165:$O$165,'Yamazumi - Actros'!$T$165)</c:f>
              <c:numCache>
                <c:formatCode>h:mm:ss</c:formatCode>
                <c:ptCount val="13"/>
                <c:pt idx="6">
                  <c:v>1.5740740740740741E-3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C0F9-44DD-9CB4-26438F15DD82}"/>
            </c:ext>
          </c:extLst>
        </c:ser>
        <c:ser>
          <c:idx val="159"/>
          <c:order val="1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Actros'!$C$166:$T$166</c15:sqref>
                  </c15:fullRef>
                </c:ext>
              </c:extLst>
              <c:f>('Yamazumi - Actros'!$D$166:$O$166,'Yamazumi - Actros'!$T$166)</c:f>
              <c:numCache>
                <c:formatCode>h:mm:ss</c:formatCode>
                <c:ptCount val="13"/>
                <c:pt idx="6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C0F9-44DD-9CB4-26438F15DD82}"/>
            </c:ext>
          </c:extLst>
        </c:ser>
        <c:ser>
          <c:idx val="160"/>
          <c:order val="1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Actros'!$C$167:$T$167</c15:sqref>
                  </c15:fullRef>
                </c:ext>
              </c:extLst>
              <c:f>('Yamazumi - Actros'!$D$167:$O$167,'Yamazumi - Actros'!$T$167)</c:f>
              <c:numCache>
                <c:formatCode>h:mm:ss</c:formatCode>
                <c:ptCount val="13"/>
                <c:pt idx="6">
                  <c:v>1.261574074074074E-3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C0F9-44DD-9CB4-26438F15DD82}"/>
            </c:ext>
          </c:extLst>
        </c:ser>
        <c:ser>
          <c:idx val="161"/>
          <c:order val="1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Actros'!$C$168:$T$168</c15:sqref>
                  </c15:fullRef>
                </c:ext>
              </c:extLst>
              <c:f>('Yamazumi - Actros'!$D$168:$O$168,'Yamazumi - Actros'!$T$168)</c:f>
              <c:numCache>
                <c:formatCode>h:mm:ss</c:formatCode>
                <c:ptCount val="13"/>
                <c:pt idx="6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C0F9-44DD-9CB4-26438F15DD82}"/>
            </c:ext>
          </c:extLst>
        </c:ser>
        <c:ser>
          <c:idx val="162"/>
          <c:order val="16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Actros'!$C$169:$T$169</c15:sqref>
                  </c15:fullRef>
                </c:ext>
              </c:extLst>
              <c:f>('Yamazumi - Actros'!$D$169:$O$169,'Yamazumi - Actros'!$T$169)</c:f>
              <c:numCache>
                <c:formatCode>h:mm:ss</c:formatCode>
                <c:ptCount val="13"/>
                <c:pt idx="6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C0F9-44DD-9CB4-26438F15DD82}"/>
            </c:ext>
          </c:extLst>
        </c:ser>
        <c:ser>
          <c:idx val="163"/>
          <c:order val="16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Actros'!$C$170:$T$170</c15:sqref>
                  </c15:fullRef>
                </c:ext>
              </c:extLst>
              <c:f>('Yamazumi - Actros'!$D$170:$O$170,'Yamazumi - Actros'!$T$170)</c:f>
              <c:numCache>
                <c:formatCode>h:mm:ss</c:formatCode>
                <c:ptCount val="13"/>
                <c:pt idx="6">
                  <c:v>7.6388888888888893E-4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C0F9-44DD-9CB4-26438F15DD82}"/>
            </c:ext>
          </c:extLst>
        </c:ser>
        <c:ser>
          <c:idx val="164"/>
          <c:order val="1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Actros'!$C$171:$T$171</c15:sqref>
                  </c15:fullRef>
                </c:ext>
              </c:extLst>
              <c:f>('Yamazumi - Actros'!$D$171:$O$171,'Yamazumi - Actros'!$T$171)</c:f>
              <c:numCache>
                <c:formatCode>h:mm:ss</c:formatCode>
                <c:ptCount val="13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C0F9-44DD-9CB4-26438F15DD82}"/>
            </c:ext>
          </c:extLst>
        </c:ser>
        <c:ser>
          <c:idx val="165"/>
          <c:order val="1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Actros'!$C$172:$T$172</c15:sqref>
                  </c15:fullRef>
                </c:ext>
              </c:extLst>
              <c:f>('Yamazumi - Actros'!$D$172:$O$172,'Yamazumi - Actros'!$T$172)</c:f>
              <c:numCache>
                <c:formatCode>h:mm:ss</c:formatCode>
                <c:ptCount val="13"/>
                <c:pt idx="7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C0F9-44DD-9CB4-26438F15DD82}"/>
            </c:ext>
          </c:extLst>
        </c:ser>
        <c:ser>
          <c:idx val="166"/>
          <c:order val="16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Actros'!$C$173:$T$173</c15:sqref>
                  </c15:fullRef>
                </c:ext>
              </c:extLst>
              <c:f>('Yamazumi - Actros'!$D$173:$O$173,'Yamazumi - Actros'!$T$173)</c:f>
              <c:numCache>
                <c:formatCode>h:mm:ss</c:formatCode>
                <c:ptCount val="13"/>
                <c:pt idx="7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C0F9-44DD-9CB4-26438F15DD82}"/>
            </c:ext>
          </c:extLst>
        </c:ser>
        <c:ser>
          <c:idx val="167"/>
          <c:order val="16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Actros'!$C$174:$T$174</c15:sqref>
                  </c15:fullRef>
                </c:ext>
              </c:extLst>
              <c:f>('Yamazumi - Actros'!$D$174:$O$174,'Yamazumi - Actros'!$T$174)</c:f>
              <c:numCache>
                <c:formatCode>h:mm:ss</c:formatCode>
                <c:ptCount val="13"/>
                <c:pt idx="7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C0F9-44DD-9CB4-26438F15DD82}"/>
            </c:ext>
          </c:extLst>
        </c:ser>
        <c:ser>
          <c:idx val="168"/>
          <c:order val="1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Actros'!$C$175:$T$175</c15:sqref>
                  </c15:fullRef>
                </c:ext>
              </c:extLst>
              <c:f>('Yamazumi - Actros'!$D$175:$O$175,'Yamazumi - Actros'!$T$175)</c:f>
              <c:numCache>
                <c:formatCode>h:mm:ss</c:formatCode>
                <c:ptCount val="13"/>
                <c:pt idx="7">
                  <c:v>7.6388888888888893E-4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C0F9-44DD-9CB4-26438F15DD82}"/>
            </c:ext>
          </c:extLst>
        </c:ser>
        <c:ser>
          <c:idx val="169"/>
          <c:order val="1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Actros'!$C$176:$T$176</c15:sqref>
                  </c15:fullRef>
                </c:ext>
              </c:extLst>
              <c:f>('Yamazumi - Actros'!$D$176:$O$176,'Yamazumi - Actros'!$T$176)</c:f>
              <c:numCache>
                <c:formatCode>h:mm:ss</c:formatCode>
                <c:ptCount val="13"/>
                <c:pt idx="7">
                  <c:v>1.0185185185185184E-3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C0F9-44DD-9CB4-26438F15DD82}"/>
            </c:ext>
          </c:extLst>
        </c:ser>
        <c:ser>
          <c:idx val="170"/>
          <c:order val="17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Actros'!$C$177:$T$177</c15:sqref>
                  </c15:fullRef>
                </c:ext>
              </c:extLst>
              <c:f>('Yamazumi - Actros'!$D$177:$O$177,'Yamazumi - Actros'!$T$177)</c:f>
              <c:numCache>
                <c:formatCode>h:mm:ss</c:formatCode>
                <c:ptCount val="13"/>
                <c:pt idx="7">
                  <c:v>1.5740740740740741E-3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C0F9-44DD-9CB4-26438F15DD82}"/>
            </c:ext>
          </c:extLst>
        </c:ser>
        <c:ser>
          <c:idx val="171"/>
          <c:order val="1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Actros'!$C$178:$T$178</c15:sqref>
                  </c15:fullRef>
                </c:ext>
              </c:extLst>
              <c:f>('Yamazumi - Actros'!$D$178:$O$178,'Yamazumi - Actros'!$T$178)</c:f>
              <c:numCache>
                <c:formatCode>h:mm:ss</c:formatCode>
                <c:ptCount val="13"/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C0F9-44DD-9CB4-26438F15DD82}"/>
            </c:ext>
          </c:extLst>
        </c:ser>
        <c:ser>
          <c:idx val="172"/>
          <c:order val="17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Actros'!$C$179:$T$179</c15:sqref>
                  </c15:fullRef>
                </c:ext>
              </c:extLst>
              <c:f>('Yamazumi - Actros'!$D$179:$O$179,'Yamazumi - Actros'!$T$179)</c:f>
              <c:numCache>
                <c:formatCode>h:mm:ss</c:formatCode>
                <c:ptCount val="13"/>
                <c:pt idx="7">
                  <c:v>1.261574074074074E-3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C0F9-44DD-9CB4-26438F15DD82}"/>
            </c:ext>
          </c:extLst>
        </c:ser>
        <c:ser>
          <c:idx val="173"/>
          <c:order val="1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Actros'!$C$180:$T$180</c15:sqref>
                  </c15:fullRef>
                </c:ext>
              </c:extLst>
              <c:f>('Yamazumi - Actros'!$D$180:$O$180,'Yamazumi - Actros'!$T$180)</c:f>
              <c:numCache>
                <c:formatCode>h:mm:ss</c:formatCode>
                <c:ptCount val="13"/>
                <c:pt idx="7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C0F9-44DD-9CB4-26438F15DD82}"/>
            </c:ext>
          </c:extLst>
        </c:ser>
        <c:ser>
          <c:idx val="174"/>
          <c:order val="1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Actros'!$C$181:$T$181</c15:sqref>
                  </c15:fullRef>
                </c:ext>
              </c:extLst>
              <c:f>('Yamazumi - Actros'!$D$181:$O$181,'Yamazumi - Actros'!$T$181)</c:f>
              <c:numCache>
                <c:formatCode>h:mm:ss</c:formatCode>
                <c:ptCount val="13"/>
                <c:pt idx="7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C0F9-44DD-9CB4-26438F15DD82}"/>
            </c:ext>
          </c:extLst>
        </c:ser>
        <c:ser>
          <c:idx val="175"/>
          <c:order val="1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Actros'!$C$182:$T$182</c15:sqref>
                  </c15:fullRef>
                </c:ext>
              </c:extLst>
              <c:f>('Yamazumi - Actros'!$D$182:$O$182,'Yamazumi - Actros'!$T$182)</c:f>
              <c:numCache>
                <c:formatCode>h:mm:ss</c:formatCode>
                <c:ptCount val="13"/>
                <c:pt idx="7">
                  <c:v>7.6388888888888893E-4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C0F9-44DD-9CB4-26438F15DD82}"/>
            </c:ext>
          </c:extLst>
        </c:ser>
        <c:ser>
          <c:idx val="176"/>
          <c:order val="17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Actros'!$C$183:$T$183</c15:sqref>
                  </c15:fullRef>
                </c:ext>
              </c:extLst>
              <c:f>('Yamazumi - Actros'!$D$183:$O$183,'Yamazumi - Actros'!$T$183)</c:f>
              <c:numCache>
                <c:formatCode>h:mm:ss</c:formatCode>
                <c:ptCount val="13"/>
                <c:pt idx="8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C0F9-44DD-9CB4-26438F15DD82}"/>
            </c:ext>
          </c:extLst>
        </c:ser>
        <c:ser>
          <c:idx val="177"/>
          <c:order val="17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Actros'!$C$184:$T$184</c15:sqref>
                  </c15:fullRef>
                </c:ext>
              </c:extLst>
              <c:f>('Yamazumi - Actros'!$D$184:$O$184,'Yamazumi - Actros'!$T$184)</c:f>
              <c:numCache>
                <c:formatCode>h:mm:ss</c:formatCode>
                <c:ptCount val="13"/>
                <c:pt idx="8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C0F9-44DD-9CB4-26438F15DD82}"/>
            </c:ext>
          </c:extLst>
        </c:ser>
        <c:ser>
          <c:idx val="178"/>
          <c:order val="17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Actros'!$C$185:$T$185</c15:sqref>
                  </c15:fullRef>
                </c:ext>
              </c:extLst>
              <c:f>('Yamazumi - Actros'!$D$185:$O$185,'Yamazumi - Actros'!$T$185)</c:f>
              <c:numCache>
                <c:formatCode>h:mm:ss</c:formatCode>
                <c:ptCount val="13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C0F9-44DD-9CB4-26438F15DD82}"/>
            </c:ext>
          </c:extLst>
        </c:ser>
        <c:ser>
          <c:idx val="179"/>
          <c:order val="17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Actros'!$C$186:$T$186</c15:sqref>
                  </c15:fullRef>
                </c:ext>
              </c:extLst>
              <c:f>('Yamazumi - Actros'!$D$186:$O$186,'Yamazumi - Actros'!$T$186)</c:f>
              <c:numCache>
                <c:formatCode>h:mm:ss</c:formatCode>
                <c:ptCount val="13"/>
                <c:pt idx="8">
                  <c:v>5.0925925925925921E-4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C0F9-44DD-9CB4-26438F15DD82}"/>
            </c:ext>
          </c:extLst>
        </c:ser>
        <c:ser>
          <c:idx val="180"/>
          <c:order val="18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Actros'!$C$187:$T$187</c15:sqref>
                  </c15:fullRef>
                </c:ext>
              </c:extLst>
              <c:f>('Yamazumi - Actros'!$D$187:$O$187,'Yamazumi - Actros'!$T$187)</c:f>
              <c:numCache>
                <c:formatCode>h:mm:ss</c:formatCode>
                <c:ptCount val="13"/>
                <c:pt idx="8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C0F9-44DD-9CB4-26438F15DD82}"/>
            </c:ext>
          </c:extLst>
        </c:ser>
        <c:ser>
          <c:idx val="181"/>
          <c:order val="18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Actros'!$C$188:$T$188</c15:sqref>
                  </c15:fullRef>
                </c:ext>
              </c:extLst>
              <c:f>('Yamazumi - Actros'!$D$188:$O$188,'Yamazumi - Actros'!$T$188)</c:f>
              <c:numCache>
                <c:formatCode>h:mm:ss</c:formatCode>
                <c:ptCount val="13"/>
                <c:pt idx="8">
                  <c:v>2.6620370370370372E-4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C0F9-44DD-9CB4-26438F15DD82}"/>
            </c:ext>
          </c:extLst>
        </c:ser>
        <c:ser>
          <c:idx val="182"/>
          <c:order val="1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Actros'!$C$189:$T$189</c15:sqref>
                  </c15:fullRef>
                </c:ext>
              </c:extLst>
              <c:f>('Yamazumi - Actros'!$D$189:$O$189,'Yamazumi - Actros'!$T$189)</c:f>
              <c:numCache>
                <c:formatCode>h:mm:ss</c:formatCode>
                <c:ptCount val="13"/>
                <c:pt idx="8">
                  <c:v>4.0046296296296297E-3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C0F9-44DD-9CB4-26438F15DD82}"/>
            </c:ext>
          </c:extLst>
        </c:ser>
        <c:ser>
          <c:idx val="183"/>
          <c:order val="1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Actros'!$C$190:$T$190</c15:sqref>
                  </c15:fullRef>
                </c:ext>
              </c:extLst>
              <c:f>('Yamazumi - Actros'!$D$190:$O$190,'Yamazumi - Actros'!$T$190)</c:f>
              <c:numCache>
                <c:formatCode>h:mm:ss</c:formatCode>
                <c:ptCount val="13"/>
                <c:pt idx="9">
                  <c:v>9.2592592592592588E-5</c:v>
                </c:pt>
                <c:pt idx="10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C0F9-44DD-9CB4-26438F15DD82}"/>
            </c:ext>
          </c:extLst>
        </c:ser>
        <c:ser>
          <c:idx val="184"/>
          <c:order val="18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Actros'!$C$191:$T$191</c15:sqref>
                  </c15:fullRef>
                </c:ext>
              </c:extLst>
              <c:f>('Yamazumi - Actros'!$D$191:$O$191,'Yamazumi - Actros'!$T$191)</c:f>
              <c:numCache>
                <c:formatCode>h:mm:ss</c:formatCode>
                <c:ptCount val="13"/>
                <c:pt idx="9">
                  <c:v>6.9444444444444444E-5</c:v>
                </c:pt>
                <c:pt idx="1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C0F9-44DD-9CB4-26438F15DD82}"/>
            </c:ext>
          </c:extLst>
        </c:ser>
        <c:ser>
          <c:idx val="185"/>
          <c:order val="18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Actros'!$C$192:$T$192</c15:sqref>
                  </c15:fullRef>
                </c:ext>
              </c:extLst>
              <c:f>('Yamazumi - Actros'!$D$192:$O$192,'Yamazumi - Actros'!$T$192)</c:f>
              <c:numCache>
                <c:formatCode>h:mm:ss</c:formatCode>
                <c:ptCount val="13"/>
                <c:pt idx="9">
                  <c:v>1.3888888888888889E-4</c:v>
                </c:pt>
                <c:pt idx="1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C0F9-44DD-9CB4-26438F15DD82}"/>
            </c:ext>
          </c:extLst>
        </c:ser>
        <c:ser>
          <c:idx val="186"/>
          <c:order val="1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Actros'!$C$193:$T$193</c15:sqref>
                  </c15:fullRef>
                </c:ext>
              </c:extLst>
              <c:f>('Yamazumi - Actros'!$D$193:$O$193,'Yamazumi - Actros'!$T$193)</c:f>
              <c:numCache>
                <c:formatCode>h:mm:ss</c:formatCode>
                <c:ptCount val="13"/>
                <c:pt idx="9">
                  <c:v>2.3148148148148147E-5</c:v>
                </c:pt>
                <c:pt idx="10">
                  <c:v>2.3148148148148147E-5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C0F9-44DD-9CB4-26438F15DD82}"/>
            </c:ext>
          </c:extLst>
        </c:ser>
        <c:ser>
          <c:idx val="187"/>
          <c:order val="1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Actros'!$C$194:$T$194</c15:sqref>
                  </c15:fullRef>
                </c:ext>
              </c:extLst>
              <c:f>('Yamazumi - Actros'!$D$194:$O$194,'Yamazumi - Actros'!$T$194)</c:f>
              <c:numCache>
                <c:formatCode>h:mm:ss</c:formatCode>
                <c:ptCount val="13"/>
                <c:pt idx="9">
                  <c:v>3.4722222222222222E-5</c:v>
                </c:pt>
                <c:pt idx="1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C0F9-44DD-9CB4-26438F15DD82}"/>
            </c:ext>
          </c:extLst>
        </c:ser>
        <c:ser>
          <c:idx val="188"/>
          <c:order val="18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Actros'!$C$195:$T$195</c15:sqref>
                  </c15:fullRef>
                </c:ext>
              </c:extLst>
              <c:f>('Yamazumi - Actros'!$D$195:$O$195,'Yamazumi - Actros'!$T$195)</c:f>
              <c:numCache>
                <c:formatCode>h:mm:ss</c:formatCode>
                <c:ptCount val="13"/>
                <c:pt idx="9">
                  <c:v>4.6296296296296294E-5</c:v>
                </c:pt>
                <c:pt idx="10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C0F9-44DD-9CB4-26438F15DD82}"/>
            </c:ext>
          </c:extLst>
        </c:ser>
        <c:ser>
          <c:idx val="189"/>
          <c:order val="18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Actros'!$C$196:$T$196</c15:sqref>
                  </c15:fullRef>
                </c:ext>
              </c:extLst>
              <c:f>('Yamazumi - Actros'!$D$196:$O$196,'Yamazumi - Actros'!$T$196)</c:f>
              <c:numCache>
                <c:formatCode>h:mm:ss</c:formatCode>
                <c:ptCount val="13"/>
                <c:pt idx="9">
                  <c:v>3.4722222222222222E-5</c:v>
                </c:pt>
                <c:pt idx="1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C0F9-44DD-9CB4-26438F15DD82}"/>
            </c:ext>
          </c:extLst>
        </c:ser>
        <c:ser>
          <c:idx val="190"/>
          <c:order val="19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Actros'!$C$197:$T$197</c15:sqref>
                  </c15:fullRef>
                </c:ext>
              </c:extLst>
              <c:f>('Yamazumi - Actros'!$D$197:$O$197,'Yamazumi - Actros'!$T$197)</c:f>
              <c:numCache>
                <c:formatCode>h:mm:ss</c:formatCode>
                <c:ptCount val="13"/>
                <c:pt idx="9">
                  <c:v>1.273148148148148E-4</c:v>
                </c:pt>
                <c:pt idx="10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C0F9-44DD-9CB4-26438F15DD82}"/>
            </c:ext>
          </c:extLst>
        </c:ser>
        <c:ser>
          <c:idx val="191"/>
          <c:order val="19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Actros'!$C$198:$T$198</c15:sqref>
                  </c15:fullRef>
                </c:ext>
              </c:extLst>
              <c:f>('Yamazumi - Actros'!$D$198:$O$198,'Yamazumi - Actros'!$T$198)</c:f>
              <c:numCache>
                <c:formatCode>h:mm:ss</c:formatCode>
                <c:ptCount val="13"/>
                <c:pt idx="9">
                  <c:v>1.0416666666666667E-4</c:v>
                </c:pt>
                <c:pt idx="1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C0F9-44DD-9CB4-26438F15DD82}"/>
            </c:ext>
          </c:extLst>
        </c:ser>
        <c:ser>
          <c:idx val="192"/>
          <c:order val="19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Actros'!$C$199:$T$199</c15:sqref>
                  </c15:fullRef>
                </c:ext>
              </c:extLst>
              <c:f>('Yamazumi - Actros'!$D$199:$O$199,'Yamazumi - Actros'!$T$199)</c:f>
              <c:numCache>
                <c:formatCode>h:mm:ss</c:formatCode>
                <c:ptCount val="13"/>
                <c:pt idx="9">
                  <c:v>3.4722222222222222E-5</c:v>
                </c:pt>
                <c:pt idx="1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C0F9-44DD-9CB4-26438F15DD82}"/>
            </c:ext>
          </c:extLst>
        </c:ser>
        <c:ser>
          <c:idx val="193"/>
          <c:order val="1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Actros'!$C$200:$T$200</c15:sqref>
                  </c15:fullRef>
                </c:ext>
              </c:extLst>
              <c:f>('Yamazumi - Actros'!$D$200:$O$200,'Yamazumi - Actros'!$T$200)</c:f>
              <c:numCache>
                <c:formatCode>h:mm:ss</c:formatCode>
                <c:ptCount val="13"/>
                <c:pt idx="9">
                  <c:v>1.5046296296296297E-4</c:v>
                </c:pt>
                <c:pt idx="10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C0F9-44DD-9CB4-26438F15DD82}"/>
            </c:ext>
          </c:extLst>
        </c:ser>
        <c:ser>
          <c:idx val="194"/>
          <c:order val="1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Actros'!$C$201:$T$201</c15:sqref>
                  </c15:fullRef>
                </c:ext>
              </c:extLst>
              <c:f>('Yamazumi - Actros'!$D$201:$O$201,'Yamazumi - Actros'!$T$201)</c:f>
              <c:numCache>
                <c:formatCode>h:mm:ss</c:formatCode>
                <c:ptCount val="13"/>
                <c:pt idx="9">
                  <c:v>5.7407407407407407E-3</c:v>
                </c:pt>
                <c:pt idx="10">
                  <c:v>5.7407407407407407E-3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C0F9-44DD-9CB4-26438F15DD82}"/>
            </c:ext>
          </c:extLst>
        </c:ser>
        <c:ser>
          <c:idx val="195"/>
          <c:order val="19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Actros'!$C$202:$T$202</c15:sqref>
                  </c15:fullRef>
                </c:ext>
              </c:extLst>
              <c:f>('Yamazumi - Actros'!$D$202:$O$202,'Yamazumi - Actros'!$T$202)</c:f>
              <c:numCache>
                <c:formatCode>h:mm:ss</c:formatCode>
                <c:ptCount val="13"/>
                <c:pt idx="9">
                  <c:v>1.6087962962962963E-3</c:v>
                </c:pt>
                <c:pt idx="10">
                  <c:v>1.6087962962962963E-3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C0F9-44DD-9CB4-26438F15DD82}"/>
            </c:ext>
          </c:extLst>
        </c:ser>
        <c:ser>
          <c:idx val="196"/>
          <c:order val="19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Actros'!$C$203:$T$203</c15:sqref>
                  </c15:fullRef>
                </c:ext>
              </c:extLst>
              <c:f>('Yamazumi - Actros'!$D$203:$O$203,'Yamazumi - Actros'!$T$203)</c:f>
              <c:numCache>
                <c:formatCode>h:mm:ss</c:formatCode>
                <c:ptCount val="13"/>
                <c:pt idx="9">
                  <c:v>1.3888888888888889E-3</c:v>
                </c:pt>
                <c:pt idx="10">
                  <c:v>1.3888888888888889E-3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C0F9-44DD-9CB4-26438F15DD82}"/>
            </c:ext>
          </c:extLst>
        </c:ser>
        <c:ser>
          <c:idx val="197"/>
          <c:order val="1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Actros'!$C$204:$T$204</c15:sqref>
                  </c15:fullRef>
                </c:ext>
              </c:extLst>
              <c:f>('Yamazumi - Actros'!$D$204:$O$204,'Yamazumi - Actros'!$T$204)</c:f>
              <c:numCache>
                <c:formatCode>h:mm:ss</c:formatCode>
                <c:ptCount val="13"/>
                <c:pt idx="9">
                  <c:v>5.2083333333333333E-4</c:v>
                </c:pt>
                <c:pt idx="10">
                  <c:v>5.2083333333333333E-4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C0F9-44DD-9CB4-26438F15DD82}"/>
            </c:ext>
          </c:extLst>
        </c:ser>
        <c:ser>
          <c:idx val="198"/>
          <c:order val="19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Actros'!$C$205:$T$205</c15:sqref>
                  </c15:fullRef>
                </c:ext>
              </c:extLst>
              <c:f>('Yamazumi - Actros'!$D$205:$O$205,'Yamazumi - Actros'!$T$205)</c:f>
              <c:numCache>
                <c:formatCode>h:mm:ss</c:formatCode>
                <c:ptCount val="13"/>
                <c:pt idx="9">
                  <c:v>2.1759259259259258E-3</c:v>
                </c:pt>
                <c:pt idx="10">
                  <c:v>2.1759259259259258E-3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C0F9-44DD-9CB4-26438F15DD82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Actros'!$C$206:$T$206</c15:sqref>
                  </c15:fullRef>
                </c:ext>
              </c:extLst>
              <c:f>('Yamazumi - Actros'!$D$206:$O$206,'Yamazumi - Actros'!$T$206)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7-C0F9-44DD-9CB4-26438F15DD82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Actros'!$C$207:$T$207</c15:sqref>
                  </c15:fullRef>
                </c:ext>
              </c:extLst>
              <c:f>('Yamazumi - Actros'!$D$207:$O$207,'Yamazumi - Actros'!$T$207)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8-C0F9-44DD-9CB4-26438F15DD82}"/>
            </c:ext>
          </c:extLst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Actros'!$C$208:$T$208</c15:sqref>
                  </c15:fullRef>
                </c:ext>
              </c:extLst>
              <c:f>('Yamazumi - Actros'!$D$208:$O$208,'Yamazumi - Actros'!$T$208)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9-C0F9-44DD-9CB4-26438F15DD82}"/>
            </c:ext>
          </c:extLst>
        </c:ser>
        <c:ser>
          <c:idx val="202"/>
          <c:order val="202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Actros'!$C$209:$T$209</c15:sqref>
                  </c15:fullRef>
                </c:ext>
              </c:extLst>
              <c:f>('Yamazumi - Actros'!$D$209:$O$209,'Yamazumi - Actros'!$T$209)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A-C0F9-44DD-9CB4-26438F15DD82}"/>
            </c:ext>
          </c:extLst>
        </c:ser>
        <c:ser>
          <c:idx val="203"/>
          <c:order val="203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Actros'!$C$210:$T$210</c15:sqref>
                  </c15:fullRef>
                </c:ext>
              </c:extLst>
              <c:f>('Yamazumi - Actros'!$D$210:$O$210,'Yamazumi - Actros'!$T$210)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B-C0F9-44DD-9CB4-26438F15DD82}"/>
            </c:ext>
          </c:extLst>
        </c:ser>
        <c:ser>
          <c:idx val="204"/>
          <c:order val="20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Actros'!$C$211:$T$211</c15:sqref>
                  </c15:fullRef>
                </c:ext>
              </c:extLst>
              <c:f>('Yamazumi - Actros'!$D$211:$O$211,'Yamazumi - Actros'!$T$211)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C-C0F9-44DD-9CB4-26438F15DD82}"/>
            </c:ext>
          </c:extLst>
        </c:ser>
        <c:ser>
          <c:idx val="205"/>
          <c:order val="205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Actros'!$C$212:$T$212</c15:sqref>
                  </c15:fullRef>
                </c:ext>
              </c:extLst>
              <c:f>('Yamazumi - Actros'!$D$212:$O$212,'Yamazumi - Actros'!$T$212)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D-C0F9-44DD-9CB4-26438F15DD82}"/>
            </c:ext>
          </c:extLst>
        </c:ser>
        <c:ser>
          <c:idx val="206"/>
          <c:order val="206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Actros'!$C$213:$T$213</c15:sqref>
                  </c15:fullRef>
                </c:ext>
              </c:extLst>
              <c:f>('Yamazumi - Actros'!$D$213:$O$213,'Yamazumi - Actros'!$T$213)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E-C0F9-44DD-9CB4-26438F15DD82}"/>
            </c:ext>
          </c:extLst>
        </c:ser>
        <c:ser>
          <c:idx val="207"/>
          <c:order val="207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Actros'!$C$214:$T$214</c15:sqref>
                  </c15:fullRef>
                </c:ext>
              </c:extLst>
              <c:f>('Yamazumi - Actros'!$D$214:$O$214,'Yamazumi - Actros'!$T$214)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F-C0F9-44DD-9CB4-26438F15DD82}"/>
            </c:ext>
          </c:extLst>
        </c:ser>
        <c:ser>
          <c:idx val="208"/>
          <c:order val="208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Actros'!$C$215:$T$215</c15:sqref>
                  </c15:fullRef>
                </c:ext>
              </c:extLst>
              <c:f>('Yamazumi - Actros'!$D$215:$O$215,'Yamazumi - Actros'!$T$215)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0-C0F9-44DD-9CB4-26438F15DD82}"/>
            </c:ext>
          </c:extLst>
        </c:ser>
        <c:ser>
          <c:idx val="209"/>
          <c:order val="209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Actros'!$C$216:$T$216</c15:sqref>
                  </c15:fullRef>
                </c:ext>
              </c:extLst>
              <c:f>('Yamazumi - Actros'!$D$216:$O$216,'Yamazumi - Actros'!$T$216)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1-C0F9-44DD-9CB4-26438F15DD82}"/>
            </c:ext>
          </c:extLst>
        </c:ser>
        <c:ser>
          <c:idx val="210"/>
          <c:order val="210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Actros'!$C$217:$T$217</c15:sqref>
                  </c15:fullRef>
                </c:ext>
              </c:extLst>
              <c:f>('Yamazumi - Actros'!$D$217:$O$217,'Yamazumi - Actros'!$T$217)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2-C0F9-44DD-9CB4-26438F15DD82}"/>
            </c:ext>
          </c:extLst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Actros'!$C$218:$T$218</c15:sqref>
                  </c15:fullRef>
                </c:ext>
              </c:extLst>
              <c:f>('Yamazumi - Actros'!$D$218:$O$218,'Yamazumi - Actros'!$T$218)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3-C0F9-44DD-9CB4-26438F15DD82}"/>
            </c:ext>
          </c:extLst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Actros'!$C$219:$T$219</c15:sqref>
                  </c15:fullRef>
                </c:ext>
              </c:extLst>
              <c:f>('Yamazumi - Actros'!$D$219:$O$219,'Yamazumi - Actros'!$T$219)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4-C0F9-44DD-9CB4-26438F15DD82}"/>
            </c:ext>
          </c:extLst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Actros'!$C$220:$T$220</c15:sqref>
                  </c15:fullRef>
                </c:ext>
              </c:extLst>
              <c:f>('Yamazumi - Actros'!$D$220:$O$220,'Yamazumi - Actros'!$T$220)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5-C0F9-44DD-9CB4-26438F15DD82}"/>
            </c:ext>
          </c:extLst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Actros'!$C$221:$T$221</c15:sqref>
                  </c15:fullRef>
                </c:ext>
              </c:extLst>
              <c:f>('Yamazumi - Actros'!$D$221:$O$221,'Yamazumi - Actros'!$T$221)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6-C0F9-44DD-9CB4-26438F15DD82}"/>
            </c:ext>
          </c:extLst>
        </c:ser>
        <c:ser>
          <c:idx val="215"/>
          <c:order val="215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Actros'!$C$222:$T$222</c15:sqref>
                  </c15:fullRef>
                </c:ext>
              </c:extLst>
              <c:f>('Yamazumi - Actros'!$D$222:$O$222,'Yamazumi - Actros'!$T$222)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7-C0F9-44DD-9CB4-26438F15DD82}"/>
            </c:ext>
          </c:extLst>
        </c:ser>
        <c:ser>
          <c:idx val="216"/>
          <c:order val="216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Actros'!$C$223:$T$223</c15:sqref>
                  </c15:fullRef>
                </c:ext>
              </c:extLst>
              <c:f>('Yamazumi - Actros'!$D$223:$O$223,'Yamazumi - Actros'!$T$223)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8-C0F9-44DD-9CB4-26438F15DD82}"/>
            </c:ext>
          </c:extLst>
        </c:ser>
        <c:ser>
          <c:idx val="217"/>
          <c:order val="217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Actros'!$C$224:$T$224</c15:sqref>
                  </c15:fullRef>
                </c:ext>
              </c:extLst>
              <c:f>('Yamazumi - Actros'!$D$224:$O$224,'Yamazumi - Actros'!$T$224)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9-C0F9-44DD-9CB4-26438F15DD82}"/>
            </c:ext>
          </c:extLst>
        </c:ser>
        <c:ser>
          <c:idx val="218"/>
          <c:order val="218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Actros'!$C$225:$T$225</c15:sqref>
                  </c15:fullRef>
                </c:ext>
              </c:extLst>
              <c:f>('Yamazumi - Actros'!$D$225:$O$225,'Yamazumi - Actros'!$T$225)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A-C0F9-44DD-9CB4-26438F15DD82}"/>
            </c:ext>
          </c:extLst>
        </c:ser>
        <c:ser>
          <c:idx val="219"/>
          <c:order val="2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Actros'!$C$226:$T$226</c15:sqref>
                  </c15:fullRef>
                </c:ext>
              </c:extLst>
              <c:f>('Yamazumi - Actros'!$D$226:$O$226,'Yamazumi - Actros'!$T$226)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B-C0F9-44DD-9CB4-26438F15DD82}"/>
            </c:ext>
          </c:extLst>
        </c:ser>
        <c:ser>
          <c:idx val="220"/>
          <c:order val="22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Actros'!$C$227:$T$227</c15:sqref>
                  </c15:fullRef>
                </c:ext>
              </c:extLst>
              <c:f>('Yamazumi - Actros'!$D$227:$O$227,'Yamazumi - Actros'!$T$227)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C-C0F9-44DD-9CB4-26438F15DD82}"/>
            </c:ext>
          </c:extLst>
        </c:ser>
        <c:ser>
          <c:idx val="221"/>
          <c:order val="22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Actros'!$C$228:$T$228</c15:sqref>
                  </c15:fullRef>
                </c:ext>
              </c:extLst>
              <c:f>('Yamazumi - Actros'!$D$228:$O$228,'Yamazumi - Actros'!$T$228)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D-C0F9-44DD-9CB4-26438F15DD82}"/>
            </c:ext>
          </c:extLst>
        </c:ser>
        <c:ser>
          <c:idx val="222"/>
          <c:order val="22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Actros'!$C$229:$T$229</c15:sqref>
                  </c15:fullRef>
                </c:ext>
              </c:extLst>
              <c:f>('Yamazumi - Actros'!$D$229:$O$229,'Yamazumi - Actros'!$T$229)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E-C0F9-44DD-9CB4-26438F15DD82}"/>
            </c:ext>
          </c:extLst>
        </c:ser>
        <c:ser>
          <c:idx val="223"/>
          <c:order val="22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Actros'!$C$230:$T$230</c15:sqref>
                  </c15:fullRef>
                </c:ext>
              </c:extLst>
              <c:f>('Yamazumi - Actros'!$D$230:$O$230,'Yamazumi - Actros'!$T$230)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F-C0F9-44DD-9CB4-26438F15DD82}"/>
            </c:ext>
          </c:extLst>
        </c:ser>
        <c:ser>
          <c:idx val="224"/>
          <c:order val="22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Actros'!$C$231:$T$231</c15:sqref>
                  </c15:fullRef>
                </c:ext>
              </c:extLst>
              <c:f>('Yamazumi - Actros'!$D$231:$O$231,'Yamazumi - Actros'!$T$231)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0-C0F9-44DD-9CB4-26438F15DD82}"/>
            </c:ext>
          </c:extLst>
        </c:ser>
        <c:ser>
          <c:idx val="225"/>
          <c:order val="22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Actros'!$C$232:$T$232</c15:sqref>
                  </c15:fullRef>
                </c:ext>
              </c:extLst>
              <c:f>('Yamazumi - Actros'!$D$232:$O$232,'Yamazumi - Actros'!$T$232)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1-C0F9-44DD-9CB4-26438F15DD82}"/>
            </c:ext>
          </c:extLst>
        </c:ser>
        <c:ser>
          <c:idx val="226"/>
          <c:order val="226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Actros'!$C$233:$T$233</c15:sqref>
                  </c15:fullRef>
                </c:ext>
              </c:extLst>
              <c:f>('Yamazumi - Actros'!$D$233:$O$233,'Yamazumi - Actros'!$T$233)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2-C0F9-44DD-9CB4-26438F15DD82}"/>
            </c:ext>
          </c:extLst>
        </c:ser>
        <c:ser>
          <c:idx val="227"/>
          <c:order val="22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Actros'!$C$234:$T$234</c15:sqref>
                  </c15:fullRef>
                </c:ext>
              </c:extLst>
              <c:f>('Yamazumi - Actros'!$D$234:$O$234,'Yamazumi - Actros'!$T$234)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3-C0F9-44DD-9CB4-26438F15DD82}"/>
            </c:ext>
          </c:extLst>
        </c:ser>
        <c:ser>
          <c:idx val="228"/>
          <c:order val="228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Actros'!$C$235:$T$235</c15:sqref>
                  </c15:fullRef>
                </c:ext>
              </c:extLst>
              <c:f>('Yamazumi - Actros'!$D$235:$O$235,'Yamazumi - Actros'!$T$235)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4-C0F9-44DD-9CB4-26438F15DD82}"/>
            </c:ext>
          </c:extLst>
        </c:ser>
        <c:ser>
          <c:idx val="229"/>
          <c:order val="229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Actros'!$C$236:$T$236</c15:sqref>
                  </c15:fullRef>
                </c:ext>
              </c:extLst>
              <c:f>('Yamazumi - Actros'!$D$236:$O$236,'Yamazumi - Actros'!$T$236)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5-C0F9-44DD-9CB4-26438F15DD82}"/>
            </c:ext>
          </c:extLst>
        </c:ser>
        <c:ser>
          <c:idx val="230"/>
          <c:order val="230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Actros'!$C$237:$T$237</c15:sqref>
                  </c15:fullRef>
                </c:ext>
              </c:extLst>
              <c:f>('Yamazumi - Actros'!$D$237:$O$237,'Yamazumi - Actros'!$T$237)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6-C0F9-44DD-9CB4-26438F15DD82}"/>
            </c:ext>
          </c:extLst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Actros'!$C$238:$T$238</c15:sqref>
                  </c15:fullRef>
                </c:ext>
              </c:extLst>
              <c:f>('Yamazumi - Actros'!$D$238:$O$238,'Yamazumi - Actros'!$T$238)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7-C0F9-44DD-9CB4-26438F15DD82}"/>
            </c:ext>
          </c:extLst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Actros'!$C$239:$T$239</c15:sqref>
                  </c15:fullRef>
                </c:ext>
              </c:extLst>
              <c:f>('Yamazumi - Actros'!$D$239:$O$239,'Yamazumi - Actros'!$T$239)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8-C0F9-44DD-9CB4-26438F15DD82}"/>
            </c:ext>
          </c:extLst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Actros'!$C$240:$T$240</c15:sqref>
                  </c15:fullRef>
                </c:ext>
              </c:extLst>
              <c:f>('Yamazumi - Actros'!$D$240:$O$240,'Yamazumi - Actros'!$T$240)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9-C0F9-44DD-9CB4-26438F15DD82}"/>
            </c:ext>
          </c:extLst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Actros'!$C$241:$T$241</c15:sqref>
                  </c15:fullRef>
                </c:ext>
              </c:extLst>
              <c:f>('Yamazumi - Actros'!$D$241:$O$241,'Yamazumi - Actros'!$T$241)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A-C0F9-44DD-9CB4-26438F15DD82}"/>
            </c:ext>
          </c:extLst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Actros'!$C$242:$T$242</c15:sqref>
                  </c15:fullRef>
                </c:ext>
              </c:extLst>
              <c:f>('Yamazumi - Actros'!$D$242:$O$242,'Yamazumi - Actros'!$T$242)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B-C0F9-44DD-9CB4-26438F15DD82}"/>
            </c:ext>
          </c:extLst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Actros'!$C$243:$T$243</c15:sqref>
                  </c15:fullRef>
                </c:ext>
              </c:extLst>
              <c:f>('Yamazumi - Actros'!$D$243:$O$243,'Yamazumi - Actros'!$T$243)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C-C0F9-44DD-9CB4-26438F15DD82}"/>
            </c:ext>
          </c:extLst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Actros'!$C$244:$T$244</c15:sqref>
                  </c15:fullRef>
                </c:ext>
              </c:extLst>
              <c:f>('Yamazumi - Actros'!$D$244:$O$244,'Yamazumi - Actros'!$T$244)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D-C0F9-44DD-9CB4-26438F15DD82}"/>
            </c:ext>
          </c:extLst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Actros'!$C$245:$T$245</c15:sqref>
                  </c15:fullRef>
                </c:ext>
              </c:extLst>
              <c:f>('Yamazumi - Actros'!$D$245:$O$245,'Yamazumi - Actros'!$T$245)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E-C0F9-44DD-9CB4-26438F15DD82}"/>
            </c:ext>
          </c:extLst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Actros'!$C$246:$T$246</c15:sqref>
                  </c15:fullRef>
                </c:ext>
              </c:extLst>
              <c:f>('Yamazumi - Actros'!$D$246:$O$246,'Yamazumi - Actros'!$T$246)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F-C0F9-44DD-9CB4-26438F15DD82}"/>
            </c:ext>
          </c:extLst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Actros'!$C$247:$T$247</c15:sqref>
                  </c15:fullRef>
                </c:ext>
              </c:extLst>
              <c:f>('Yamazumi - Actros'!$D$247:$O$247,'Yamazumi - Actros'!$T$247)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0-C0F9-44DD-9CB4-26438F15DD82}"/>
            </c:ext>
          </c:extLst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Actros'!$C$248:$T$248</c15:sqref>
                  </c15:fullRef>
                </c:ext>
              </c:extLst>
              <c:f>('Yamazumi - Actros'!$D$248:$O$248,'Yamazumi - Actros'!$T$248)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1-C0F9-44DD-9CB4-26438F15DD82}"/>
            </c:ext>
          </c:extLst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Actros'!$C$249:$T$249</c15:sqref>
                  </c15:fullRef>
                </c:ext>
              </c:extLst>
              <c:f>('Yamazumi - Actros'!$D$249:$O$249,'Yamazumi - Actros'!$T$249)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2-C0F9-44DD-9CB4-26438F15DD82}"/>
            </c:ext>
          </c:extLst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Actros'!$C$250:$T$250</c15:sqref>
                  </c15:fullRef>
                </c:ext>
              </c:extLst>
              <c:f>('Yamazumi - Actros'!$D$250:$O$250,'Yamazumi - Actros'!$T$250)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3-C0F9-44DD-9CB4-26438F15DD82}"/>
            </c:ext>
          </c:extLst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Actros'!$C$251:$T$251</c15:sqref>
                  </c15:fullRef>
                </c:ext>
              </c:extLst>
              <c:f>('Yamazumi - Actros'!$D$251:$O$251,'Yamazumi - Actros'!$T$251)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4-C0F9-44DD-9CB4-26438F15DD82}"/>
            </c:ext>
          </c:extLst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Actros'!$C$252:$T$252</c15:sqref>
                  </c15:fullRef>
                </c:ext>
              </c:extLst>
              <c:f>('Yamazumi - Actros'!$D$252:$O$252,'Yamazumi - Actros'!$T$252)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5-C0F9-44DD-9CB4-26438F15DD82}"/>
            </c:ext>
          </c:extLst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Actros'!$C$253:$T$253</c15:sqref>
                  </c15:fullRef>
                </c:ext>
              </c:extLst>
              <c:f>('Yamazumi - Actros'!$D$253:$O$253,'Yamazumi - Actros'!$T$253)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6-C0F9-44DD-9CB4-26438F15DD82}"/>
            </c:ext>
          </c:extLst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Actros'!$C$254:$T$254</c15:sqref>
                  </c15:fullRef>
                </c:ext>
              </c:extLst>
              <c:f>('Yamazumi - Actros'!$D$254:$O$254,'Yamazumi - Actros'!$T$254)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7-C0F9-44DD-9CB4-26438F15DD82}"/>
            </c:ext>
          </c:extLst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Actros'!$C$255:$T$255</c15:sqref>
                  </c15:fullRef>
                </c:ext>
              </c:extLst>
              <c:f>('Yamazumi - Actros'!$D$255:$O$255,'Yamazumi - Actros'!$T$255)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8-C0F9-44DD-9CB4-26438F15DD82}"/>
            </c:ext>
          </c:extLst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Actros'!$C$256:$T$256</c15:sqref>
                  </c15:fullRef>
                </c:ext>
              </c:extLst>
              <c:f>('Yamazumi - Actros'!$D$256:$O$256,'Yamazumi - Actros'!$T$256)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9-C0F9-44DD-9CB4-26438F15DD82}"/>
            </c:ext>
          </c:extLst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Actros'!$C$257:$T$257</c15:sqref>
                  </c15:fullRef>
                </c:ext>
              </c:extLst>
              <c:f>('Yamazumi - Actros'!$D$257:$O$257,'Yamazumi - Actros'!$T$257)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A-C0F9-44DD-9CB4-26438F15DD82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Actros'!$C$6:$T$6</c15:sqref>
                  </c15:fullRef>
                </c:ext>
              </c:extLst>
              <c:f>('Yamazumi - Actros'!$D$6:$O$6,'Yamazumi - Actros'!$T$6)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Actros'!$C$258:$T$258</c15:sqref>
                  </c15:fullRef>
                </c:ext>
              </c:extLst>
              <c:f>('Yamazumi - Actros'!$D$258:$O$258,'Yamazumi - Actros'!$T$258)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B-C0F9-44DD-9CB4-26438F15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65903"/>
        <c:axId val="1224080095"/>
      </c:barChart>
      <c:lineChart>
        <c:grouping val="standard"/>
        <c:varyColors val="0"/>
        <c:ser>
          <c:idx val="252"/>
          <c:order val="252"/>
          <c:tx>
            <c:strRef>
              <c:f>'Yamazumi - Actros'!$C$265</c:f>
              <c:strCache>
                <c:ptCount val="1"/>
                <c:pt idx="0">
                  <c:v>Takt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Abastecimento</c:v>
              </c:pt>
              <c:pt idx="1">
                <c:v>Passa-disço</c:v>
              </c:pt>
              <c:pt idx="2">
                <c:v>Chineleira</c:v>
              </c:pt>
              <c:pt idx="3">
                <c:v>5ª Roda</c:v>
              </c:pt>
              <c:pt idx="4">
                <c:v>Pneu LD</c:v>
              </c:pt>
              <c:pt idx="5">
                <c:v>Pneu LE</c:v>
              </c:pt>
              <c:pt idx="6">
                <c:v>Para-lama LD</c:v>
              </c:pt>
              <c:pt idx="7">
                <c:v>Para-lama LE</c:v>
              </c:pt>
              <c:pt idx="8">
                <c:v>Controle</c:v>
              </c:pt>
              <c:pt idx="9">
                <c:v>Elétrica I</c:v>
              </c:pt>
              <c:pt idx="10">
                <c:v>Elétrica II</c:v>
              </c:pt>
              <c:pt idx="11">
                <c:v>Elétrica III</c:v>
              </c:pt>
              <c:pt idx="12">
                <c:v>Coluna5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Actros'!$D$265:$T$265</c15:sqref>
                  </c15:fullRef>
                </c:ext>
              </c:extLst>
              <c:f>'Yamazumi - Actros'!$E$265:$P$265</c:f>
              <c:numCache>
                <c:formatCode>h:mm:ss</c:formatCode>
                <c:ptCount val="12"/>
                <c:pt idx="0">
                  <c:v>1.1458333333333333E-2</c:v>
                </c:pt>
                <c:pt idx="1">
                  <c:v>1.1458333333333333E-2</c:v>
                </c:pt>
                <c:pt idx="2">
                  <c:v>1.1458333333333333E-2</c:v>
                </c:pt>
                <c:pt idx="3">
                  <c:v>1.1458333333333333E-2</c:v>
                </c:pt>
                <c:pt idx="4">
                  <c:v>1.1458333333333333E-2</c:v>
                </c:pt>
                <c:pt idx="5">
                  <c:v>1.1458333333333333E-2</c:v>
                </c:pt>
                <c:pt idx="6">
                  <c:v>1.1458333333333333E-2</c:v>
                </c:pt>
                <c:pt idx="7">
                  <c:v>1.1458333333333333E-2</c:v>
                </c:pt>
                <c:pt idx="8">
                  <c:v>1.1458333333333333E-2</c:v>
                </c:pt>
                <c:pt idx="9">
                  <c:v>1.1458333333333333E-2</c:v>
                </c:pt>
                <c:pt idx="10">
                  <c:v>1.1458333333333333E-2</c:v>
                </c:pt>
                <c:pt idx="11">
                  <c:v>1.1458333333333333E-2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C0F9-44DD-9CB4-26438F15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903"/>
        <c:axId val="1224080095"/>
      </c:lineChart>
      <c:catAx>
        <c:axId val="1403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080095"/>
        <c:crosses val="autoZero"/>
        <c:auto val="1"/>
        <c:lblAlgn val="ctr"/>
        <c:lblOffset val="100"/>
        <c:noMultiLvlLbl val="0"/>
      </c:catAx>
      <c:valAx>
        <c:axId val="1224080095"/>
        <c:scaling>
          <c:orientation val="minMax"/>
          <c:max val="1.5000000000000003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9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Actros'!$D$6</c:f>
              <c:strCache>
                <c:ptCount val="1"/>
                <c:pt idx="0">
                  <c:v>Abastecimento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392-4A61-92F4-0EDEE28949F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392-4A61-92F4-0EDEE28949F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392-4A61-92F4-0EDEE28949FF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Actros'!$D$261:$D$263</c:f>
              <c:numCache>
                <c:formatCode>h:mm:ss</c:formatCode>
                <c:ptCount val="3"/>
                <c:pt idx="0">
                  <c:v>3.645833333333333E-3</c:v>
                </c:pt>
                <c:pt idx="1">
                  <c:v>0</c:v>
                </c:pt>
                <c:pt idx="2">
                  <c:v>2.7777777777777779E-3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92-4A61-92F4-0EDEE28949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Actros'!$E$6</c:f>
              <c:strCache>
                <c:ptCount val="1"/>
                <c:pt idx="0">
                  <c:v>Passa-disço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4-1CC4-46D9-87D8-D7189F912CFF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Actros'!$E$261:$E$263</c:f>
              <c:numCache>
                <c:formatCode>h:mm:ss</c:formatCode>
                <c:ptCount val="3"/>
                <c:pt idx="0">
                  <c:v>6.8055555555555551E-3</c:v>
                </c:pt>
                <c:pt idx="1">
                  <c:v>0</c:v>
                </c:pt>
                <c:pt idx="2">
                  <c:v>1.8981481481481479E-3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4-4279-9E85-FC10ABC35D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Actros'!$E$6</c:f>
              <c:strCache>
                <c:ptCount val="1"/>
                <c:pt idx="0">
                  <c:v>Passa-disço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AFD-4280-A116-2C6FC589571C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Actros'!$E$261:$E$263</c:f>
              <c:numCache>
                <c:formatCode>h:mm:ss</c:formatCode>
                <c:ptCount val="3"/>
                <c:pt idx="0">
                  <c:v>6.8055555555555551E-3</c:v>
                </c:pt>
                <c:pt idx="1">
                  <c:v>0</c:v>
                </c:pt>
                <c:pt idx="2">
                  <c:v>1.8981481481481479E-3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D-4280-A116-2C6FC58957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Actros'!$H$6</c:f>
              <c:strCache>
                <c:ptCount val="1"/>
                <c:pt idx="0">
                  <c:v>Pneu LD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7B4-44FD-8D23-328681E32011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Actros'!$F$261:$F$263</c:f>
              <c:numCache>
                <c:formatCode>h:mm:ss</c:formatCode>
                <c:ptCount val="3"/>
                <c:pt idx="0">
                  <c:v>7.013888888888889E-3</c:v>
                </c:pt>
                <c:pt idx="1">
                  <c:v>0</c:v>
                </c:pt>
                <c:pt idx="2">
                  <c:v>4.1550925925925922E-3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4-44FD-8D23-328681E320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324-4BA6-BCC8-AC8759BCD0A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324-4BA6-BCC8-AC8759BCD0A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324-4BA6-BCC8-AC8759BCD0AC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Actros'!$I$261:$I$263</c:f>
              <c:numCache>
                <c:formatCode>h:mm:ss</c:formatCode>
                <c:ptCount val="3"/>
                <c:pt idx="0">
                  <c:v>3.2060185185185182E-3</c:v>
                </c:pt>
                <c:pt idx="1">
                  <c:v>0</c:v>
                </c:pt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4-4BA6-BCC8-AC8759BCD0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B25-43A3-A7DE-5E44997C927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B25-43A3-A7DE-5E44997C92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B25-43A3-A7DE-5E44997C9276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Actros'!$J$261:$J$263</c:f>
              <c:numCache>
                <c:formatCode>h:mm:ss</c:formatCode>
                <c:ptCount val="3"/>
                <c:pt idx="0">
                  <c:v>9.0509259259259258E-3</c:v>
                </c:pt>
                <c:pt idx="1">
                  <c:v>0</c:v>
                </c:pt>
                <c:pt idx="2">
                  <c:v>2.0833333333333332E-4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25-43A3-A7DE-5E44997C92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B27-44A6-8249-AF7C0398C6C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B27-44A6-8249-AF7C0398C6C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B27-44A6-8249-AF7C0398C6C3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Actros'!$K$261:$K$263</c:f>
              <c:numCache>
                <c:formatCode>h:mm:ss</c:formatCode>
                <c:ptCount val="3"/>
                <c:pt idx="0">
                  <c:v>9.0509259259259258E-3</c:v>
                </c:pt>
                <c:pt idx="1">
                  <c:v>0</c:v>
                </c:pt>
                <c:pt idx="2">
                  <c:v>2.0833333333333332E-4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27-44A6-8249-AF7C0398C6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257-45B0-9F3C-908E4811DB9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257-45B0-9F3C-908E4811DB9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57-45B0-9F3C-908E4811DB9E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Actros'!$L$261:$L$263</c:f>
              <c:numCache>
                <c:formatCode>h:mm:ss</c:formatCode>
                <c:ptCount val="3"/>
                <c:pt idx="0">
                  <c:v>1.0069444444444444E-3</c:v>
                </c:pt>
                <c:pt idx="1">
                  <c:v>0</c:v>
                </c:pt>
                <c:pt idx="2">
                  <c:v>4.4212962962962964E-3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7-45B0-9F3C-908E4811DB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43B-40B3-A2B3-13BA5FB9B29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43B-40B3-A2B3-13BA5FB9B29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43B-40B3-A2B3-13BA5FB9B296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Actros'!$M$261:$M$263</c:f>
              <c:numCache>
                <c:formatCode>h:mm:ss</c:formatCode>
                <c:ptCount val="3"/>
                <c:pt idx="0">
                  <c:v>1.201388888888889E-2</c:v>
                </c:pt>
                <c:pt idx="1">
                  <c:v>0</c:v>
                </c:pt>
                <c:pt idx="2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3B-40B3-A2B3-13BA5FB9B2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AFE-4690-B234-9C206746518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AFE-4690-B234-9C206746518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AFE-4690-B234-9C2067465186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Actros'!$N$261:$N$263</c:f>
              <c:numCache>
                <c:formatCode>h:mm:ss</c:formatCode>
                <c:ptCount val="3"/>
                <c:pt idx="0">
                  <c:v>1.201388888888889E-2</c:v>
                </c:pt>
                <c:pt idx="1">
                  <c:v>0</c:v>
                </c:pt>
                <c:pt idx="2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E-4690-B234-9C20674651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77E-4B1E-9715-FE8FE0F2B39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77E-4B1E-9715-FE8FE0F2B39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77E-4B1E-9715-FE8FE0F2B399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Actros'!$O$261:$O$263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E-4B1E-9715-FE8FE0F2B3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Actros'!$H$6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508-412F-88FF-835AF8E196F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508-412F-88FF-835AF8E196F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508-412F-88FF-835AF8E196FC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Actros'!$G$261:$G$263</c:f>
              <c:numCache>
                <c:formatCode>h:mm:ss</c:formatCode>
                <c:ptCount val="3"/>
                <c:pt idx="0">
                  <c:v>9.6643518518518528E-3</c:v>
                </c:pt>
                <c:pt idx="1">
                  <c:v>0</c:v>
                </c:pt>
                <c:pt idx="2">
                  <c:v>1.7708333333333335E-3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08-412F-88FF-835AF8E196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Actros'!$H$6</c:f>
              <c:strCache>
                <c:ptCount val="1"/>
                <c:pt idx="0">
                  <c:v>Pneu LD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331-44EF-8143-D6674DB8F06C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Actros'!$F$261:$F$263</c:f>
              <c:numCache>
                <c:formatCode>h:mm:ss</c:formatCode>
                <c:ptCount val="3"/>
                <c:pt idx="0">
                  <c:v>7.013888888888889E-3</c:v>
                </c:pt>
                <c:pt idx="1">
                  <c:v>0</c:v>
                </c:pt>
                <c:pt idx="2">
                  <c:v>4.1550925925925922E-3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31-44EF-8143-D6674DB8F0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Actros'!$H$6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F80-4268-ACA9-3774AE87403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F80-4268-ACA9-3774AE87403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F80-4268-ACA9-3774AE87403B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Actros'!$H$261:$H$263</c:f>
              <c:numCache>
                <c:formatCode>h:mm:ss</c:formatCode>
                <c:ptCount val="3"/>
                <c:pt idx="0">
                  <c:v>3.2060185185185182E-3</c:v>
                </c:pt>
                <c:pt idx="1">
                  <c:v>0</c:v>
                </c:pt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80-4268-ACA9-3774AE8740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Arocs'!$D$6</c:f>
              <c:strCache>
                <c:ptCount val="1"/>
                <c:pt idx="0">
                  <c:v>Abastecimento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57E-4947-8182-6545E79F054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57E-4947-8182-6545E79F054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57E-4947-8182-6545E79F0541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Arocs'!$D$261:$D$263</c:f>
              <c:numCache>
                <c:formatCode>h:mm:ss</c:formatCode>
                <c:ptCount val="3"/>
                <c:pt idx="0">
                  <c:v>3.645833333333333E-3</c:v>
                </c:pt>
                <c:pt idx="1">
                  <c:v>0</c:v>
                </c:pt>
                <c:pt idx="2">
                  <c:v>2.7777777777777779E-3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7E-4947-8182-6545E79F05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Arocs'!$E$6</c:f>
              <c:strCache>
                <c:ptCount val="1"/>
                <c:pt idx="0">
                  <c:v>Passa-disço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68D-41CB-90DE-BC22244CABB1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Arocs'!$E$261:$E$263</c:f>
              <c:numCache>
                <c:formatCode>h:mm:ss</c:formatCode>
                <c:ptCount val="3"/>
                <c:pt idx="0">
                  <c:v>6.8055555555555551E-3</c:v>
                </c:pt>
                <c:pt idx="1">
                  <c:v>0</c:v>
                </c:pt>
                <c:pt idx="2">
                  <c:v>1.8981481481481479E-3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D-41CB-90DE-BC22244CAB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Arocs'!$H$6</c:f>
              <c:strCache>
                <c:ptCount val="1"/>
                <c:pt idx="0">
                  <c:v>Pneu LD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C5F-4DF6-A16C-30FFC2E02631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Arocs'!$F$261:$F$263</c:f>
              <c:numCache>
                <c:formatCode>h:mm:ss</c:formatCode>
                <c:ptCount val="3"/>
                <c:pt idx="0">
                  <c:v>7.013888888888889E-3</c:v>
                </c:pt>
                <c:pt idx="1">
                  <c:v>0</c:v>
                </c:pt>
                <c:pt idx="2">
                  <c:v>4.1550925925925922E-3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F-4DF6-A16C-30FFC2E026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136-4708-A197-89393B45C23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136-4708-A197-89393B45C23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136-4708-A197-89393B45C23A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Arocs'!$I$261:$I$263</c:f>
              <c:numCache>
                <c:formatCode>h:mm:ss</c:formatCode>
                <c:ptCount val="3"/>
                <c:pt idx="0">
                  <c:v>3.2060185185185182E-3</c:v>
                </c:pt>
                <c:pt idx="1">
                  <c:v>0</c:v>
                </c:pt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36-4708-A197-89393B45C2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0E2-4058-BEF5-2FB4C08BE7A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0E2-4058-BEF5-2FB4C08BE7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0E2-4058-BEF5-2FB4C08BE7A3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Arocs'!$J$261:$J$263</c:f>
              <c:numCache>
                <c:formatCode>h:mm:ss</c:formatCode>
                <c:ptCount val="3"/>
                <c:pt idx="0">
                  <c:v>7.6620370370370366E-3</c:v>
                </c:pt>
                <c:pt idx="1">
                  <c:v>0</c:v>
                </c:pt>
                <c:pt idx="2">
                  <c:v>2.0833333333333332E-4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E2-4058-BEF5-2FB4C08BE7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B60-4989-AEF7-DDCD43FE775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B60-4989-AEF7-DDCD43FE775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B60-4989-AEF7-DDCD43FE775D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Arocs'!$K$261:$K$263</c:f>
              <c:numCache>
                <c:formatCode>h:mm:ss</c:formatCode>
                <c:ptCount val="3"/>
                <c:pt idx="0">
                  <c:v>7.6620370370370366E-3</c:v>
                </c:pt>
                <c:pt idx="1">
                  <c:v>0</c:v>
                </c:pt>
                <c:pt idx="2">
                  <c:v>2.0833333333333332E-4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60-4989-AEF7-DDCD43FE77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215-49C6-8441-40F1A87EE57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215-49C6-8441-40F1A87EE57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215-49C6-8441-40F1A87EE573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Arocs'!$L$261:$L$263</c:f>
              <c:numCache>
                <c:formatCode>h:mm:ss</c:formatCode>
                <c:ptCount val="3"/>
                <c:pt idx="0">
                  <c:v>1.0069444444444444E-3</c:v>
                </c:pt>
                <c:pt idx="1">
                  <c:v>0</c:v>
                </c:pt>
                <c:pt idx="2">
                  <c:v>4.4212962962962964E-3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15-49C6-8441-40F1A87EE5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3A6-4129-945A-FDC38FC9D78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3A6-4129-945A-FDC38FC9D78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3A6-4129-945A-FDC38FC9D786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Arocs'!$M$261:$M$263</c:f>
              <c:numCache>
                <c:formatCode>h:mm:ss</c:formatCode>
                <c:ptCount val="3"/>
                <c:pt idx="0">
                  <c:v>9.8379629629629633E-3</c:v>
                </c:pt>
                <c:pt idx="1">
                  <c:v>0</c:v>
                </c:pt>
                <c:pt idx="2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A6-4129-945A-FDC38FC9D7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29B-4D25-B153-FF9BADC174F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29B-4D25-B153-FF9BADC174F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29B-4D25-B153-FF9BADC174FB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Arocs'!$N$261:$N$263</c:f>
              <c:numCache>
                <c:formatCode>h:mm:ss</c:formatCode>
                <c:ptCount val="3"/>
                <c:pt idx="0">
                  <c:v>9.8379629629629633E-3</c:v>
                </c:pt>
                <c:pt idx="1">
                  <c:v>0</c:v>
                </c:pt>
                <c:pt idx="2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B-4D25-B153-FF9BADC174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57C-4266-BE34-8CC5572729D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57C-4266-BE34-8CC5572729D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57C-4266-BE34-8CC5572729DB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Actros'!$I$261:$I$263</c:f>
              <c:numCache>
                <c:formatCode>h:mm:ss</c:formatCode>
                <c:ptCount val="3"/>
                <c:pt idx="0">
                  <c:v>3.2060185185185182E-3</c:v>
                </c:pt>
                <c:pt idx="1">
                  <c:v>0</c:v>
                </c:pt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7C-4266-BE34-8CC5572729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DD3-44D2-AA6D-17ADA8C99A3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DD3-44D2-AA6D-17ADA8C99A3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DD3-44D2-AA6D-17ADA8C99A35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Arocs'!$O$261:$O$263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3-44D2-AA6D-17ADA8C99A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A90-475B-B831-DCA61D7071C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A90-475B-B831-DCA61D7071C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90-475B-B831-DCA61D7071CD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Arocs'!$P$261:$P$263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0-475B-B831-DCA61D7071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93E-42D2-B101-0DC163CC0F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93E-42D2-B101-0DC163CC0F2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3E-42D2-B101-0DC163CC0F2D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Arocs'!$R$261:$R$263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3E-42D2-B101-0DC163CC0F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267-4D6B-9D87-EE063562782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267-4D6B-9D87-EE063562782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4267-4D6B-9D87-EE0635627826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Arocs'!$S$261:$S$263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67-4D6B-9D87-EE06356278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Arocs'!$H$6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4CB-45AD-AF3D-1B67B68DDB5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4CB-45AD-AF3D-1B67B68DDB5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4CB-45AD-AF3D-1B67B68DDB5A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Arocs'!$G$261:$G$263</c:f>
              <c:numCache>
                <c:formatCode>h:mm:ss</c:formatCode>
                <c:ptCount val="3"/>
                <c:pt idx="0">
                  <c:v>9.6643518518518528E-3</c:v>
                </c:pt>
                <c:pt idx="1">
                  <c:v>0</c:v>
                </c:pt>
                <c:pt idx="2">
                  <c:v>1.7708333333333335E-3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CB-45AD-AF3D-1B67B68DDB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Arocs'!$H$6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3B0-4A48-AA5C-E803B23F6B0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3B0-4A48-AA5C-E803B23F6B0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3B0-4A48-AA5C-E803B23F6B04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Arocs'!$H$261:$H$263</c:f>
              <c:numCache>
                <c:formatCode>h:mm:ss</c:formatCode>
                <c:ptCount val="3"/>
                <c:pt idx="0">
                  <c:v>3.2060185185185182E-3</c:v>
                </c:pt>
                <c:pt idx="1">
                  <c:v>0</c:v>
                </c:pt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0-4A48-AA5C-E803B23F6B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E28-4844-89F9-D7585CF67FD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E28-4844-89F9-D7585CF67FD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4E28-4844-89F9-D7585CF67FD3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Arocs'!$Q$261:$Q$263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8-4844-89F9-D7585CF67F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D93-4E03-9FB8-228C103EDEC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FD93-4E03-9FB8-228C103EDEC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D93-4E03-9FB8-228C103EDEC1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Arocs'!$T$261:$T$263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3-4E03-9FB8-228C103EDE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P30B ao 34B</a:t>
            </a:r>
            <a:r>
              <a:rPr lang="pt-BR" baseline="0"/>
              <a:t> - Arocs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Arocs'!$C$7:$T$7</c15:sqref>
                  </c15:fullRef>
                </c:ext>
              </c:extLst>
              <c:f>('Yamazumi - Arocs'!$D$7:$O$7,'Yamazumi - Arocs'!$T$7)</c:f>
              <c:numCache>
                <c:formatCode>h:mm:ss</c:formatCode>
                <c:ptCount val="13"/>
                <c:pt idx="0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B-4369-AC26-5F481A3ED156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Arocs'!$C$8:$T$8</c15:sqref>
                  </c15:fullRef>
                </c:ext>
              </c:extLst>
              <c:f>('Yamazumi - Arocs'!$D$8:$O$8,'Yamazumi - Arocs'!$T$8)</c:f>
              <c:numCache>
                <c:formatCode>h:mm:ss</c:formatCode>
                <c:ptCount val="13"/>
                <c:pt idx="0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B-4369-AC26-5F481A3ED156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Arocs'!$C$9:$T$9</c15:sqref>
                  </c15:fullRef>
                </c:ext>
              </c:extLst>
              <c:f>('Yamazumi - Arocs'!$D$9:$O$9,'Yamazumi - Arocs'!$T$9)</c:f>
              <c:numCache>
                <c:formatCode>h:mm:ss</c:formatCode>
                <c:ptCount val="13"/>
                <c:pt idx="0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B-4369-AC26-5F481A3ED156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Arocs'!$C$10:$T$10</c15:sqref>
                  </c15:fullRef>
                </c:ext>
              </c:extLst>
              <c:f>('Yamazumi - Arocs'!$D$10:$O$10,'Yamazumi - Arocs'!$T$10)</c:f>
              <c:numCache>
                <c:formatCode>h:mm:ss</c:formatCode>
                <c:ptCount val="13"/>
                <c:pt idx="0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B-4369-AC26-5F481A3ED156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Arocs'!$C$11:$T$11</c15:sqref>
                  </c15:fullRef>
                </c:ext>
              </c:extLst>
              <c:f>('Yamazumi - Arocs'!$D$11:$O$11,'Yamazumi - Arocs'!$T$11)</c:f>
              <c:numCache>
                <c:formatCode>h:mm:ss</c:formatCode>
                <c:ptCount val="13"/>
                <c:pt idx="0">
                  <c:v>4.861111111111111E-4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B-4369-AC26-5F481A3ED156}"/>
            </c:ext>
          </c:extLst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Arocs'!$C$12:$T$12</c15:sqref>
                  </c15:fullRef>
                </c:ext>
              </c:extLst>
              <c:f>('Yamazumi - Arocs'!$D$12:$O$12,'Yamazumi - Arocs'!$T$12)</c:f>
              <c:numCache>
                <c:formatCode>h:mm:ss</c:formatCode>
                <c:ptCount val="13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1B-4369-AC26-5F481A3ED156}"/>
            </c:ext>
          </c:extLst>
        </c:ser>
        <c:ser>
          <c:idx val="6"/>
          <c:order val="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Arocs'!$C$13:$T$13</c15:sqref>
                  </c15:fullRef>
                </c:ext>
              </c:extLst>
              <c:f>('Yamazumi - Arocs'!$D$13:$O$13,'Yamazumi - Arocs'!$T$13)</c:f>
              <c:numCache>
                <c:formatCode>h:mm:ss</c:formatCode>
                <c:ptCount val="13"/>
                <c:pt idx="0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B-4369-AC26-5F481A3ED156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Arocs'!$C$14:$T$14</c15:sqref>
                  </c15:fullRef>
                </c:ext>
              </c:extLst>
              <c:f>('Yamazumi - Arocs'!$D$14:$O$14,'Yamazumi - Arocs'!$T$14)</c:f>
              <c:numCache>
                <c:formatCode>h:mm:ss</c:formatCode>
                <c:ptCount val="13"/>
                <c:pt idx="0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1B-4369-AC26-5F481A3ED156}"/>
            </c:ext>
          </c:extLst>
        </c:ser>
        <c:ser>
          <c:idx val="8"/>
          <c:order val="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Arocs'!$C$15:$T$15</c15:sqref>
                  </c15:fullRef>
                </c:ext>
              </c:extLst>
              <c:f>('Yamazumi - Arocs'!$D$15:$O$15,'Yamazumi - Arocs'!$T$15)</c:f>
              <c:numCache>
                <c:formatCode>h:mm:ss</c:formatCode>
                <c:ptCount val="13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B-4369-AC26-5F481A3ED156}"/>
            </c:ext>
          </c:extLst>
        </c:ser>
        <c:ser>
          <c:idx val="9"/>
          <c:order val="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Arocs'!$C$16:$T$16</c15:sqref>
                  </c15:fullRef>
                </c:ext>
              </c:extLst>
              <c:f>('Yamazumi - Arocs'!$D$16:$O$16,'Yamazumi - Arocs'!$T$16)</c:f>
              <c:numCache>
                <c:formatCode>h:mm:ss</c:formatCode>
                <c:ptCount val="13"/>
                <c:pt idx="0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1B-4369-AC26-5F481A3ED156}"/>
            </c:ext>
          </c:extLst>
        </c:ser>
        <c:ser>
          <c:idx val="10"/>
          <c:order val="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Arocs'!$C$17:$T$17</c15:sqref>
                  </c15:fullRef>
                </c:ext>
              </c:extLst>
              <c:f>('Yamazumi - Arocs'!$D$17:$O$17,'Yamazumi - Arocs'!$T$17)</c:f>
              <c:numCache>
                <c:formatCode>h:mm:ss</c:formatCode>
                <c:ptCount val="13"/>
                <c:pt idx="0">
                  <c:v>4.861111111111111E-4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1B-4369-AC26-5F481A3ED156}"/>
            </c:ext>
          </c:extLst>
        </c:ser>
        <c:ser>
          <c:idx val="11"/>
          <c:order val="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Arocs'!$C$18:$T$18</c15:sqref>
                  </c15:fullRef>
                </c:ext>
              </c:extLst>
              <c:f>('Yamazumi - Arocs'!$D$18:$O$18,'Yamazumi - Arocs'!$T$18)</c:f>
              <c:numCache>
                <c:formatCode>h:mm:ss</c:formatCode>
                <c:ptCount val="13"/>
                <c:pt idx="0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1B-4369-AC26-5F481A3ED156}"/>
            </c:ext>
          </c:extLst>
        </c:ser>
        <c:ser>
          <c:idx val="12"/>
          <c:order val="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Arocs'!$C$19:$T$19</c15:sqref>
                  </c15:fullRef>
                </c:ext>
              </c:extLst>
              <c:f>('Yamazumi - Arocs'!$D$19:$O$19,'Yamazumi - Arocs'!$T$19)</c:f>
              <c:numCache>
                <c:formatCode>h:mm:ss</c:formatCode>
                <c:ptCount val="13"/>
                <c:pt idx="0">
                  <c:v>5.2083333333333333E-4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1B-4369-AC26-5F481A3ED156}"/>
            </c:ext>
          </c:extLst>
        </c:ser>
        <c:ser>
          <c:idx val="13"/>
          <c:order val="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Arocs'!$C$20:$T$20</c15:sqref>
                  </c15:fullRef>
                </c:ext>
              </c:extLst>
              <c:f>('Yamazumi - Arocs'!$D$20:$O$20,'Yamazumi - Arocs'!$T$20)</c:f>
              <c:numCache>
                <c:formatCode>h:mm:ss</c:formatCode>
                <c:ptCount val="13"/>
                <c:pt idx="0">
                  <c:v>2.8935185185185184E-4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1B-4369-AC26-5F481A3ED156}"/>
            </c:ext>
          </c:extLst>
        </c:ser>
        <c:ser>
          <c:idx val="14"/>
          <c:order val="1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Arocs'!$C$21:$T$21</c15:sqref>
                  </c15:fullRef>
                </c:ext>
              </c:extLst>
              <c:f>('Yamazumi - Arocs'!$D$21:$O$21,'Yamazumi - Arocs'!$T$21)</c:f>
              <c:numCache>
                <c:formatCode>h:mm:ss</c:formatCode>
                <c:ptCount val="13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1B-4369-AC26-5F481A3ED156}"/>
            </c:ext>
          </c:extLst>
        </c:ser>
        <c:ser>
          <c:idx val="15"/>
          <c:order val="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Arocs'!$C$22:$T$22</c15:sqref>
                  </c15:fullRef>
                </c:ext>
              </c:extLst>
              <c:f>('Yamazumi - Arocs'!$D$22:$O$22,'Yamazumi - Arocs'!$T$22)</c:f>
              <c:numCache>
                <c:formatCode>h:mm:ss</c:formatCode>
                <c:ptCount val="13"/>
                <c:pt idx="0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1B-4369-AC26-5F481A3ED156}"/>
            </c:ext>
          </c:extLst>
        </c:ser>
        <c:ser>
          <c:idx val="16"/>
          <c:order val="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Arocs'!$C$23:$T$23</c15:sqref>
                  </c15:fullRef>
                </c:ext>
              </c:extLst>
              <c:f>('Yamazumi - Arocs'!$D$23:$O$23,'Yamazumi - Arocs'!$T$23)</c:f>
              <c:numCache>
                <c:formatCode>h:mm:ss</c:formatCode>
                <c:ptCount val="13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1B-4369-AC26-5F481A3ED15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Arocs'!$C$24:$T$24</c15:sqref>
                  </c15:fullRef>
                </c:ext>
              </c:extLst>
              <c:f>('Yamazumi - Arocs'!$D$24:$O$24,'Yamazumi - Arocs'!$T$24)</c:f>
              <c:numCache>
                <c:formatCode>h:mm:ss</c:formatCode>
                <c:ptCount val="13"/>
                <c:pt idx="0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1B-4369-AC26-5F481A3ED156}"/>
            </c:ext>
          </c:extLst>
        </c:ser>
        <c:ser>
          <c:idx val="18"/>
          <c:order val="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Arocs'!$C$25:$T$25</c15:sqref>
                  </c15:fullRef>
                </c:ext>
              </c:extLst>
              <c:f>('Yamazumi - Arocs'!$D$25:$O$25,'Yamazumi - Arocs'!$T$25)</c:f>
              <c:numCache>
                <c:formatCode>h:mm:ss</c:formatCode>
                <c:ptCount val="13"/>
                <c:pt idx="0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1B-4369-AC26-5F481A3ED156}"/>
            </c:ext>
          </c:extLst>
        </c:ser>
        <c:ser>
          <c:idx val="19"/>
          <c:order val="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Arocs'!$C$26:$T$26</c15:sqref>
                  </c15:fullRef>
                </c:ext>
              </c:extLst>
              <c:f>('Yamazumi - Arocs'!$D$26:$O$26,'Yamazumi - Arocs'!$T$26)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3-421B-4369-AC26-5F481A3ED156}"/>
            </c:ext>
          </c:extLst>
        </c:ser>
        <c:ser>
          <c:idx val="20"/>
          <c:order val="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Arocs'!$C$27:$T$27</c15:sqref>
                  </c15:fullRef>
                </c:ext>
              </c:extLst>
              <c:f>('Yamazumi - Arocs'!$D$27:$O$27,'Yamazumi - Arocs'!$T$27)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4-421B-4369-AC26-5F481A3ED156}"/>
            </c:ext>
          </c:extLst>
        </c:ser>
        <c:ser>
          <c:idx val="21"/>
          <c:order val="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Arocs'!$C$28:$T$28</c15:sqref>
                  </c15:fullRef>
                </c:ext>
              </c:extLst>
              <c:f>('Yamazumi - Arocs'!$D$28:$O$28,'Yamazumi - Arocs'!$T$28)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5-421B-4369-AC26-5F481A3ED156}"/>
            </c:ext>
          </c:extLst>
        </c:ser>
        <c:ser>
          <c:idx val="22"/>
          <c:order val="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Arocs'!$C$29:$T$29</c15:sqref>
                  </c15:fullRef>
                </c:ext>
              </c:extLst>
              <c:f>('Yamazumi - Arocs'!$D$29:$O$29,'Yamazumi - Arocs'!$T$29)</c:f>
              <c:numCache>
                <c:formatCode>h:mm:ss</c:formatCode>
                <c:ptCount val="13"/>
                <c:pt idx="1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1B-4369-AC26-5F481A3ED156}"/>
            </c:ext>
          </c:extLst>
        </c:ser>
        <c:ser>
          <c:idx val="23"/>
          <c:order val="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Arocs'!$C$30:$T$30</c15:sqref>
                  </c15:fullRef>
                </c:ext>
              </c:extLst>
              <c:f>('Yamazumi - Arocs'!$D$30:$O$30,'Yamazumi - Arocs'!$T$30)</c:f>
              <c:numCache>
                <c:formatCode>h:mm:ss</c:formatCode>
                <c:ptCount val="13"/>
                <c:pt idx="1">
                  <c:v>4.861111111111111E-4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1B-4369-AC26-5F481A3ED156}"/>
            </c:ext>
          </c:extLst>
        </c:ser>
        <c:ser>
          <c:idx val="24"/>
          <c:order val="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Arocs'!$C$31:$T$31</c15:sqref>
                  </c15:fullRef>
                </c:ext>
              </c:extLst>
              <c:f>('Yamazumi - Arocs'!$D$31:$O$31,'Yamazumi - Arocs'!$T$31)</c:f>
              <c:numCache>
                <c:formatCode>h:mm:ss</c:formatCode>
                <c:ptCount val="13"/>
                <c:pt idx="1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1B-4369-AC26-5F481A3ED156}"/>
            </c:ext>
          </c:extLst>
        </c:ser>
        <c:ser>
          <c:idx val="25"/>
          <c:order val="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Arocs'!$C$32:$T$32</c15:sqref>
                  </c15:fullRef>
                </c:ext>
              </c:extLst>
              <c:f>('Yamazumi - Arocs'!$D$32:$O$32,'Yamazumi - Arocs'!$T$32)</c:f>
              <c:numCache>
                <c:formatCode>h:mm:ss</c:formatCode>
                <c:ptCount val="13"/>
                <c:pt idx="1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1B-4369-AC26-5F481A3ED156}"/>
            </c:ext>
          </c:extLst>
        </c:ser>
        <c:ser>
          <c:idx val="26"/>
          <c:order val="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Arocs'!$C$33:$T$33</c15:sqref>
                  </c15:fullRef>
                </c:ext>
              </c:extLst>
              <c:f>('Yamazumi - Arocs'!$D$33:$O$33,'Yamazumi - Arocs'!$T$33)</c:f>
              <c:numCache>
                <c:formatCode>h:mm:ss</c:formatCode>
                <c:ptCount val="13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1B-4369-AC26-5F481A3ED156}"/>
            </c:ext>
          </c:extLst>
        </c:ser>
        <c:ser>
          <c:idx val="27"/>
          <c:order val="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Arocs'!$C$34:$T$34</c15:sqref>
                  </c15:fullRef>
                </c:ext>
              </c:extLst>
              <c:f>('Yamazumi - Arocs'!$D$34:$O$34,'Yamazumi - Arocs'!$T$34)</c:f>
              <c:numCache>
                <c:formatCode>h:mm:ss</c:formatCode>
                <c:ptCount val="13"/>
                <c:pt idx="1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1B-4369-AC26-5F481A3ED156}"/>
            </c:ext>
          </c:extLst>
        </c:ser>
        <c:ser>
          <c:idx val="28"/>
          <c:order val="2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Arocs'!$C$35:$T$35</c15:sqref>
                  </c15:fullRef>
                </c:ext>
              </c:extLst>
              <c:f>('Yamazumi - Arocs'!$D$35:$O$35,'Yamazumi - Arocs'!$T$35)</c:f>
              <c:numCache>
                <c:formatCode>h:mm:ss</c:formatCode>
                <c:ptCount val="13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1B-4369-AC26-5F481A3ED156}"/>
            </c:ext>
          </c:extLst>
        </c:ser>
        <c:ser>
          <c:idx val="29"/>
          <c:order val="2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Arocs'!$C$36:$T$36</c15:sqref>
                  </c15:fullRef>
                </c:ext>
              </c:extLst>
              <c:f>('Yamazumi - Arocs'!$D$36:$O$36,'Yamazumi - Arocs'!$T$36)</c:f>
              <c:numCache>
                <c:formatCode>h:mm:ss</c:formatCode>
                <c:ptCount val="13"/>
                <c:pt idx="1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21B-4369-AC26-5F481A3ED156}"/>
            </c:ext>
          </c:extLst>
        </c:ser>
        <c:ser>
          <c:idx val="30"/>
          <c:order val="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Arocs'!$C$37:$T$37</c15:sqref>
                  </c15:fullRef>
                </c:ext>
              </c:extLst>
              <c:f>('Yamazumi - Arocs'!$D$37:$O$37,'Yamazumi - Arocs'!$T$37)</c:f>
              <c:numCache>
                <c:formatCode>h:mm:ss</c:formatCode>
                <c:ptCount val="13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1B-4369-AC26-5F481A3ED156}"/>
            </c:ext>
          </c:extLst>
        </c:ser>
        <c:ser>
          <c:idx val="31"/>
          <c:order val="3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Arocs'!$C$38:$T$38</c15:sqref>
                  </c15:fullRef>
                </c:ext>
              </c:extLst>
              <c:f>('Yamazumi - Arocs'!$D$38:$O$38,'Yamazumi - Arocs'!$T$38)</c:f>
              <c:numCache>
                <c:formatCode>h:mm:ss</c:formatCode>
                <c:ptCount val="13"/>
                <c:pt idx="1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21B-4369-AC26-5F481A3ED156}"/>
            </c:ext>
          </c:extLst>
        </c:ser>
        <c:ser>
          <c:idx val="32"/>
          <c:order val="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Arocs'!$C$39:$T$39</c15:sqref>
                  </c15:fullRef>
                </c:ext>
              </c:extLst>
              <c:f>('Yamazumi - Arocs'!$D$39:$O$39,'Yamazumi - Arocs'!$T$39)</c:f>
              <c:numCache>
                <c:formatCode>h:mm:ss</c:formatCode>
                <c:ptCount val="13"/>
                <c:pt idx="1">
                  <c:v>8.2175925925925927E-4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1B-4369-AC26-5F481A3ED156}"/>
            </c:ext>
          </c:extLst>
        </c:ser>
        <c:ser>
          <c:idx val="33"/>
          <c:order val="3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Arocs'!$C$40:$T$40</c15:sqref>
                  </c15:fullRef>
                </c:ext>
              </c:extLst>
              <c:f>('Yamazumi - Arocs'!$D$40:$O$40,'Yamazumi - Arocs'!$T$40)</c:f>
              <c:numCache>
                <c:formatCode>h:mm:ss</c:formatCode>
                <c:ptCount val="13"/>
                <c:pt idx="1">
                  <c:v>2.0717592592592593E-3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21B-4369-AC26-5F481A3ED156}"/>
            </c:ext>
          </c:extLst>
        </c:ser>
        <c:ser>
          <c:idx val="34"/>
          <c:order val="3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Arocs'!$C$41:$T$41</c15:sqref>
                  </c15:fullRef>
                </c:ext>
              </c:extLst>
              <c:f>('Yamazumi - Arocs'!$D$41:$O$41,'Yamazumi - Arocs'!$T$41)</c:f>
              <c:numCache>
                <c:formatCode>h:mm:ss</c:formatCode>
                <c:ptCount val="13"/>
                <c:pt idx="1">
                  <c:v>5.9027777777777778E-4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1B-4369-AC26-5F481A3ED156}"/>
            </c:ext>
          </c:extLst>
        </c:ser>
        <c:ser>
          <c:idx val="35"/>
          <c:order val="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Arocs'!$C$42:$T$42</c15:sqref>
                  </c15:fullRef>
                </c:ext>
              </c:extLst>
              <c:f>('Yamazumi - Arocs'!$D$42:$O$42,'Yamazumi - Arocs'!$T$42)</c:f>
              <c:numCache>
                <c:formatCode>h:mm:ss</c:formatCode>
                <c:ptCount val="13"/>
                <c:pt idx="1">
                  <c:v>7.7546296296296293E-4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21B-4369-AC26-5F481A3ED156}"/>
            </c:ext>
          </c:extLst>
        </c:ser>
        <c:ser>
          <c:idx val="36"/>
          <c:order val="3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Arocs'!$C$43:$T$43</c15:sqref>
                  </c15:fullRef>
                </c:ext>
              </c:extLst>
              <c:f>('Yamazumi - Arocs'!$D$43:$O$43,'Yamazumi - Arocs'!$T$43)</c:f>
              <c:numCache>
                <c:formatCode>h:mm:ss</c:formatCode>
                <c:ptCount val="13"/>
                <c:pt idx="1">
                  <c:v>6.8287037037037036E-4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1B-4369-AC26-5F481A3ED156}"/>
            </c:ext>
          </c:extLst>
        </c:ser>
        <c:ser>
          <c:idx val="37"/>
          <c:order val="3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Arocs'!$C$44:$T$44</c15:sqref>
                  </c15:fullRef>
                </c:ext>
              </c:extLst>
              <c:f>('Yamazumi - Arocs'!$D$44:$O$44,'Yamazumi - Arocs'!$T$44)</c:f>
              <c:numCache>
                <c:formatCode>h:mm:ss</c:formatCode>
                <c:ptCount val="13"/>
                <c:pt idx="1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21B-4369-AC26-5F481A3ED156}"/>
            </c:ext>
          </c:extLst>
        </c:ser>
        <c:ser>
          <c:idx val="38"/>
          <c:order val="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Arocs'!$C$45:$T$45</c15:sqref>
                  </c15:fullRef>
                </c:ext>
              </c:extLst>
              <c:f>('Yamazumi - Arocs'!$D$45:$O$45,'Yamazumi - Arocs'!$T$45)</c:f>
              <c:numCache>
                <c:formatCode>h:mm:ss</c:formatCode>
                <c:ptCount val="13"/>
                <c:pt idx="1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1B-4369-AC26-5F481A3ED156}"/>
            </c:ext>
          </c:extLst>
        </c:ser>
        <c:ser>
          <c:idx val="39"/>
          <c:order val="3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Arocs'!$C$46:$T$46</c15:sqref>
                  </c15:fullRef>
                </c:ext>
              </c:extLst>
              <c:f>('Yamazumi - Arocs'!$D$46:$O$46,'Yamazumi - Arocs'!$T$46)</c:f>
              <c:numCache>
                <c:formatCode>h:mm:ss</c:formatCode>
                <c:ptCount val="13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21B-4369-AC26-5F481A3ED156}"/>
            </c:ext>
          </c:extLst>
        </c:ser>
        <c:ser>
          <c:idx val="40"/>
          <c:order val="4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Arocs'!$C$47:$T$47</c15:sqref>
                  </c15:fullRef>
                </c:ext>
              </c:extLst>
              <c:f>('Yamazumi - Arocs'!$D$47:$O$47,'Yamazumi - Arocs'!$T$47)</c:f>
              <c:numCache>
                <c:formatCode>h:mm:ss</c:formatCode>
                <c:ptCount val="13"/>
                <c:pt idx="1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21B-4369-AC26-5F481A3ED156}"/>
            </c:ext>
          </c:extLst>
        </c:ser>
        <c:ser>
          <c:idx val="41"/>
          <c:order val="4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Arocs'!$C$48:$T$48</c15:sqref>
                  </c15:fullRef>
                </c:ext>
              </c:extLst>
              <c:f>('Yamazumi - Arocs'!$D$48:$O$48,'Yamazumi - Arocs'!$T$48)</c:f>
              <c:numCache>
                <c:formatCode>h:mm:ss</c:formatCode>
                <c:ptCount val="13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21B-4369-AC26-5F481A3ED156}"/>
            </c:ext>
          </c:extLst>
        </c:ser>
        <c:ser>
          <c:idx val="42"/>
          <c:order val="4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Arocs'!$C$49:$T$49</c15:sqref>
                  </c15:fullRef>
                </c:ext>
              </c:extLst>
              <c:f>('Yamazumi - Arocs'!$D$49:$O$49,'Yamazumi - Arocs'!$T$49)</c:f>
              <c:numCache>
                <c:formatCode>h:mm:ss</c:formatCode>
                <c:ptCount val="13"/>
                <c:pt idx="1">
                  <c:v>5.5555555555555556E-4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21B-4369-AC26-5F481A3ED156}"/>
            </c:ext>
          </c:extLst>
        </c:ser>
        <c:ser>
          <c:idx val="43"/>
          <c:order val="4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Arocs'!$C$50:$T$50</c15:sqref>
                  </c15:fullRef>
                </c:ext>
              </c:extLst>
              <c:f>('Yamazumi - Arocs'!$D$50:$O$50,'Yamazumi - Arocs'!$T$50)</c:f>
              <c:numCache>
                <c:formatCode>h:mm:ss</c:formatCode>
                <c:ptCount val="13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21B-4369-AC26-5F481A3ED156}"/>
            </c:ext>
          </c:extLst>
        </c:ser>
        <c:ser>
          <c:idx val="44"/>
          <c:order val="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Arocs'!$C$51:$T$51</c15:sqref>
                  </c15:fullRef>
                </c:ext>
              </c:extLst>
              <c:f>('Yamazumi - Arocs'!$D$51:$O$51,'Yamazumi - Arocs'!$T$51)</c:f>
              <c:numCache>
                <c:formatCode>h:mm:ss</c:formatCode>
                <c:ptCount val="13"/>
                <c:pt idx="2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21B-4369-AC26-5F481A3ED156}"/>
            </c:ext>
          </c:extLst>
        </c:ser>
        <c:ser>
          <c:idx val="45"/>
          <c:order val="4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Arocs'!$C$52:$T$52</c15:sqref>
                  </c15:fullRef>
                </c:ext>
              </c:extLst>
              <c:f>('Yamazumi - Arocs'!$D$52:$O$52,'Yamazumi - Arocs'!$T$52)</c:f>
              <c:numCache>
                <c:formatCode>h:mm:ss</c:formatCode>
                <c:ptCount val="13"/>
                <c:pt idx="2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21B-4369-AC26-5F481A3ED156}"/>
            </c:ext>
          </c:extLst>
        </c:ser>
        <c:ser>
          <c:idx val="46"/>
          <c:order val="4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Arocs'!$C$53:$T$53</c15:sqref>
                  </c15:fullRef>
                </c:ext>
              </c:extLst>
              <c:f>('Yamazumi - Arocs'!$D$53:$O$53,'Yamazumi - Arocs'!$T$53)</c:f>
              <c:numCache>
                <c:formatCode>h:mm:ss</c:formatCode>
                <c:ptCount val="13"/>
                <c:pt idx="2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21B-4369-AC26-5F481A3ED156}"/>
            </c:ext>
          </c:extLst>
        </c:ser>
        <c:ser>
          <c:idx val="47"/>
          <c:order val="4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Arocs'!$C$54:$T$54</c15:sqref>
                  </c15:fullRef>
                </c:ext>
              </c:extLst>
              <c:f>('Yamazumi - Arocs'!$D$54:$O$54,'Yamazumi - Arocs'!$T$54)</c:f>
              <c:numCache>
                <c:formatCode>h:mm:ss</c:formatCode>
                <c:ptCount val="13"/>
                <c:pt idx="2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21B-4369-AC26-5F481A3ED156}"/>
            </c:ext>
          </c:extLst>
        </c:ser>
        <c:ser>
          <c:idx val="48"/>
          <c:order val="4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Arocs'!$C$55:$T$55</c15:sqref>
                  </c15:fullRef>
                </c:ext>
              </c:extLst>
              <c:f>('Yamazumi - Arocs'!$D$55:$O$55,'Yamazumi - Arocs'!$T$55)</c:f>
              <c:numCache>
                <c:formatCode>h:mm:ss</c:formatCode>
                <c:ptCount val="13"/>
                <c:pt idx="2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21B-4369-AC26-5F481A3ED156}"/>
            </c:ext>
          </c:extLst>
        </c:ser>
        <c:ser>
          <c:idx val="49"/>
          <c:order val="4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Arocs'!$C$56:$T$56</c15:sqref>
                  </c15:fullRef>
                </c:ext>
              </c:extLst>
              <c:f>('Yamazumi - Arocs'!$D$56:$O$56,'Yamazumi - Arocs'!$T$56)</c:f>
              <c:numCache>
                <c:formatCode>h:mm:ss</c:formatCode>
                <c:ptCount val="13"/>
                <c:pt idx="2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21B-4369-AC26-5F481A3ED156}"/>
            </c:ext>
          </c:extLst>
        </c:ser>
        <c:ser>
          <c:idx val="50"/>
          <c:order val="5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Arocs'!$C$57:$T$57</c15:sqref>
                  </c15:fullRef>
                </c:ext>
              </c:extLst>
              <c:f>('Yamazumi - Arocs'!$D$57:$O$57,'Yamazumi - Arocs'!$T$57)</c:f>
              <c:numCache>
                <c:formatCode>h:mm:ss</c:formatCode>
                <c:ptCount val="13"/>
                <c:pt idx="2">
                  <c:v>7.291666666666667E-4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21B-4369-AC26-5F481A3ED156}"/>
            </c:ext>
          </c:extLst>
        </c:ser>
        <c:ser>
          <c:idx val="51"/>
          <c:order val="5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Arocs'!$C$58:$T$58</c15:sqref>
                  </c15:fullRef>
                </c:ext>
              </c:extLst>
              <c:f>('Yamazumi - Arocs'!$D$58:$O$58,'Yamazumi - Arocs'!$T$58)</c:f>
              <c:numCache>
                <c:formatCode>h:mm:ss</c:formatCode>
                <c:ptCount val="13"/>
                <c:pt idx="2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21B-4369-AC26-5F481A3ED156}"/>
            </c:ext>
          </c:extLst>
        </c:ser>
        <c:ser>
          <c:idx val="52"/>
          <c:order val="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Arocs'!$C$59:$T$59</c15:sqref>
                  </c15:fullRef>
                </c:ext>
              </c:extLst>
              <c:f>('Yamazumi - Arocs'!$D$59:$O$59,'Yamazumi - Arocs'!$T$59)</c:f>
              <c:numCache>
                <c:formatCode>h:mm:ss</c:formatCode>
                <c:ptCount val="13"/>
                <c:pt idx="2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21B-4369-AC26-5F481A3ED156}"/>
            </c:ext>
          </c:extLst>
        </c:ser>
        <c:ser>
          <c:idx val="53"/>
          <c:order val="5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Arocs'!$C$60:$T$60</c15:sqref>
                  </c15:fullRef>
                </c:ext>
              </c:extLst>
              <c:f>('Yamazumi - Arocs'!$D$60:$O$60,'Yamazumi - Arocs'!$T$60)</c:f>
              <c:numCache>
                <c:formatCode>h:mm:ss</c:formatCode>
                <c:ptCount val="13"/>
                <c:pt idx="2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21B-4369-AC26-5F481A3ED156}"/>
            </c:ext>
          </c:extLst>
        </c:ser>
        <c:ser>
          <c:idx val="54"/>
          <c:order val="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Arocs'!$C$61:$T$61</c15:sqref>
                  </c15:fullRef>
                </c:ext>
              </c:extLst>
              <c:f>('Yamazumi - Arocs'!$D$61:$O$61,'Yamazumi - Arocs'!$T$61)</c:f>
              <c:numCache>
                <c:formatCode>h:mm:ss</c:formatCode>
                <c:ptCount val="13"/>
                <c:pt idx="2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21B-4369-AC26-5F481A3ED156}"/>
            </c:ext>
          </c:extLst>
        </c:ser>
        <c:ser>
          <c:idx val="55"/>
          <c:order val="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Arocs'!$C$62:$T$62</c15:sqref>
                  </c15:fullRef>
                </c:ext>
              </c:extLst>
              <c:f>('Yamazumi - Arocs'!$D$62:$O$62,'Yamazumi - Arocs'!$T$62)</c:f>
              <c:numCache>
                <c:formatCode>h:mm:ss</c:formatCode>
                <c:ptCount val="13"/>
                <c:pt idx="2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21B-4369-AC26-5F481A3ED156}"/>
            </c:ext>
          </c:extLst>
        </c:ser>
        <c:ser>
          <c:idx val="56"/>
          <c:order val="5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Arocs'!$C$63:$T$63</c15:sqref>
                  </c15:fullRef>
                </c:ext>
              </c:extLst>
              <c:f>('Yamazumi - Arocs'!$D$63:$O$63,'Yamazumi - Arocs'!$T$63)</c:f>
              <c:numCache>
                <c:formatCode>h:mm:ss</c:formatCode>
                <c:ptCount val="13"/>
                <c:pt idx="2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21B-4369-AC26-5F481A3ED156}"/>
            </c:ext>
          </c:extLst>
        </c:ser>
        <c:ser>
          <c:idx val="57"/>
          <c:order val="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Arocs'!$C$64:$T$64</c15:sqref>
                  </c15:fullRef>
                </c:ext>
              </c:extLst>
              <c:f>('Yamazumi - Arocs'!$D$64:$O$64,'Yamazumi - Arocs'!$T$64)</c:f>
              <c:numCache>
                <c:formatCode>h:mm:ss</c:formatCode>
                <c:ptCount val="13"/>
                <c:pt idx="2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21B-4369-AC26-5F481A3ED156}"/>
            </c:ext>
          </c:extLst>
        </c:ser>
        <c:ser>
          <c:idx val="58"/>
          <c:order val="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Arocs'!$C$65:$T$65</c15:sqref>
                  </c15:fullRef>
                </c:ext>
              </c:extLst>
              <c:f>('Yamazumi - Arocs'!$D$65:$O$65,'Yamazumi - Arocs'!$T$65)</c:f>
              <c:numCache>
                <c:formatCode>h:mm:ss</c:formatCode>
                <c:ptCount val="13"/>
                <c:pt idx="2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21B-4369-AC26-5F481A3ED156}"/>
            </c:ext>
          </c:extLst>
        </c:ser>
        <c:ser>
          <c:idx val="59"/>
          <c:order val="5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Arocs'!$C$66:$T$66</c15:sqref>
                  </c15:fullRef>
                </c:ext>
              </c:extLst>
              <c:f>('Yamazumi - Arocs'!$D$66:$O$66,'Yamazumi - Arocs'!$T$66)</c:f>
              <c:numCache>
                <c:formatCode>h:mm:ss</c:formatCode>
                <c:ptCount val="13"/>
                <c:pt idx="2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21B-4369-AC26-5F481A3ED156}"/>
            </c:ext>
          </c:extLst>
        </c:ser>
        <c:ser>
          <c:idx val="60"/>
          <c:order val="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Arocs'!$C$67:$T$67</c15:sqref>
                  </c15:fullRef>
                </c:ext>
              </c:extLst>
              <c:f>('Yamazumi - Arocs'!$D$67:$O$67,'Yamazumi - Arocs'!$T$67)</c:f>
              <c:numCache>
                <c:formatCode>h:mm:ss</c:formatCode>
                <c:ptCount val="13"/>
                <c:pt idx="2">
                  <c:v>5.0925925925925921E-4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21B-4369-AC26-5F481A3ED156}"/>
            </c:ext>
          </c:extLst>
        </c:ser>
        <c:ser>
          <c:idx val="61"/>
          <c:order val="6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Arocs'!$C$68:$T$68</c15:sqref>
                  </c15:fullRef>
                </c:ext>
              </c:extLst>
              <c:f>('Yamazumi - Arocs'!$D$68:$O$68,'Yamazumi - Arocs'!$T$68)</c:f>
              <c:numCache>
                <c:formatCode>h:mm:ss</c:formatCode>
                <c:ptCount val="13"/>
                <c:pt idx="2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21B-4369-AC26-5F481A3ED156}"/>
            </c:ext>
          </c:extLst>
        </c:ser>
        <c:ser>
          <c:idx val="62"/>
          <c:order val="6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Arocs'!$C$69:$T$69</c15:sqref>
                  </c15:fullRef>
                </c:ext>
              </c:extLst>
              <c:f>('Yamazumi - Arocs'!$D$69:$O$69,'Yamazumi - Arocs'!$T$69)</c:f>
              <c:numCache>
                <c:formatCode>h:mm:ss</c:formatCode>
                <c:ptCount val="13"/>
                <c:pt idx="2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21B-4369-AC26-5F481A3ED156}"/>
            </c:ext>
          </c:extLst>
        </c:ser>
        <c:ser>
          <c:idx val="63"/>
          <c:order val="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Arocs'!$C$70:$T$70</c15:sqref>
                  </c15:fullRef>
                </c:ext>
              </c:extLst>
              <c:f>('Yamazumi - Arocs'!$D$70:$O$70,'Yamazumi - Arocs'!$T$70)</c:f>
              <c:numCache>
                <c:formatCode>h:mm:ss</c:formatCode>
                <c:ptCount val="13"/>
                <c:pt idx="2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21B-4369-AC26-5F481A3ED156}"/>
            </c:ext>
          </c:extLst>
        </c:ser>
        <c:ser>
          <c:idx val="64"/>
          <c:order val="6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Arocs'!$C$71:$T$71</c15:sqref>
                  </c15:fullRef>
                </c:ext>
              </c:extLst>
              <c:f>('Yamazumi - Arocs'!$D$71:$O$71,'Yamazumi - Arocs'!$T$71)</c:f>
              <c:numCache>
                <c:formatCode>h:mm:ss</c:formatCode>
                <c:ptCount val="13"/>
                <c:pt idx="2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21B-4369-AC26-5F481A3ED156}"/>
            </c:ext>
          </c:extLst>
        </c:ser>
        <c:ser>
          <c:idx val="65"/>
          <c:order val="6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Arocs'!$C$72:$T$72</c15:sqref>
                  </c15:fullRef>
                </c:ext>
              </c:extLst>
              <c:f>('Yamazumi - Arocs'!$D$72:$O$72,'Yamazumi - Arocs'!$T$72)</c:f>
              <c:numCache>
                <c:formatCode>h:mm:ss</c:formatCode>
                <c:ptCount val="13"/>
                <c:pt idx="2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21B-4369-AC26-5F481A3ED156}"/>
            </c:ext>
          </c:extLst>
        </c:ser>
        <c:ser>
          <c:idx val="66"/>
          <c:order val="6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Arocs'!$C$73:$T$73</c15:sqref>
                  </c15:fullRef>
                </c:ext>
              </c:extLst>
              <c:f>('Yamazumi - Arocs'!$D$73:$O$73,'Yamazumi - Arocs'!$T$73)</c:f>
              <c:numCache>
                <c:formatCode>h:mm:ss</c:formatCode>
                <c:ptCount val="13"/>
                <c:pt idx="2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21B-4369-AC26-5F481A3ED156}"/>
            </c:ext>
          </c:extLst>
        </c:ser>
        <c:ser>
          <c:idx val="67"/>
          <c:order val="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Arocs'!$C$74:$T$74</c15:sqref>
                  </c15:fullRef>
                </c:ext>
              </c:extLst>
              <c:f>('Yamazumi - Arocs'!$D$74:$O$74,'Yamazumi - Arocs'!$T$74)</c:f>
              <c:numCache>
                <c:formatCode>h:mm:ss</c:formatCode>
                <c:ptCount val="13"/>
                <c:pt idx="2">
                  <c:v>3.8194444444444446E-4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21B-4369-AC26-5F481A3ED156}"/>
            </c:ext>
          </c:extLst>
        </c:ser>
        <c:ser>
          <c:idx val="68"/>
          <c:order val="6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Arocs'!$C$75:$T$75</c15:sqref>
                  </c15:fullRef>
                </c:ext>
              </c:extLst>
              <c:f>('Yamazumi - Arocs'!$D$75:$O$75,'Yamazumi - Arocs'!$T$75)</c:f>
              <c:numCache>
                <c:formatCode>h:mm:ss</c:formatCode>
                <c:ptCount val="13"/>
                <c:pt idx="2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21B-4369-AC26-5F481A3ED156}"/>
            </c:ext>
          </c:extLst>
        </c:ser>
        <c:ser>
          <c:idx val="69"/>
          <c:order val="6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Arocs'!$C$76:$T$76</c15:sqref>
                  </c15:fullRef>
                </c:ext>
              </c:extLst>
              <c:f>('Yamazumi - Arocs'!$D$76:$O$76,'Yamazumi - Arocs'!$T$76)</c:f>
              <c:numCache>
                <c:formatCode>h:mm:ss</c:formatCode>
                <c:ptCount val="13"/>
                <c:pt idx="2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21B-4369-AC26-5F481A3ED156}"/>
            </c:ext>
          </c:extLst>
        </c:ser>
        <c:ser>
          <c:idx val="70"/>
          <c:order val="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Arocs'!$C$77:$T$77</c15:sqref>
                  </c15:fullRef>
                </c:ext>
              </c:extLst>
              <c:f>('Yamazumi - Arocs'!$D$77:$O$77,'Yamazumi - Arocs'!$T$77)</c:f>
              <c:numCache>
                <c:formatCode>h:mm:ss</c:formatCode>
                <c:ptCount val="13"/>
                <c:pt idx="2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21B-4369-AC26-5F481A3ED156}"/>
            </c:ext>
          </c:extLst>
        </c:ser>
        <c:ser>
          <c:idx val="71"/>
          <c:order val="7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Arocs'!$C$78:$T$78</c15:sqref>
                  </c15:fullRef>
                </c:ext>
              </c:extLst>
              <c:f>('Yamazumi - Arocs'!$D$78:$O$78,'Yamazumi - Arocs'!$T$78)</c:f>
              <c:numCache>
                <c:formatCode>h:mm:ss</c:formatCode>
                <c:ptCount val="13"/>
                <c:pt idx="2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21B-4369-AC26-5F481A3ED156}"/>
            </c:ext>
          </c:extLst>
        </c:ser>
        <c:ser>
          <c:idx val="72"/>
          <c:order val="7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Arocs'!$C$79:$T$79</c15:sqref>
                  </c15:fullRef>
                </c:ext>
              </c:extLst>
              <c:f>('Yamazumi - Arocs'!$D$79:$O$79,'Yamazumi - Arocs'!$T$79)</c:f>
              <c:numCache>
                <c:formatCode>h:mm:ss</c:formatCode>
                <c:ptCount val="13"/>
                <c:pt idx="2">
                  <c:v>5.2083333333333333E-4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21B-4369-AC26-5F481A3ED156}"/>
            </c:ext>
          </c:extLst>
        </c:ser>
        <c:ser>
          <c:idx val="73"/>
          <c:order val="7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Arocs'!$C$80:$T$80</c15:sqref>
                  </c15:fullRef>
                </c:ext>
              </c:extLst>
              <c:f>('Yamazumi - Arocs'!$D$80:$O$80,'Yamazumi - Arocs'!$T$80)</c:f>
              <c:numCache>
                <c:formatCode>h:mm:ss</c:formatCode>
                <c:ptCount val="13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21B-4369-AC26-5F481A3ED156}"/>
            </c:ext>
          </c:extLst>
        </c:ser>
        <c:ser>
          <c:idx val="74"/>
          <c:order val="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Arocs'!$C$81:$T$81</c15:sqref>
                  </c15:fullRef>
                </c:ext>
              </c:extLst>
              <c:f>('Yamazumi - Arocs'!$D$81:$O$81,'Yamazumi - Arocs'!$T$81)</c:f>
              <c:numCache>
                <c:formatCode>h:mm:ss</c:formatCode>
                <c:ptCount val="13"/>
                <c:pt idx="2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21B-4369-AC26-5F481A3ED156}"/>
            </c:ext>
          </c:extLst>
        </c:ser>
        <c:ser>
          <c:idx val="75"/>
          <c:order val="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Arocs'!$C$82:$T$82</c15:sqref>
                  </c15:fullRef>
                </c:ext>
              </c:extLst>
              <c:f>('Yamazumi - Arocs'!$D$82:$O$82,'Yamazumi - Arocs'!$T$82)</c:f>
              <c:numCache>
                <c:formatCode>h:mm:ss</c:formatCode>
                <c:ptCount val="13"/>
                <c:pt idx="2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21B-4369-AC26-5F481A3ED156}"/>
            </c:ext>
          </c:extLst>
        </c:ser>
        <c:ser>
          <c:idx val="76"/>
          <c:order val="7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Arocs'!$C$83:$T$83</c15:sqref>
                  </c15:fullRef>
                </c:ext>
              </c:extLst>
              <c:f>('Yamazumi - Arocs'!$D$83:$O$83,'Yamazumi - Arocs'!$T$83)</c:f>
              <c:numCache>
                <c:formatCode>h:mm:ss</c:formatCode>
                <c:ptCount val="13"/>
                <c:pt idx="2">
                  <c:v>2.6620370370370372E-4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21B-4369-AC26-5F481A3ED156}"/>
            </c:ext>
          </c:extLst>
        </c:ser>
        <c:ser>
          <c:idx val="77"/>
          <c:order val="7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Arocs'!$C$84:$T$84</c15:sqref>
                  </c15:fullRef>
                </c:ext>
              </c:extLst>
              <c:f>('Yamazumi - Arocs'!$D$84:$O$84,'Yamazumi - Arocs'!$T$84)</c:f>
              <c:numCache>
                <c:formatCode>h:mm:ss</c:formatCode>
                <c:ptCount val="13"/>
                <c:pt idx="2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21B-4369-AC26-5F481A3ED156}"/>
            </c:ext>
          </c:extLst>
        </c:ser>
        <c:ser>
          <c:idx val="78"/>
          <c:order val="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Arocs'!$C$85:$T$85</c15:sqref>
                  </c15:fullRef>
                </c:ext>
              </c:extLst>
              <c:f>('Yamazumi - Arocs'!$D$85:$O$85,'Yamazumi - Arocs'!$T$85)</c:f>
              <c:numCache>
                <c:formatCode>h:mm:ss</c:formatCode>
                <c:ptCount val="13"/>
                <c:pt idx="2">
                  <c:v>2.0833333333333333E-3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21B-4369-AC26-5F481A3ED156}"/>
            </c:ext>
          </c:extLst>
        </c:ser>
        <c:ser>
          <c:idx val="79"/>
          <c:order val="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Arocs'!$C$86:$T$86</c15:sqref>
                  </c15:fullRef>
                </c:ext>
              </c:extLst>
              <c:f>('Yamazumi - Arocs'!$D$86:$O$86,'Yamazumi - Arocs'!$T$86)</c:f>
              <c:numCache>
                <c:formatCode>h:mm:ss</c:formatCode>
                <c:ptCount val="13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21B-4369-AC26-5F481A3ED156}"/>
            </c:ext>
          </c:extLst>
        </c:ser>
        <c:ser>
          <c:idx val="80"/>
          <c:order val="8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Arocs'!$C$87:$T$87</c15:sqref>
                  </c15:fullRef>
                </c:ext>
              </c:extLst>
              <c:f>('Yamazumi - Arocs'!$D$87:$O$87,'Yamazumi - Arocs'!$T$87)</c:f>
              <c:numCache>
                <c:formatCode>h:mm:ss</c:formatCode>
                <c:ptCount val="13"/>
                <c:pt idx="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21B-4369-AC26-5F481A3ED156}"/>
            </c:ext>
          </c:extLst>
        </c:ser>
        <c:ser>
          <c:idx val="81"/>
          <c:order val="8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Arocs'!$C$88:$T$88</c15:sqref>
                  </c15:fullRef>
                </c:ext>
              </c:extLst>
              <c:f>('Yamazumi - Arocs'!$D$88:$O$88,'Yamazumi - Arocs'!$T$88)</c:f>
              <c:numCache>
                <c:formatCode>h:mm:ss</c:formatCode>
                <c:ptCount val="13"/>
                <c:pt idx="3">
                  <c:v>6.134259259259259E-4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21B-4369-AC26-5F481A3ED156}"/>
            </c:ext>
          </c:extLst>
        </c:ser>
        <c:ser>
          <c:idx val="82"/>
          <c:order val="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Arocs'!$C$89:$T$89</c15:sqref>
                  </c15:fullRef>
                </c:ext>
              </c:extLst>
              <c:f>('Yamazumi - Arocs'!$D$89:$O$89,'Yamazumi - Arocs'!$T$89)</c:f>
              <c:numCache>
                <c:formatCode>h:mm:ss</c:formatCode>
                <c:ptCount val="13"/>
                <c:pt idx="3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21B-4369-AC26-5F481A3ED156}"/>
            </c:ext>
          </c:extLst>
        </c:ser>
        <c:ser>
          <c:idx val="83"/>
          <c:order val="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Arocs'!$C$90:$T$90</c15:sqref>
                  </c15:fullRef>
                </c:ext>
              </c:extLst>
              <c:f>('Yamazumi - Arocs'!$D$90:$O$90,'Yamazumi - Arocs'!$T$90)</c:f>
              <c:numCache>
                <c:formatCode>h:mm:ss</c:formatCode>
                <c:ptCount val="13"/>
                <c:pt idx="3">
                  <c:v>1.4583333333333334E-3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21B-4369-AC26-5F481A3ED156}"/>
            </c:ext>
          </c:extLst>
        </c:ser>
        <c:ser>
          <c:idx val="84"/>
          <c:order val="8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Arocs'!$C$91:$T$91</c15:sqref>
                  </c15:fullRef>
                </c:ext>
              </c:extLst>
              <c:f>('Yamazumi - Arocs'!$D$91:$O$91,'Yamazumi - Arocs'!$T$91)</c:f>
              <c:numCache>
                <c:formatCode>h:mm:ss</c:formatCode>
                <c:ptCount val="13"/>
                <c:pt idx="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21B-4369-AC26-5F481A3ED156}"/>
            </c:ext>
          </c:extLst>
        </c:ser>
        <c:ser>
          <c:idx val="85"/>
          <c:order val="8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Arocs'!$C$92:$T$92</c15:sqref>
                  </c15:fullRef>
                </c:ext>
              </c:extLst>
              <c:f>('Yamazumi - Arocs'!$D$92:$O$92,'Yamazumi - Arocs'!$T$92)</c:f>
              <c:numCache>
                <c:formatCode>h:mm:ss</c:formatCode>
                <c:ptCount val="13"/>
                <c:pt idx="3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21B-4369-AC26-5F481A3ED156}"/>
            </c:ext>
          </c:extLst>
        </c:ser>
        <c:ser>
          <c:idx val="86"/>
          <c:order val="8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Arocs'!$C$93:$T$93</c15:sqref>
                  </c15:fullRef>
                </c:ext>
              </c:extLst>
              <c:f>('Yamazumi - Arocs'!$D$93:$O$93,'Yamazumi - Arocs'!$T$93)</c:f>
              <c:numCache>
                <c:formatCode>h:mm:ss</c:formatCode>
                <c:ptCount val="13"/>
                <c:pt idx="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21B-4369-AC26-5F481A3ED156}"/>
            </c:ext>
          </c:extLst>
        </c:ser>
        <c:ser>
          <c:idx val="87"/>
          <c:order val="8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Arocs'!$C$94:$T$94</c15:sqref>
                  </c15:fullRef>
                </c:ext>
              </c:extLst>
              <c:f>('Yamazumi - Arocs'!$D$94:$O$94,'Yamazumi - Arocs'!$T$94)</c:f>
              <c:numCache>
                <c:formatCode>h:mm:ss</c:formatCode>
                <c:ptCount val="13"/>
                <c:pt idx="3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21B-4369-AC26-5F481A3ED156}"/>
            </c:ext>
          </c:extLst>
        </c:ser>
        <c:ser>
          <c:idx val="88"/>
          <c:order val="8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Arocs'!$C$95:$T$95</c15:sqref>
                  </c15:fullRef>
                </c:ext>
              </c:extLst>
              <c:f>('Yamazumi - Arocs'!$D$95:$O$95,'Yamazumi - Arocs'!$T$95)</c:f>
              <c:numCache>
                <c:formatCode>h:mm:ss</c:formatCode>
                <c:ptCount val="13"/>
                <c:pt idx="3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21B-4369-AC26-5F481A3ED156}"/>
            </c:ext>
          </c:extLst>
        </c:ser>
        <c:ser>
          <c:idx val="89"/>
          <c:order val="8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Arocs'!$C$96:$T$96</c15:sqref>
                  </c15:fullRef>
                </c:ext>
              </c:extLst>
              <c:f>('Yamazumi - Arocs'!$D$96:$O$96,'Yamazumi - Arocs'!$T$96)</c:f>
              <c:numCache>
                <c:formatCode>h:mm:ss</c:formatCode>
                <c:ptCount val="13"/>
                <c:pt idx="3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21B-4369-AC26-5F481A3ED156}"/>
            </c:ext>
          </c:extLst>
        </c:ser>
        <c:ser>
          <c:idx val="90"/>
          <c:order val="9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Arocs'!$C$97:$T$97</c15:sqref>
                  </c15:fullRef>
                </c:ext>
              </c:extLst>
              <c:f>('Yamazumi - Arocs'!$D$97:$O$97,'Yamazumi - Arocs'!$T$97)</c:f>
              <c:numCache>
                <c:formatCode>h:mm:ss</c:formatCode>
                <c:ptCount val="13"/>
                <c:pt idx="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21B-4369-AC26-5F481A3ED156}"/>
            </c:ext>
          </c:extLst>
        </c:ser>
        <c:ser>
          <c:idx val="91"/>
          <c:order val="9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Arocs'!$C$98:$T$98</c15:sqref>
                  </c15:fullRef>
                </c:ext>
              </c:extLst>
              <c:f>('Yamazumi - Arocs'!$D$98:$O$98,'Yamazumi - Arocs'!$T$98)</c:f>
              <c:numCache>
                <c:formatCode>h:mm:ss</c:formatCode>
                <c:ptCount val="13"/>
                <c:pt idx="3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21B-4369-AC26-5F481A3ED156}"/>
            </c:ext>
          </c:extLst>
        </c:ser>
        <c:ser>
          <c:idx val="92"/>
          <c:order val="9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Arocs'!$C$99:$T$99</c15:sqref>
                  </c15:fullRef>
                </c:ext>
              </c:extLst>
              <c:f>('Yamazumi - Arocs'!$D$99:$O$99,'Yamazumi - Arocs'!$T$99)</c:f>
              <c:numCache>
                <c:formatCode>h:mm:ss</c:formatCode>
                <c:ptCount val="13"/>
                <c:pt idx="3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21B-4369-AC26-5F481A3ED156}"/>
            </c:ext>
          </c:extLst>
        </c:ser>
        <c:ser>
          <c:idx val="93"/>
          <c:order val="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Arocs'!$C$100:$T$100</c15:sqref>
                  </c15:fullRef>
                </c:ext>
              </c:extLst>
              <c:f>('Yamazumi - Arocs'!$D$100:$O$100,'Yamazumi - Arocs'!$T$100)</c:f>
              <c:numCache>
                <c:formatCode>h:mm:ss</c:formatCode>
                <c:ptCount val="13"/>
                <c:pt idx="3">
                  <c:v>6.018518518518519E-4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21B-4369-AC26-5F481A3ED156}"/>
            </c:ext>
          </c:extLst>
        </c:ser>
        <c:ser>
          <c:idx val="94"/>
          <c:order val="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Arocs'!$C$101:$T$101</c15:sqref>
                  </c15:fullRef>
                </c:ext>
              </c:extLst>
              <c:f>('Yamazumi - Arocs'!$D$101:$O$101,'Yamazumi - Arocs'!$T$101)</c:f>
              <c:numCache>
                <c:formatCode>h:mm:ss</c:formatCode>
                <c:ptCount val="13"/>
                <c:pt idx="3">
                  <c:v>3.8194444444444446E-4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21B-4369-AC26-5F481A3ED156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Arocs'!$C$102:$T$102</c15:sqref>
                  </c15:fullRef>
                </c:ext>
              </c:extLst>
              <c:f>('Yamazumi - Arocs'!$D$102:$O$102,'Yamazumi - Arocs'!$T$102)</c:f>
              <c:numCache>
                <c:formatCode>h:mm:ss</c:formatCode>
                <c:ptCount val="13"/>
                <c:pt idx="3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21B-4369-AC26-5F481A3ED156}"/>
            </c:ext>
          </c:extLst>
        </c:ser>
        <c:ser>
          <c:idx val="96"/>
          <c:order val="9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Arocs'!$C$103:$T$103</c15:sqref>
                  </c15:fullRef>
                </c:ext>
              </c:extLst>
              <c:f>('Yamazumi - Arocs'!$D$103:$O$103,'Yamazumi - Arocs'!$T$103)</c:f>
              <c:numCache>
                <c:formatCode>h:mm:ss</c:formatCode>
                <c:ptCount val="13"/>
                <c:pt idx="3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21B-4369-AC26-5F481A3ED156}"/>
            </c:ext>
          </c:extLst>
        </c:ser>
        <c:ser>
          <c:idx val="97"/>
          <c:order val="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Arocs'!$C$104:$T$104</c15:sqref>
                  </c15:fullRef>
                </c:ext>
              </c:extLst>
              <c:f>('Yamazumi - Arocs'!$D$104:$O$104,'Yamazumi - Arocs'!$T$104)</c:f>
              <c:numCache>
                <c:formatCode>h:mm:ss</c:formatCode>
                <c:ptCount val="13"/>
                <c:pt idx="3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21B-4369-AC26-5F481A3ED156}"/>
            </c:ext>
          </c:extLst>
        </c:ser>
        <c:ser>
          <c:idx val="98"/>
          <c:order val="9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Arocs'!$C$105:$T$105</c15:sqref>
                  </c15:fullRef>
                </c:ext>
              </c:extLst>
              <c:f>('Yamazumi - Arocs'!$D$105:$O$105,'Yamazumi - Arocs'!$T$105)</c:f>
              <c:numCache>
                <c:formatCode>h:mm:ss</c:formatCode>
                <c:ptCount val="13"/>
                <c:pt idx="3">
                  <c:v>9.1435185185185185E-4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21B-4369-AC26-5F481A3ED156}"/>
            </c:ext>
          </c:extLst>
        </c:ser>
        <c:ser>
          <c:idx val="99"/>
          <c:order val="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Arocs'!$C$106:$T$106</c15:sqref>
                  </c15:fullRef>
                </c:ext>
              </c:extLst>
              <c:f>('Yamazumi - Arocs'!$D$106:$O$106,'Yamazumi - Arocs'!$T$106)</c:f>
              <c:numCache>
                <c:formatCode>h:mm:ss</c:formatCode>
                <c:ptCount val="13"/>
                <c:pt idx="3">
                  <c:v>4.7453703703703704E-4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21B-4369-AC26-5F481A3ED156}"/>
            </c:ext>
          </c:extLst>
        </c:ser>
        <c:ser>
          <c:idx val="100"/>
          <c:order val="10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Arocs'!$C$107:$T$107</c15:sqref>
                  </c15:fullRef>
                </c:ext>
              </c:extLst>
              <c:f>('Yamazumi - Arocs'!$D$107:$O$107,'Yamazumi - Arocs'!$T$107)</c:f>
              <c:numCache>
                <c:formatCode>h:mm:ss</c:formatCode>
                <c:ptCount val="13"/>
                <c:pt idx="3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21B-4369-AC26-5F481A3ED156}"/>
            </c:ext>
          </c:extLst>
        </c:ser>
        <c:ser>
          <c:idx val="101"/>
          <c:order val="1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Arocs'!$C$108:$T$108</c15:sqref>
                  </c15:fullRef>
                </c:ext>
              </c:extLst>
              <c:f>('Yamazumi - Arocs'!$D$108:$O$108,'Yamazumi - Arocs'!$T$108)</c:f>
              <c:numCache>
                <c:formatCode>h:mm:ss</c:formatCode>
                <c:ptCount val="13"/>
                <c:pt idx="3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21B-4369-AC26-5F481A3ED156}"/>
            </c:ext>
          </c:extLst>
        </c:ser>
        <c:ser>
          <c:idx val="102"/>
          <c:order val="10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Arocs'!$C$109:$T$109</c15:sqref>
                  </c15:fullRef>
                </c:ext>
              </c:extLst>
              <c:f>('Yamazumi - Arocs'!$D$109:$O$109,'Yamazumi - Arocs'!$T$109)</c:f>
              <c:numCache>
                <c:formatCode>h:mm:ss</c:formatCode>
                <c:ptCount val="13"/>
                <c:pt idx="3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21B-4369-AC26-5F481A3ED156}"/>
            </c:ext>
          </c:extLst>
        </c:ser>
        <c:ser>
          <c:idx val="103"/>
          <c:order val="10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Arocs'!$C$110:$T$110</c15:sqref>
                  </c15:fullRef>
                </c:ext>
              </c:extLst>
              <c:f>('Yamazumi - Arocs'!$D$110:$O$110,'Yamazumi - Arocs'!$T$110)</c:f>
              <c:numCache>
                <c:formatCode>h:mm:ss</c:formatCode>
                <c:ptCount val="13"/>
                <c:pt idx="3">
                  <c:v>1.8865740740740742E-3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21B-4369-AC26-5F481A3ED156}"/>
            </c:ext>
          </c:extLst>
        </c:ser>
        <c:ser>
          <c:idx val="104"/>
          <c:order val="10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Arocs'!$C$111:$T$111</c15:sqref>
                  </c15:fullRef>
                </c:ext>
              </c:extLst>
              <c:f>('Yamazumi - Arocs'!$D$111:$O$111,'Yamazumi - Arocs'!$T$111)</c:f>
              <c:numCache>
                <c:formatCode>h:mm:ss</c:formatCode>
                <c:ptCount val="13"/>
                <c:pt idx="3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21B-4369-AC26-5F481A3ED156}"/>
            </c:ext>
          </c:extLst>
        </c:ser>
        <c:ser>
          <c:idx val="105"/>
          <c:order val="1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Arocs'!$C$112:$T$112</c15:sqref>
                  </c15:fullRef>
                </c:ext>
              </c:extLst>
              <c:f>('Yamazumi - Arocs'!$D$112:$O$112,'Yamazumi - Arocs'!$T$112)</c:f>
              <c:numCache>
                <c:formatCode>h:mm:ss</c:formatCode>
                <c:ptCount val="13"/>
                <c:pt idx="3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21B-4369-AC26-5F481A3ED156}"/>
            </c:ext>
          </c:extLst>
        </c:ser>
        <c:ser>
          <c:idx val="106"/>
          <c:order val="1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Arocs'!$C$113:$T$113</c15:sqref>
                  </c15:fullRef>
                </c:ext>
              </c:extLst>
              <c:f>('Yamazumi - Arocs'!$D$113:$O$113,'Yamazumi - Arocs'!$T$113)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21B-4369-AC26-5F481A3ED156}"/>
            </c:ext>
          </c:extLst>
        </c:ser>
        <c:ser>
          <c:idx val="107"/>
          <c:order val="1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Arocs'!$C$114:$T$114</c15:sqref>
                  </c15:fullRef>
                </c:ext>
              </c:extLst>
              <c:f>('Yamazumi - Arocs'!$D$114:$O$114,'Yamazumi - Arocs'!$T$114)</c:f>
              <c:numCache>
                <c:formatCode>h:mm:ss</c:formatCode>
                <c:ptCount val="13"/>
                <c:pt idx="4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21B-4369-AC26-5F481A3ED156}"/>
            </c:ext>
          </c:extLst>
        </c:ser>
        <c:ser>
          <c:idx val="108"/>
          <c:order val="10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Arocs'!$C$115:$T$115</c15:sqref>
                  </c15:fullRef>
                </c:ext>
              </c:extLst>
              <c:f>('Yamazumi - Arocs'!$D$115:$O$115,'Yamazumi - Arocs'!$T$115)</c:f>
              <c:numCache>
                <c:formatCode>h:mm:ss</c:formatCode>
                <c:ptCount val="13"/>
                <c:pt idx="4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21B-4369-AC26-5F481A3ED156}"/>
            </c:ext>
          </c:extLst>
        </c:ser>
        <c:ser>
          <c:idx val="109"/>
          <c:order val="10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Arocs'!$C$116:$T$116</c15:sqref>
                  </c15:fullRef>
                </c:ext>
              </c:extLst>
              <c:f>('Yamazumi - Arocs'!$D$116:$O$116,'Yamazumi - Arocs'!$T$116)</c:f>
              <c:numCache>
                <c:formatCode>h:mm:ss</c:formatCode>
                <c:ptCount val="13"/>
                <c:pt idx="4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21B-4369-AC26-5F481A3ED156}"/>
            </c:ext>
          </c:extLst>
        </c:ser>
        <c:ser>
          <c:idx val="110"/>
          <c:order val="1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Arocs'!$C$117:$T$117</c15:sqref>
                  </c15:fullRef>
                </c:ext>
              </c:extLst>
              <c:f>('Yamazumi - Arocs'!$D$117:$O$117,'Yamazumi - Arocs'!$T$117)</c:f>
              <c:numCache>
                <c:formatCode>h:mm:ss</c:formatCode>
                <c:ptCount val="13"/>
                <c:pt idx="4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21B-4369-AC26-5F481A3ED156}"/>
            </c:ext>
          </c:extLst>
        </c:ser>
        <c:ser>
          <c:idx val="111"/>
          <c:order val="11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Arocs'!$C$118:$T$118</c15:sqref>
                  </c15:fullRef>
                </c:ext>
              </c:extLst>
              <c:f>('Yamazumi - Arocs'!$D$118:$O$118,'Yamazumi - Arocs'!$T$118)</c:f>
              <c:numCache>
                <c:formatCode>h:mm:ss</c:formatCode>
                <c:ptCount val="13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21B-4369-AC26-5F481A3ED156}"/>
            </c:ext>
          </c:extLst>
        </c:ser>
        <c:ser>
          <c:idx val="112"/>
          <c:order val="11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Arocs'!$C$119:$T$119</c15:sqref>
                  </c15:fullRef>
                </c:ext>
              </c:extLst>
              <c:f>('Yamazumi - Arocs'!$D$119:$O$119,'Yamazumi - Arocs'!$T$119)</c:f>
              <c:numCache>
                <c:formatCode>h:mm:ss</c:formatCode>
                <c:ptCount val="13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21B-4369-AC26-5F481A3ED156}"/>
            </c:ext>
          </c:extLst>
        </c:ser>
        <c:ser>
          <c:idx val="113"/>
          <c:order val="1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Arocs'!$C$120:$T$120</c15:sqref>
                  </c15:fullRef>
                </c:ext>
              </c:extLst>
              <c:f>('Yamazumi - Arocs'!$D$120:$O$120,'Yamazumi - Arocs'!$T$120)</c:f>
              <c:numCache>
                <c:formatCode>h:mm:ss</c:formatCode>
                <c:ptCount val="13"/>
                <c:pt idx="4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21B-4369-AC26-5F481A3ED156}"/>
            </c:ext>
          </c:extLst>
        </c:ser>
        <c:ser>
          <c:idx val="114"/>
          <c:order val="1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Arocs'!$C$121:$T$121</c15:sqref>
                  </c15:fullRef>
                </c:ext>
              </c:extLst>
              <c:f>('Yamazumi - Arocs'!$D$121:$O$121,'Yamazumi - Arocs'!$T$121)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21B-4369-AC26-5F481A3ED156}"/>
            </c:ext>
          </c:extLst>
        </c:ser>
        <c:ser>
          <c:idx val="115"/>
          <c:order val="1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Arocs'!$C$122:$T$122</c15:sqref>
                  </c15:fullRef>
                </c:ext>
              </c:extLst>
              <c:f>('Yamazumi - Arocs'!$D$122:$O$122,'Yamazumi - Arocs'!$T$122)</c:f>
              <c:numCache>
                <c:formatCode>h:mm:ss</c:formatCode>
                <c:ptCount val="13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21B-4369-AC26-5F481A3ED156}"/>
            </c:ext>
          </c:extLst>
        </c:ser>
        <c:ser>
          <c:idx val="116"/>
          <c:order val="11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Arocs'!$C$123:$T$123</c15:sqref>
                  </c15:fullRef>
                </c:ext>
              </c:extLst>
              <c:f>('Yamazumi - Arocs'!$D$123:$O$123,'Yamazumi - Arocs'!$T$123)</c:f>
              <c:numCache>
                <c:formatCode>h:mm:ss</c:formatCode>
                <c:ptCount val="13"/>
                <c:pt idx="4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21B-4369-AC26-5F481A3ED156}"/>
            </c:ext>
          </c:extLst>
        </c:ser>
        <c:ser>
          <c:idx val="117"/>
          <c:order val="1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Arocs'!$C$124:$T$124</c15:sqref>
                  </c15:fullRef>
                </c:ext>
              </c:extLst>
              <c:f>('Yamazumi - Arocs'!$D$124:$O$124,'Yamazumi - Arocs'!$T$124)</c:f>
              <c:numCache>
                <c:formatCode>h:mm:ss</c:formatCode>
                <c:ptCount val="13"/>
                <c:pt idx="4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21B-4369-AC26-5F481A3ED156}"/>
            </c:ext>
          </c:extLst>
        </c:ser>
        <c:ser>
          <c:idx val="118"/>
          <c:order val="1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Arocs'!$C$125:$T$125</c15:sqref>
                  </c15:fullRef>
                </c:ext>
              </c:extLst>
              <c:f>('Yamazumi - Arocs'!$D$125:$O$125,'Yamazumi - Arocs'!$T$125)</c:f>
              <c:numCache>
                <c:formatCode>h:mm:ss</c:formatCode>
                <c:ptCount val="13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21B-4369-AC26-5F481A3ED156}"/>
            </c:ext>
          </c:extLst>
        </c:ser>
        <c:ser>
          <c:idx val="119"/>
          <c:order val="1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Arocs'!$C$126:$T$126</c15:sqref>
                  </c15:fullRef>
                </c:ext>
              </c:extLst>
              <c:f>('Yamazumi - Arocs'!$D$126:$O$126,'Yamazumi - Arocs'!$T$126)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21B-4369-AC26-5F481A3ED156}"/>
            </c:ext>
          </c:extLst>
        </c:ser>
        <c:ser>
          <c:idx val="120"/>
          <c:order val="1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Arocs'!$C$127:$T$127</c15:sqref>
                  </c15:fullRef>
                </c:ext>
              </c:extLst>
              <c:f>('Yamazumi - Arocs'!$D$127:$O$127,'Yamazumi - Arocs'!$T$127)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21B-4369-AC26-5F481A3ED156}"/>
            </c:ext>
          </c:extLst>
        </c:ser>
        <c:ser>
          <c:idx val="121"/>
          <c:order val="1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Arocs'!$C$128:$T$128</c15:sqref>
                  </c15:fullRef>
                </c:ext>
              </c:extLst>
              <c:f>('Yamazumi - Arocs'!$D$128:$O$128,'Yamazumi - Arocs'!$T$128)</c:f>
              <c:numCache>
                <c:formatCode>h:mm:ss</c:formatCode>
                <c:ptCount val="13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21B-4369-AC26-5F481A3ED156}"/>
            </c:ext>
          </c:extLst>
        </c:ser>
        <c:ser>
          <c:idx val="122"/>
          <c:order val="12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Arocs'!$C$129:$T$129</c15:sqref>
                  </c15:fullRef>
                </c:ext>
              </c:extLst>
              <c:f>('Yamazumi - Arocs'!$D$129:$O$129,'Yamazumi - Arocs'!$T$129)</c:f>
              <c:numCache>
                <c:formatCode>h:mm:ss</c:formatCode>
                <c:ptCount val="13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21B-4369-AC26-5F481A3ED156}"/>
            </c:ext>
          </c:extLst>
        </c:ser>
        <c:ser>
          <c:idx val="123"/>
          <c:order val="1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Arocs'!$C$130:$T$130</c15:sqref>
                  </c15:fullRef>
                </c:ext>
              </c:extLst>
              <c:f>('Yamazumi - Arocs'!$D$130:$O$130,'Yamazumi - Arocs'!$T$130)</c:f>
              <c:numCache>
                <c:formatCode>h:mm:ss</c:formatCode>
                <c:ptCount val="13"/>
                <c:pt idx="4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21B-4369-AC26-5F481A3ED156}"/>
            </c:ext>
          </c:extLst>
        </c:ser>
        <c:ser>
          <c:idx val="124"/>
          <c:order val="1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Arocs'!$C$131:$T$131</c15:sqref>
                  </c15:fullRef>
                </c:ext>
              </c:extLst>
              <c:f>('Yamazumi - Arocs'!$D$131:$O$131,'Yamazumi - Arocs'!$T$131)</c:f>
              <c:numCache>
                <c:formatCode>h:mm:ss</c:formatCode>
                <c:ptCount val="13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21B-4369-AC26-5F481A3ED156}"/>
            </c:ext>
          </c:extLst>
        </c:ser>
        <c:ser>
          <c:idx val="125"/>
          <c:order val="1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Arocs'!$C$132:$T$132</c15:sqref>
                  </c15:fullRef>
                </c:ext>
              </c:extLst>
              <c:f>('Yamazumi - Arocs'!$D$132:$O$132,'Yamazumi - Arocs'!$T$132)</c:f>
              <c:numCache>
                <c:formatCode>h:mm:ss</c:formatCode>
                <c:ptCount val="13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21B-4369-AC26-5F481A3ED156}"/>
            </c:ext>
          </c:extLst>
        </c:ser>
        <c:ser>
          <c:idx val="126"/>
          <c:order val="1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Arocs'!$C$133:$T$133</c15:sqref>
                  </c15:fullRef>
                </c:ext>
              </c:extLst>
              <c:f>('Yamazumi - Arocs'!$D$133:$O$133,'Yamazumi - Arocs'!$T$133)</c:f>
              <c:numCache>
                <c:formatCode>h:mm:ss</c:formatCode>
                <c:ptCount val="13"/>
                <c:pt idx="4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21B-4369-AC26-5F481A3ED156}"/>
            </c:ext>
          </c:extLst>
        </c:ser>
        <c:ser>
          <c:idx val="127"/>
          <c:order val="12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Arocs'!$C$134:$T$134</c15:sqref>
                  </c15:fullRef>
                </c:ext>
              </c:extLst>
              <c:f>('Yamazumi - Arocs'!$D$134:$O$134,'Yamazumi - Arocs'!$T$134)</c:f>
              <c:numCache>
                <c:formatCode>h:mm:ss</c:formatCode>
                <c:ptCount val="13"/>
                <c:pt idx="4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21B-4369-AC26-5F481A3ED156}"/>
            </c:ext>
          </c:extLst>
        </c:ser>
        <c:ser>
          <c:idx val="128"/>
          <c:order val="1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Arocs'!$C$135:$T$135</c15:sqref>
                  </c15:fullRef>
                </c:ext>
              </c:extLst>
              <c:f>('Yamazumi - Arocs'!$D$135:$O$135,'Yamazumi - Arocs'!$T$135)</c:f>
              <c:numCache>
                <c:formatCode>h:mm:ss</c:formatCode>
                <c:ptCount val="13"/>
                <c:pt idx="4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21B-4369-AC26-5F481A3ED156}"/>
            </c:ext>
          </c:extLst>
        </c:ser>
        <c:ser>
          <c:idx val="129"/>
          <c:order val="1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Arocs'!$C$136:$T$136</c15:sqref>
                  </c15:fullRef>
                </c:ext>
              </c:extLst>
              <c:f>('Yamazumi - Arocs'!$D$136:$O$136,'Yamazumi - Arocs'!$T$136)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21B-4369-AC26-5F481A3ED156}"/>
            </c:ext>
          </c:extLst>
        </c:ser>
        <c:ser>
          <c:idx val="130"/>
          <c:order val="1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Arocs'!$C$137:$T$137</c15:sqref>
                  </c15:fullRef>
                </c:ext>
              </c:extLst>
              <c:f>('Yamazumi - Arocs'!$D$137:$O$137,'Yamazumi - Arocs'!$T$137)</c:f>
              <c:numCache>
                <c:formatCode>h:mm:ss</c:formatCode>
                <c:ptCount val="13"/>
                <c:pt idx="5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21B-4369-AC26-5F481A3ED156}"/>
            </c:ext>
          </c:extLst>
        </c:ser>
        <c:ser>
          <c:idx val="131"/>
          <c:order val="1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Arocs'!$C$138:$T$138</c15:sqref>
                  </c15:fullRef>
                </c:ext>
              </c:extLst>
              <c:f>('Yamazumi - Arocs'!$D$138:$O$138,'Yamazumi - Arocs'!$T$138)</c:f>
              <c:numCache>
                <c:formatCode>h:mm:ss</c:formatCode>
                <c:ptCount val="13"/>
                <c:pt idx="5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21B-4369-AC26-5F481A3ED156}"/>
            </c:ext>
          </c:extLst>
        </c:ser>
        <c:ser>
          <c:idx val="132"/>
          <c:order val="13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Arocs'!$C$139:$T$139</c15:sqref>
                  </c15:fullRef>
                </c:ext>
              </c:extLst>
              <c:f>('Yamazumi - Arocs'!$D$139:$O$139,'Yamazumi - Arocs'!$T$139)</c:f>
              <c:numCache>
                <c:formatCode>h:mm:ss</c:formatCode>
                <c:ptCount val="13"/>
                <c:pt idx="5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21B-4369-AC26-5F481A3ED156}"/>
            </c:ext>
          </c:extLst>
        </c:ser>
        <c:ser>
          <c:idx val="133"/>
          <c:order val="1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Arocs'!$C$140:$T$140</c15:sqref>
                  </c15:fullRef>
                </c:ext>
              </c:extLst>
              <c:f>('Yamazumi - Arocs'!$D$140:$O$140,'Yamazumi - Arocs'!$T$140)</c:f>
              <c:numCache>
                <c:formatCode>h:mm:ss</c:formatCode>
                <c:ptCount val="13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21B-4369-AC26-5F481A3ED156}"/>
            </c:ext>
          </c:extLst>
        </c:ser>
        <c:ser>
          <c:idx val="134"/>
          <c:order val="1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Arocs'!$C$141:$T$141</c15:sqref>
                  </c15:fullRef>
                </c:ext>
              </c:extLst>
              <c:f>('Yamazumi - Arocs'!$D$141:$O$141,'Yamazumi - Arocs'!$T$141)</c:f>
              <c:numCache>
                <c:formatCode>h:mm:ss</c:formatCode>
                <c:ptCount val="13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21B-4369-AC26-5F481A3ED156}"/>
            </c:ext>
          </c:extLst>
        </c:ser>
        <c:ser>
          <c:idx val="135"/>
          <c:order val="1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Arocs'!$C$142:$T$142</c15:sqref>
                  </c15:fullRef>
                </c:ext>
              </c:extLst>
              <c:f>('Yamazumi - Arocs'!$D$142:$O$142,'Yamazumi - Arocs'!$T$142)</c:f>
              <c:numCache>
                <c:formatCode>h:mm:ss</c:formatCode>
                <c:ptCount val="13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21B-4369-AC26-5F481A3ED156}"/>
            </c:ext>
          </c:extLst>
        </c:ser>
        <c:ser>
          <c:idx val="136"/>
          <c:order val="13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Arocs'!$C$143:$T$143</c15:sqref>
                  </c15:fullRef>
                </c:ext>
              </c:extLst>
              <c:f>('Yamazumi - Arocs'!$D$143:$O$143,'Yamazumi - Arocs'!$T$143)</c:f>
              <c:numCache>
                <c:formatCode>h:mm:ss</c:formatCode>
                <c:ptCount val="13"/>
                <c:pt idx="5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21B-4369-AC26-5F481A3ED156}"/>
            </c:ext>
          </c:extLst>
        </c:ser>
        <c:ser>
          <c:idx val="137"/>
          <c:order val="1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Arocs'!$C$144:$T$144</c15:sqref>
                  </c15:fullRef>
                </c:ext>
              </c:extLst>
              <c:f>('Yamazumi - Arocs'!$D$144:$O$144,'Yamazumi - Arocs'!$T$144)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21B-4369-AC26-5F481A3ED156}"/>
            </c:ext>
          </c:extLst>
        </c:ser>
        <c:ser>
          <c:idx val="138"/>
          <c:order val="1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Arocs'!$C$145:$T$145</c15:sqref>
                  </c15:fullRef>
                </c:ext>
              </c:extLst>
              <c:f>('Yamazumi - Arocs'!$D$145:$O$145,'Yamazumi - Arocs'!$T$145)</c:f>
              <c:numCache>
                <c:formatCode>h:mm:ss</c:formatCode>
                <c:ptCount val="13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21B-4369-AC26-5F481A3ED156}"/>
            </c:ext>
          </c:extLst>
        </c:ser>
        <c:ser>
          <c:idx val="139"/>
          <c:order val="1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Arocs'!$C$146:$T$146</c15:sqref>
                  </c15:fullRef>
                </c:ext>
              </c:extLst>
              <c:f>('Yamazumi - Arocs'!$D$146:$O$146,'Yamazumi - Arocs'!$T$146)</c:f>
              <c:numCache>
                <c:formatCode>h:mm:ss</c:formatCode>
                <c:ptCount val="13"/>
                <c:pt idx="5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21B-4369-AC26-5F481A3ED156}"/>
            </c:ext>
          </c:extLst>
        </c:ser>
        <c:ser>
          <c:idx val="140"/>
          <c:order val="1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Arocs'!$C$147:$T$147</c15:sqref>
                  </c15:fullRef>
                </c:ext>
              </c:extLst>
              <c:f>('Yamazumi - Arocs'!$D$147:$O$147,'Yamazumi - Arocs'!$T$147)</c:f>
              <c:numCache>
                <c:formatCode>h:mm:ss</c:formatCode>
                <c:ptCount val="13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21B-4369-AC26-5F481A3ED156}"/>
            </c:ext>
          </c:extLst>
        </c:ser>
        <c:ser>
          <c:idx val="141"/>
          <c:order val="14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Arocs'!$C$148:$T$148</c15:sqref>
                  </c15:fullRef>
                </c:ext>
              </c:extLst>
              <c:f>('Yamazumi - Arocs'!$D$148:$O$148,'Yamazumi - Arocs'!$T$148)</c:f>
              <c:numCache>
                <c:formatCode>h:mm:ss</c:formatCode>
                <c:ptCount val="13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21B-4369-AC26-5F481A3ED156}"/>
            </c:ext>
          </c:extLst>
        </c:ser>
        <c:ser>
          <c:idx val="142"/>
          <c:order val="1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Arocs'!$C$149:$T$149</c15:sqref>
                  </c15:fullRef>
                </c:ext>
              </c:extLst>
              <c:f>('Yamazumi - Arocs'!$D$149:$O$149,'Yamazumi - Arocs'!$T$149)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21B-4369-AC26-5F481A3ED156}"/>
            </c:ext>
          </c:extLst>
        </c:ser>
        <c:ser>
          <c:idx val="143"/>
          <c:order val="14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Arocs'!$C$150:$T$150</c15:sqref>
                  </c15:fullRef>
                </c:ext>
              </c:extLst>
              <c:f>('Yamazumi - Arocs'!$D$150:$O$150,'Yamazumi - Arocs'!$T$150)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21B-4369-AC26-5F481A3ED156}"/>
            </c:ext>
          </c:extLst>
        </c:ser>
        <c:ser>
          <c:idx val="144"/>
          <c:order val="14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Arocs'!$C$151:$T$151</c15:sqref>
                  </c15:fullRef>
                </c:ext>
              </c:extLst>
              <c:f>('Yamazumi - Arocs'!$D$151:$O$151,'Yamazumi - Arocs'!$T$151)</c:f>
              <c:numCache>
                <c:formatCode>h:mm:ss</c:formatCode>
                <c:ptCount val="13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21B-4369-AC26-5F481A3ED156}"/>
            </c:ext>
          </c:extLst>
        </c:ser>
        <c:ser>
          <c:idx val="145"/>
          <c:order val="1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Arocs'!$C$152:$T$152</c15:sqref>
                  </c15:fullRef>
                </c:ext>
              </c:extLst>
              <c:f>('Yamazumi - Arocs'!$D$152:$O$152,'Yamazumi - Arocs'!$T$152)</c:f>
              <c:numCache>
                <c:formatCode>h:mm:ss</c:formatCode>
                <c:ptCount val="13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21B-4369-AC26-5F481A3ED156}"/>
            </c:ext>
          </c:extLst>
        </c:ser>
        <c:ser>
          <c:idx val="146"/>
          <c:order val="14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Arocs'!$C$153:$T$153</c15:sqref>
                  </c15:fullRef>
                </c:ext>
              </c:extLst>
              <c:f>('Yamazumi - Arocs'!$D$153:$O$153,'Yamazumi - Arocs'!$T$153)</c:f>
              <c:numCache>
                <c:formatCode>h:mm:ss</c:formatCode>
                <c:ptCount val="13"/>
                <c:pt idx="5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21B-4369-AC26-5F481A3ED156}"/>
            </c:ext>
          </c:extLst>
        </c:ser>
        <c:ser>
          <c:idx val="147"/>
          <c:order val="1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Arocs'!$C$154:$T$154</c15:sqref>
                  </c15:fullRef>
                </c:ext>
              </c:extLst>
              <c:f>('Yamazumi - Arocs'!$D$154:$O$154,'Yamazumi - Arocs'!$T$154)</c:f>
              <c:numCache>
                <c:formatCode>h:mm:ss</c:formatCode>
                <c:ptCount val="13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21B-4369-AC26-5F481A3ED156}"/>
            </c:ext>
          </c:extLst>
        </c:ser>
        <c:ser>
          <c:idx val="148"/>
          <c:order val="1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Arocs'!$C$155:$T$155</c15:sqref>
                  </c15:fullRef>
                </c:ext>
              </c:extLst>
              <c:f>('Yamazumi - Arocs'!$D$155:$O$155,'Yamazumi - Arocs'!$T$155)</c:f>
              <c:numCache>
                <c:formatCode>h:mm:ss</c:formatCode>
                <c:ptCount val="13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21B-4369-AC26-5F481A3ED156}"/>
            </c:ext>
          </c:extLst>
        </c:ser>
        <c:ser>
          <c:idx val="149"/>
          <c:order val="1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Arocs'!$C$156:$T$156</c15:sqref>
                  </c15:fullRef>
                </c:ext>
              </c:extLst>
              <c:f>('Yamazumi - Arocs'!$D$156:$O$156,'Yamazumi - Arocs'!$T$156)</c:f>
              <c:numCache>
                <c:formatCode>h:mm:ss</c:formatCode>
                <c:ptCount val="13"/>
                <c:pt idx="5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21B-4369-AC26-5F481A3ED156}"/>
            </c:ext>
          </c:extLst>
        </c:ser>
        <c:ser>
          <c:idx val="150"/>
          <c:order val="15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Arocs'!$C$157:$T$157</c15:sqref>
                  </c15:fullRef>
                </c:ext>
              </c:extLst>
              <c:f>('Yamazumi - Arocs'!$D$157:$O$157,'Yamazumi - Arocs'!$T$157)</c:f>
              <c:numCache>
                <c:formatCode>h:mm:ss</c:formatCode>
                <c:ptCount val="13"/>
                <c:pt idx="5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21B-4369-AC26-5F481A3ED156}"/>
            </c:ext>
          </c:extLst>
        </c:ser>
        <c:ser>
          <c:idx val="151"/>
          <c:order val="1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Arocs'!$C$158:$T$158</c15:sqref>
                  </c15:fullRef>
                </c:ext>
              </c:extLst>
              <c:f>('Yamazumi - Arocs'!$D$158:$O$158,'Yamazumi - Arocs'!$T$158)</c:f>
              <c:numCache>
                <c:formatCode>h:mm:ss</c:formatCode>
                <c:ptCount val="13"/>
                <c:pt idx="5">
                  <c:v>7.407407407407407E-4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21B-4369-AC26-5F481A3ED156}"/>
            </c:ext>
          </c:extLst>
        </c:ser>
        <c:ser>
          <c:idx val="152"/>
          <c:order val="15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Arocs'!$C$159:$T$159</c15:sqref>
                  </c15:fullRef>
                </c:ext>
              </c:extLst>
              <c:f>('Yamazumi - Arocs'!$D$159:$O$159,'Yamazumi - Arocs'!$T$159)</c:f>
              <c:numCache>
                <c:formatCode>h:mm:ss</c:formatCode>
                <c:ptCount val="13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21B-4369-AC26-5F481A3ED156}"/>
            </c:ext>
          </c:extLst>
        </c:ser>
        <c:ser>
          <c:idx val="153"/>
          <c:order val="15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Arocs'!$C$160:$T$160</c15:sqref>
                  </c15:fullRef>
                </c:ext>
              </c:extLst>
              <c:f>('Yamazumi - Arocs'!$D$160:$O$160,'Yamazumi - Arocs'!$T$160)</c:f>
              <c:numCache>
                <c:formatCode>h:mm:ss</c:formatCode>
                <c:ptCount val="13"/>
                <c:pt idx="6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21B-4369-AC26-5F481A3ED156}"/>
            </c:ext>
          </c:extLst>
        </c:ser>
        <c:ser>
          <c:idx val="154"/>
          <c:order val="1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Arocs'!$C$161:$T$161</c15:sqref>
                  </c15:fullRef>
                </c:ext>
              </c:extLst>
              <c:f>('Yamazumi - Arocs'!$D$161:$O$161,'Yamazumi - Arocs'!$T$161)</c:f>
              <c:numCache>
                <c:formatCode>h:mm:ss</c:formatCode>
                <c:ptCount val="13"/>
                <c:pt idx="6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21B-4369-AC26-5F481A3ED156}"/>
            </c:ext>
          </c:extLst>
        </c:ser>
        <c:ser>
          <c:idx val="155"/>
          <c:order val="1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Arocs'!$C$162:$T$162</c15:sqref>
                  </c15:fullRef>
                </c:ext>
              </c:extLst>
              <c:f>('Yamazumi - Arocs'!$D$162:$O$162,'Yamazumi - Arocs'!$T$162)</c:f>
              <c:numCache>
                <c:formatCode>h:mm:ss</c:formatCode>
                <c:ptCount val="13"/>
                <c:pt idx="6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21B-4369-AC26-5F481A3ED156}"/>
            </c:ext>
          </c:extLst>
        </c:ser>
        <c:ser>
          <c:idx val="156"/>
          <c:order val="15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Arocs'!$C$163:$T$163</c15:sqref>
                  </c15:fullRef>
                </c:ext>
              </c:extLst>
              <c:f>('Yamazumi - Arocs'!$D$163:$O$163,'Yamazumi - Arocs'!$T$163)</c:f>
              <c:numCache>
                <c:formatCode>h:mm:ss</c:formatCode>
                <c:ptCount val="13"/>
                <c:pt idx="6">
                  <c:v>7.6388888888888893E-4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21B-4369-AC26-5F481A3ED156}"/>
            </c:ext>
          </c:extLst>
        </c:ser>
        <c:ser>
          <c:idx val="157"/>
          <c:order val="1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Arocs'!$C$164:$T$164</c15:sqref>
                  </c15:fullRef>
                </c:ext>
              </c:extLst>
              <c:f>('Yamazumi - Arocs'!$D$164:$O$164,'Yamazumi - Arocs'!$T$164)</c:f>
              <c:numCache>
                <c:formatCode>h:mm:ss</c:formatCode>
                <c:ptCount val="13"/>
                <c:pt idx="6">
                  <c:v>1.0185185185185184E-3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21B-4369-AC26-5F481A3ED156}"/>
            </c:ext>
          </c:extLst>
        </c:ser>
        <c:ser>
          <c:idx val="158"/>
          <c:order val="15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Arocs'!$C$165:$T$165</c15:sqref>
                  </c15:fullRef>
                </c:ext>
              </c:extLst>
              <c:f>('Yamazumi - Arocs'!$D$165:$O$165,'Yamazumi - Arocs'!$T$165)</c:f>
              <c:numCache>
                <c:formatCode>h:mm:ss</c:formatCode>
                <c:ptCount val="13"/>
                <c:pt idx="6">
                  <c:v>1.5740740740740741E-3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21B-4369-AC26-5F481A3ED156}"/>
            </c:ext>
          </c:extLst>
        </c:ser>
        <c:ser>
          <c:idx val="159"/>
          <c:order val="1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Arocs'!$C$166:$T$166</c15:sqref>
                  </c15:fullRef>
                </c:ext>
              </c:extLst>
              <c:f>('Yamazumi - Arocs'!$D$166:$O$166,'Yamazumi - Arocs'!$T$166)</c:f>
              <c:numCache>
                <c:formatCode>h:mm:ss</c:formatCode>
                <c:ptCount val="13"/>
                <c:pt idx="6">
                  <c:v>1.1111111111111111E-3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21B-4369-AC26-5F481A3ED156}"/>
            </c:ext>
          </c:extLst>
        </c:ser>
        <c:ser>
          <c:idx val="160"/>
          <c:order val="1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Arocs'!$C$167:$T$167</c15:sqref>
                  </c15:fullRef>
                </c:ext>
              </c:extLst>
              <c:f>('Yamazumi - Arocs'!$D$167:$O$167,'Yamazumi - Arocs'!$T$167)</c:f>
              <c:numCache>
                <c:formatCode>h:mm:ss</c:formatCode>
                <c:ptCount val="13"/>
                <c:pt idx="6">
                  <c:v>1.261574074074074E-3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21B-4369-AC26-5F481A3ED156}"/>
            </c:ext>
          </c:extLst>
        </c:ser>
        <c:ser>
          <c:idx val="161"/>
          <c:order val="1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Arocs'!$C$168:$T$168</c15:sqref>
                  </c15:fullRef>
                </c:ext>
              </c:extLst>
              <c:f>('Yamazumi - Arocs'!$D$168:$O$168,'Yamazumi - Arocs'!$T$168)</c:f>
              <c:numCache>
                <c:formatCode>h:mm:ss</c:formatCode>
                <c:ptCount val="13"/>
                <c:pt idx="6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21B-4369-AC26-5F481A3ED156}"/>
            </c:ext>
          </c:extLst>
        </c:ser>
        <c:ser>
          <c:idx val="162"/>
          <c:order val="16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Arocs'!$C$169:$T$169</c15:sqref>
                  </c15:fullRef>
                </c:ext>
              </c:extLst>
              <c:f>('Yamazumi - Arocs'!$D$169:$O$169,'Yamazumi - Arocs'!$T$169)</c:f>
              <c:numCache>
                <c:formatCode>h:mm:ss</c:formatCode>
                <c:ptCount val="13"/>
                <c:pt idx="6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21B-4369-AC26-5F481A3ED156}"/>
            </c:ext>
          </c:extLst>
        </c:ser>
        <c:ser>
          <c:idx val="163"/>
          <c:order val="16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Arocs'!$C$170:$T$170</c15:sqref>
                  </c15:fullRef>
                </c:ext>
              </c:extLst>
              <c:f>('Yamazumi - Arocs'!$D$170:$O$170,'Yamazumi - Arocs'!$T$170)</c:f>
              <c:numCache>
                <c:formatCode>h:mm:ss</c:formatCode>
                <c:ptCount val="13"/>
                <c:pt idx="6">
                  <c:v>7.6388888888888893E-4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21B-4369-AC26-5F481A3ED156}"/>
            </c:ext>
          </c:extLst>
        </c:ser>
        <c:ser>
          <c:idx val="164"/>
          <c:order val="1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Arocs'!$C$171:$T$171</c15:sqref>
                  </c15:fullRef>
                </c:ext>
              </c:extLst>
              <c:f>('Yamazumi - Arocs'!$D$171:$O$171,'Yamazumi - Arocs'!$T$171)</c:f>
              <c:numCache>
                <c:formatCode>h:mm:ss</c:formatCode>
                <c:ptCount val="13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21B-4369-AC26-5F481A3ED156}"/>
            </c:ext>
          </c:extLst>
        </c:ser>
        <c:ser>
          <c:idx val="165"/>
          <c:order val="1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Arocs'!$C$172:$T$172</c15:sqref>
                  </c15:fullRef>
                </c:ext>
              </c:extLst>
              <c:f>('Yamazumi - Arocs'!$D$172:$O$172,'Yamazumi - Arocs'!$T$172)</c:f>
              <c:numCache>
                <c:formatCode>h:mm:ss</c:formatCode>
                <c:ptCount val="13"/>
                <c:pt idx="7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21B-4369-AC26-5F481A3ED156}"/>
            </c:ext>
          </c:extLst>
        </c:ser>
        <c:ser>
          <c:idx val="166"/>
          <c:order val="16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Arocs'!$C$173:$T$173</c15:sqref>
                  </c15:fullRef>
                </c:ext>
              </c:extLst>
              <c:f>('Yamazumi - Arocs'!$D$173:$O$173,'Yamazumi - Arocs'!$T$173)</c:f>
              <c:numCache>
                <c:formatCode>h:mm:ss</c:formatCode>
                <c:ptCount val="13"/>
                <c:pt idx="7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21B-4369-AC26-5F481A3ED156}"/>
            </c:ext>
          </c:extLst>
        </c:ser>
        <c:ser>
          <c:idx val="167"/>
          <c:order val="16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Arocs'!$C$174:$T$174</c15:sqref>
                  </c15:fullRef>
                </c:ext>
              </c:extLst>
              <c:f>('Yamazumi - Arocs'!$D$174:$O$174,'Yamazumi - Arocs'!$T$174)</c:f>
              <c:numCache>
                <c:formatCode>h:mm:ss</c:formatCode>
                <c:ptCount val="13"/>
                <c:pt idx="7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21B-4369-AC26-5F481A3ED156}"/>
            </c:ext>
          </c:extLst>
        </c:ser>
        <c:ser>
          <c:idx val="168"/>
          <c:order val="1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Arocs'!$C$175:$T$175</c15:sqref>
                  </c15:fullRef>
                </c:ext>
              </c:extLst>
              <c:f>('Yamazumi - Arocs'!$D$175:$O$175,'Yamazumi - Arocs'!$T$175)</c:f>
              <c:numCache>
                <c:formatCode>h:mm:ss</c:formatCode>
                <c:ptCount val="13"/>
                <c:pt idx="7">
                  <c:v>7.6388888888888893E-4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21B-4369-AC26-5F481A3ED156}"/>
            </c:ext>
          </c:extLst>
        </c:ser>
        <c:ser>
          <c:idx val="169"/>
          <c:order val="1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Arocs'!$C$176:$T$176</c15:sqref>
                  </c15:fullRef>
                </c:ext>
              </c:extLst>
              <c:f>('Yamazumi - Arocs'!$D$176:$O$176,'Yamazumi - Arocs'!$T$176)</c:f>
              <c:numCache>
                <c:formatCode>h:mm:ss</c:formatCode>
                <c:ptCount val="13"/>
                <c:pt idx="7">
                  <c:v>1.0185185185185184E-3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21B-4369-AC26-5F481A3ED156}"/>
            </c:ext>
          </c:extLst>
        </c:ser>
        <c:ser>
          <c:idx val="170"/>
          <c:order val="17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Arocs'!$C$177:$T$177</c15:sqref>
                  </c15:fullRef>
                </c:ext>
              </c:extLst>
              <c:f>('Yamazumi - Arocs'!$D$177:$O$177,'Yamazumi - Arocs'!$T$177)</c:f>
              <c:numCache>
                <c:formatCode>h:mm:ss</c:formatCode>
                <c:ptCount val="13"/>
                <c:pt idx="7">
                  <c:v>1.5740740740740741E-3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21B-4369-AC26-5F481A3ED156}"/>
            </c:ext>
          </c:extLst>
        </c:ser>
        <c:ser>
          <c:idx val="171"/>
          <c:order val="1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Arocs'!$C$178:$T$178</c15:sqref>
                  </c15:fullRef>
                </c:ext>
              </c:extLst>
              <c:f>('Yamazumi - Arocs'!$D$178:$O$178,'Yamazumi - Arocs'!$T$178)</c:f>
              <c:numCache>
                <c:formatCode>h:mm:ss</c:formatCode>
                <c:ptCount val="13"/>
                <c:pt idx="7">
                  <c:v>1.1111111111111111E-3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21B-4369-AC26-5F481A3ED156}"/>
            </c:ext>
          </c:extLst>
        </c:ser>
        <c:ser>
          <c:idx val="172"/>
          <c:order val="17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Arocs'!$C$179:$T$179</c15:sqref>
                  </c15:fullRef>
                </c:ext>
              </c:extLst>
              <c:f>('Yamazumi - Arocs'!$D$179:$O$179,'Yamazumi - Arocs'!$T$179)</c:f>
              <c:numCache>
                <c:formatCode>h:mm:ss</c:formatCode>
                <c:ptCount val="13"/>
                <c:pt idx="7">
                  <c:v>1.261574074074074E-3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21B-4369-AC26-5F481A3ED156}"/>
            </c:ext>
          </c:extLst>
        </c:ser>
        <c:ser>
          <c:idx val="173"/>
          <c:order val="1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Arocs'!$C$180:$T$180</c15:sqref>
                  </c15:fullRef>
                </c:ext>
              </c:extLst>
              <c:f>('Yamazumi - Arocs'!$D$180:$O$180,'Yamazumi - Arocs'!$T$180)</c:f>
              <c:numCache>
                <c:formatCode>h:mm:ss</c:formatCode>
                <c:ptCount val="13"/>
                <c:pt idx="7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21B-4369-AC26-5F481A3ED156}"/>
            </c:ext>
          </c:extLst>
        </c:ser>
        <c:ser>
          <c:idx val="174"/>
          <c:order val="1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Arocs'!$C$181:$T$181</c15:sqref>
                  </c15:fullRef>
                </c:ext>
              </c:extLst>
              <c:f>('Yamazumi - Arocs'!$D$181:$O$181,'Yamazumi - Arocs'!$T$181)</c:f>
              <c:numCache>
                <c:formatCode>h:mm:ss</c:formatCode>
                <c:ptCount val="13"/>
                <c:pt idx="7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21B-4369-AC26-5F481A3ED156}"/>
            </c:ext>
          </c:extLst>
        </c:ser>
        <c:ser>
          <c:idx val="175"/>
          <c:order val="1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Arocs'!$C$182:$T$182</c15:sqref>
                  </c15:fullRef>
                </c:ext>
              </c:extLst>
              <c:f>('Yamazumi - Arocs'!$D$182:$O$182,'Yamazumi - Arocs'!$T$182)</c:f>
              <c:numCache>
                <c:formatCode>h:mm:ss</c:formatCode>
                <c:ptCount val="13"/>
                <c:pt idx="7">
                  <c:v>7.6388888888888893E-4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21B-4369-AC26-5F481A3ED156}"/>
            </c:ext>
          </c:extLst>
        </c:ser>
        <c:ser>
          <c:idx val="176"/>
          <c:order val="17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Arocs'!$C$183:$T$183</c15:sqref>
                  </c15:fullRef>
                </c:ext>
              </c:extLst>
              <c:f>('Yamazumi - Arocs'!$D$183:$O$183,'Yamazumi - Arocs'!$T$183)</c:f>
              <c:numCache>
                <c:formatCode>h:mm:ss</c:formatCode>
                <c:ptCount val="13"/>
                <c:pt idx="8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21B-4369-AC26-5F481A3ED156}"/>
            </c:ext>
          </c:extLst>
        </c:ser>
        <c:ser>
          <c:idx val="177"/>
          <c:order val="17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Arocs'!$C$184:$T$184</c15:sqref>
                  </c15:fullRef>
                </c:ext>
              </c:extLst>
              <c:f>('Yamazumi - Arocs'!$D$184:$O$184,'Yamazumi - Arocs'!$T$184)</c:f>
              <c:numCache>
                <c:formatCode>h:mm:ss</c:formatCode>
                <c:ptCount val="13"/>
                <c:pt idx="8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21B-4369-AC26-5F481A3ED156}"/>
            </c:ext>
          </c:extLst>
        </c:ser>
        <c:ser>
          <c:idx val="178"/>
          <c:order val="17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Arocs'!$C$185:$T$185</c15:sqref>
                  </c15:fullRef>
                </c:ext>
              </c:extLst>
              <c:f>('Yamazumi - Arocs'!$D$185:$O$185,'Yamazumi - Arocs'!$T$185)</c:f>
              <c:numCache>
                <c:formatCode>h:mm:ss</c:formatCode>
                <c:ptCount val="13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421B-4369-AC26-5F481A3ED156}"/>
            </c:ext>
          </c:extLst>
        </c:ser>
        <c:ser>
          <c:idx val="179"/>
          <c:order val="17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Arocs'!$C$186:$T$186</c15:sqref>
                  </c15:fullRef>
                </c:ext>
              </c:extLst>
              <c:f>('Yamazumi - Arocs'!$D$186:$O$186,'Yamazumi - Arocs'!$T$186)</c:f>
              <c:numCache>
                <c:formatCode>h:mm:ss</c:formatCode>
                <c:ptCount val="13"/>
                <c:pt idx="8">
                  <c:v>5.0925925925925921E-4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421B-4369-AC26-5F481A3ED156}"/>
            </c:ext>
          </c:extLst>
        </c:ser>
        <c:ser>
          <c:idx val="180"/>
          <c:order val="18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Arocs'!$C$187:$T$187</c15:sqref>
                  </c15:fullRef>
                </c:ext>
              </c:extLst>
              <c:f>('Yamazumi - Arocs'!$D$187:$O$187,'Yamazumi - Arocs'!$T$187)</c:f>
              <c:numCache>
                <c:formatCode>h:mm:ss</c:formatCode>
                <c:ptCount val="13"/>
                <c:pt idx="8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421B-4369-AC26-5F481A3ED156}"/>
            </c:ext>
          </c:extLst>
        </c:ser>
        <c:ser>
          <c:idx val="181"/>
          <c:order val="18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Arocs'!$C$188:$T$188</c15:sqref>
                  </c15:fullRef>
                </c:ext>
              </c:extLst>
              <c:f>('Yamazumi - Arocs'!$D$188:$O$188,'Yamazumi - Arocs'!$T$188)</c:f>
              <c:numCache>
                <c:formatCode>h:mm:ss</c:formatCode>
                <c:ptCount val="13"/>
                <c:pt idx="8">
                  <c:v>2.6620370370370372E-4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421B-4369-AC26-5F481A3ED156}"/>
            </c:ext>
          </c:extLst>
        </c:ser>
        <c:ser>
          <c:idx val="182"/>
          <c:order val="1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Arocs'!$C$189:$T$189</c15:sqref>
                  </c15:fullRef>
                </c:ext>
              </c:extLst>
              <c:f>('Yamazumi - Arocs'!$D$189:$O$189,'Yamazumi - Arocs'!$T$189)</c:f>
              <c:numCache>
                <c:formatCode>h:mm:ss</c:formatCode>
                <c:ptCount val="13"/>
                <c:pt idx="8">
                  <c:v>4.0046296296296297E-3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421B-4369-AC26-5F481A3ED156}"/>
            </c:ext>
          </c:extLst>
        </c:ser>
        <c:ser>
          <c:idx val="183"/>
          <c:order val="1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Arocs'!$C$190:$T$190</c15:sqref>
                  </c15:fullRef>
                </c:ext>
              </c:extLst>
              <c:f>('Yamazumi - Arocs'!$D$190:$O$190,'Yamazumi - Arocs'!$T$190)</c:f>
              <c:numCache>
                <c:formatCode>h:mm:ss</c:formatCode>
                <c:ptCount val="13"/>
                <c:pt idx="9">
                  <c:v>9.2592592592592588E-5</c:v>
                </c:pt>
                <c:pt idx="10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421B-4369-AC26-5F481A3ED156}"/>
            </c:ext>
          </c:extLst>
        </c:ser>
        <c:ser>
          <c:idx val="184"/>
          <c:order val="18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Arocs'!$C$191:$T$191</c15:sqref>
                  </c15:fullRef>
                </c:ext>
              </c:extLst>
              <c:f>('Yamazumi - Arocs'!$D$191:$O$191,'Yamazumi - Arocs'!$T$191)</c:f>
              <c:numCache>
                <c:formatCode>h:mm:ss</c:formatCode>
                <c:ptCount val="13"/>
                <c:pt idx="9">
                  <c:v>6.9444444444444444E-5</c:v>
                </c:pt>
                <c:pt idx="1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421B-4369-AC26-5F481A3ED156}"/>
            </c:ext>
          </c:extLst>
        </c:ser>
        <c:ser>
          <c:idx val="185"/>
          <c:order val="18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Arocs'!$C$192:$T$192</c15:sqref>
                  </c15:fullRef>
                </c:ext>
              </c:extLst>
              <c:f>('Yamazumi - Arocs'!$D$192:$O$192,'Yamazumi - Arocs'!$T$192)</c:f>
              <c:numCache>
                <c:formatCode>h:mm:ss</c:formatCode>
                <c:ptCount val="13"/>
                <c:pt idx="9">
                  <c:v>1.3888888888888889E-4</c:v>
                </c:pt>
                <c:pt idx="1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421B-4369-AC26-5F481A3ED156}"/>
            </c:ext>
          </c:extLst>
        </c:ser>
        <c:ser>
          <c:idx val="186"/>
          <c:order val="1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Arocs'!$C$193:$T$193</c15:sqref>
                  </c15:fullRef>
                </c:ext>
              </c:extLst>
              <c:f>('Yamazumi - Arocs'!$D$193:$O$193,'Yamazumi - Arocs'!$T$193)</c:f>
              <c:numCache>
                <c:formatCode>h:mm:ss</c:formatCode>
                <c:ptCount val="13"/>
                <c:pt idx="9">
                  <c:v>2.3148148148148147E-5</c:v>
                </c:pt>
                <c:pt idx="10">
                  <c:v>2.3148148148148147E-5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421B-4369-AC26-5F481A3ED156}"/>
            </c:ext>
          </c:extLst>
        </c:ser>
        <c:ser>
          <c:idx val="187"/>
          <c:order val="1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Arocs'!$C$194:$T$194</c15:sqref>
                  </c15:fullRef>
                </c:ext>
              </c:extLst>
              <c:f>('Yamazumi - Arocs'!$D$194:$O$194,'Yamazumi - Arocs'!$T$194)</c:f>
              <c:numCache>
                <c:formatCode>h:mm:ss</c:formatCode>
                <c:ptCount val="13"/>
                <c:pt idx="9">
                  <c:v>3.4722222222222222E-5</c:v>
                </c:pt>
                <c:pt idx="1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421B-4369-AC26-5F481A3ED156}"/>
            </c:ext>
          </c:extLst>
        </c:ser>
        <c:ser>
          <c:idx val="188"/>
          <c:order val="18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Arocs'!$C$195:$T$195</c15:sqref>
                  </c15:fullRef>
                </c:ext>
              </c:extLst>
              <c:f>('Yamazumi - Arocs'!$D$195:$O$195,'Yamazumi - Arocs'!$T$195)</c:f>
              <c:numCache>
                <c:formatCode>h:mm:ss</c:formatCode>
                <c:ptCount val="13"/>
                <c:pt idx="9">
                  <c:v>4.6296296296296294E-5</c:v>
                </c:pt>
                <c:pt idx="10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21B-4369-AC26-5F481A3ED156}"/>
            </c:ext>
          </c:extLst>
        </c:ser>
        <c:ser>
          <c:idx val="189"/>
          <c:order val="18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Arocs'!$C$196:$T$196</c15:sqref>
                  </c15:fullRef>
                </c:ext>
              </c:extLst>
              <c:f>('Yamazumi - Arocs'!$D$196:$O$196,'Yamazumi - Arocs'!$T$196)</c:f>
              <c:numCache>
                <c:formatCode>h:mm:ss</c:formatCode>
                <c:ptCount val="13"/>
                <c:pt idx="9">
                  <c:v>3.4722222222222222E-5</c:v>
                </c:pt>
                <c:pt idx="1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21B-4369-AC26-5F481A3ED156}"/>
            </c:ext>
          </c:extLst>
        </c:ser>
        <c:ser>
          <c:idx val="190"/>
          <c:order val="19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Arocs'!$C$197:$T$197</c15:sqref>
                  </c15:fullRef>
                </c:ext>
              </c:extLst>
              <c:f>('Yamazumi - Arocs'!$D$197:$O$197,'Yamazumi - Arocs'!$T$197)</c:f>
              <c:numCache>
                <c:formatCode>h:mm:ss</c:formatCode>
                <c:ptCount val="13"/>
                <c:pt idx="9">
                  <c:v>1.273148148148148E-4</c:v>
                </c:pt>
                <c:pt idx="10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21B-4369-AC26-5F481A3ED156}"/>
            </c:ext>
          </c:extLst>
        </c:ser>
        <c:ser>
          <c:idx val="191"/>
          <c:order val="19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Arocs'!$C$198:$T$198</c15:sqref>
                  </c15:fullRef>
                </c:ext>
              </c:extLst>
              <c:f>('Yamazumi - Arocs'!$D$198:$O$198,'Yamazumi - Arocs'!$T$198)</c:f>
              <c:numCache>
                <c:formatCode>h:mm:ss</c:formatCode>
                <c:ptCount val="13"/>
                <c:pt idx="9">
                  <c:v>1.0416666666666667E-4</c:v>
                </c:pt>
                <c:pt idx="1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21B-4369-AC26-5F481A3ED156}"/>
            </c:ext>
          </c:extLst>
        </c:ser>
        <c:ser>
          <c:idx val="192"/>
          <c:order val="19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Arocs'!$C$199:$T$199</c15:sqref>
                  </c15:fullRef>
                </c:ext>
              </c:extLst>
              <c:f>('Yamazumi - Arocs'!$D$199:$O$199,'Yamazumi - Arocs'!$T$199)</c:f>
              <c:numCache>
                <c:formatCode>h:mm:ss</c:formatCode>
                <c:ptCount val="13"/>
                <c:pt idx="9">
                  <c:v>3.4722222222222222E-5</c:v>
                </c:pt>
                <c:pt idx="1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21B-4369-AC26-5F481A3ED156}"/>
            </c:ext>
          </c:extLst>
        </c:ser>
        <c:ser>
          <c:idx val="193"/>
          <c:order val="1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Arocs'!$C$200:$T$200</c15:sqref>
                  </c15:fullRef>
                </c:ext>
              </c:extLst>
              <c:f>('Yamazumi - Arocs'!$D$200:$O$200,'Yamazumi - Arocs'!$T$200)</c:f>
              <c:numCache>
                <c:formatCode>h:mm:ss</c:formatCode>
                <c:ptCount val="13"/>
                <c:pt idx="9">
                  <c:v>1.5046296296296297E-4</c:v>
                </c:pt>
                <c:pt idx="10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21B-4369-AC26-5F481A3ED156}"/>
            </c:ext>
          </c:extLst>
        </c:ser>
        <c:ser>
          <c:idx val="194"/>
          <c:order val="1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Arocs'!$C$201:$T$201</c15:sqref>
                  </c15:fullRef>
                </c:ext>
              </c:extLst>
              <c:f>('Yamazumi - Arocs'!$D$201:$O$201,'Yamazumi - Arocs'!$T$201)</c:f>
              <c:numCache>
                <c:formatCode>h:mm:ss</c:formatCode>
                <c:ptCount val="13"/>
                <c:pt idx="9">
                  <c:v>5.7407407407407407E-3</c:v>
                </c:pt>
                <c:pt idx="10">
                  <c:v>5.7407407407407407E-3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21B-4369-AC26-5F481A3ED156}"/>
            </c:ext>
          </c:extLst>
        </c:ser>
        <c:ser>
          <c:idx val="195"/>
          <c:order val="19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Arocs'!$C$202:$T$202</c15:sqref>
                  </c15:fullRef>
                </c:ext>
              </c:extLst>
              <c:f>('Yamazumi - Arocs'!$D$202:$O$202,'Yamazumi - Arocs'!$T$202)</c:f>
              <c:numCache>
                <c:formatCode>h:mm:ss</c:formatCode>
                <c:ptCount val="13"/>
                <c:pt idx="9">
                  <c:v>1.6087962962962963E-3</c:v>
                </c:pt>
                <c:pt idx="10">
                  <c:v>1.6087962962962963E-3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21B-4369-AC26-5F481A3ED156}"/>
            </c:ext>
          </c:extLst>
        </c:ser>
        <c:ser>
          <c:idx val="196"/>
          <c:order val="19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Arocs'!$C$203:$T$203</c15:sqref>
                  </c15:fullRef>
                </c:ext>
              </c:extLst>
              <c:f>('Yamazumi - Arocs'!$D$203:$O$203,'Yamazumi - Arocs'!$T$203)</c:f>
              <c:numCache>
                <c:formatCode>h:mm:ss</c:formatCode>
                <c:ptCount val="13"/>
                <c:pt idx="9">
                  <c:v>1.3888888888888889E-3</c:v>
                </c:pt>
                <c:pt idx="10">
                  <c:v>1.3888888888888889E-3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21B-4369-AC26-5F481A3ED156}"/>
            </c:ext>
          </c:extLst>
        </c:ser>
        <c:ser>
          <c:idx val="197"/>
          <c:order val="1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Arocs'!$C$204:$T$204</c15:sqref>
                  </c15:fullRef>
                </c:ext>
              </c:extLst>
              <c:f>('Yamazumi - Arocs'!$D$204:$O$204,'Yamazumi - Arocs'!$T$204)</c:f>
              <c:numCache>
                <c:formatCode>h:mm:ss</c:formatCode>
                <c:ptCount val="13"/>
                <c:pt idx="9">
                  <c:v>5.2083333333333333E-4</c:v>
                </c:pt>
                <c:pt idx="10">
                  <c:v>5.2083333333333333E-4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421B-4369-AC26-5F481A3ED156}"/>
            </c:ext>
          </c:extLst>
        </c:ser>
        <c:ser>
          <c:idx val="198"/>
          <c:order val="19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Arocs'!$C$205:$T$205</c15:sqref>
                  </c15:fullRef>
                </c:ext>
              </c:extLst>
              <c:f>('Yamazumi - Arocs'!$D$205:$O$205,'Yamazumi - Arocs'!$T$205)</c:f>
              <c:numCache>
                <c:formatCode>h:mm:ss</c:formatCode>
                <c:ptCount val="13"/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421B-4369-AC26-5F481A3ED156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Arocs'!$C$206:$T$206</c15:sqref>
                  </c15:fullRef>
                </c:ext>
              </c:extLst>
              <c:f>('Yamazumi - Arocs'!$D$206:$O$206,'Yamazumi - Arocs'!$T$206)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7-421B-4369-AC26-5F481A3ED156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Arocs'!$C$207:$T$207</c15:sqref>
                  </c15:fullRef>
                </c:ext>
              </c:extLst>
              <c:f>('Yamazumi - Arocs'!$D$207:$O$207,'Yamazumi - Arocs'!$T$207)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8-421B-4369-AC26-5F481A3ED156}"/>
            </c:ext>
          </c:extLst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Arocs'!$C$208:$T$208</c15:sqref>
                  </c15:fullRef>
                </c:ext>
              </c:extLst>
              <c:f>('Yamazumi - Arocs'!$D$208:$O$208,'Yamazumi - Arocs'!$T$208)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9-421B-4369-AC26-5F481A3ED156}"/>
            </c:ext>
          </c:extLst>
        </c:ser>
        <c:ser>
          <c:idx val="202"/>
          <c:order val="202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Arocs'!$C$209:$T$209</c15:sqref>
                  </c15:fullRef>
                </c:ext>
              </c:extLst>
              <c:f>('Yamazumi - Arocs'!$D$209:$O$209,'Yamazumi - Arocs'!$T$209)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A-421B-4369-AC26-5F481A3ED156}"/>
            </c:ext>
          </c:extLst>
        </c:ser>
        <c:ser>
          <c:idx val="203"/>
          <c:order val="203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Arocs'!$C$210:$T$210</c15:sqref>
                  </c15:fullRef>
                </c:ext>
              </c:extLst>
              <c:f>('Yamazumi - Arocs'!$D$210:$O$210,'Yamazumi - Arocs'!$T$210)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B-421B-4369-AC26-5F481A3ED156}"/>
            </c:ext>
          </c:extLst>
        </c:ser>
        <c:ser>
          <c:idx val="204"/>
          <c:order val="20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Arocs'!$C$211:$T$211</c15:sqref>
                  </c15:fullRef>
                </c:ext>
              </c:extLst>
              <c:f>('Yamazumi - Arocs'!$D$211:$O$211,'Yamazumi - Arocs'!$T$211)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C-421B-4369-AC26-5F481A3ED156}"/>
            </c:ext>
          </c:extLst>
        </c:ser>
        <c:ser>
          <c:idx val="205"/>
          <c:order val="205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Arocs'!$C$212:$T$212</c15:sqref>
                  </c15:fullRef>
                </c:ext>
              </c:extLst>
              <c:f>('Yamazumi - Arocs'!$D$212:$O$212,'Yamazumi - Arocs'!$T$212)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D-421B-4369-AC26-5F481A3ED156}"/>
            </c:ext>
          </c:extLst>
        </c:ser>
        <c:ser>
          <c:idx val="206"/>
          <c:order val="206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Arocs'!$C$213:$T$213</c15:sqref>
                  </c15:fullRef>
                </c:ext>
              </c:extLst>
              <c:f>('Yamazumi - Arocs'!$D$213:$O$213,'Yamazumi - Arocs'!$T$213)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E-421B-4369-AC26-5F481A3ED156}"/>
            </c:ext>
          </c:extLst>
        </c:ser>
        <c:ser>
          <c:idx val="207"/>
          <c:order val="207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Arocs'!$C$214:$T$214</c15:sqref>
                  </c15:fullRef>
                </c:ext>
              </c:extLst>
              <c:f>('Yamazumi - Arocs'!$D$214:$O$214,'Yamazumi - Arocs'!$T$214)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CF-421B-4369-AC26-5F481A3ED156}"/>
            </c:ext>
          </c:extLst>
        </c:ser>
        <c:ser>
          <c:idx val="208"/>
          <c:order val="208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Arocs'!$C$215:$T$215</c15:sqref>
                  </c15:fullRef>
                </c:ext>
              </c:extLst>
              <c:f>('Yamazumi - Arocs'!$D$215:$O$215,'Yamazumi - Arocs'!$T$215)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0-421B-4369-AC26-5F481A3ED156}"/>
            </c:ext>
          </c:extLst>
        </c:ser>
        <c:ser>
          <c:idx val="209"/>
          <c:order val="209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Arocs'!$C$216:$T$216</c15:sqref>
                  </c15:fullRef>
                </c:ext>
              </c:extLst>
              <c:f>('Yamazumi - Arocs'!$D$216:$O$216,'Yamazumi - Arocs'!$T$216)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1-421B-4369-AC26-5F481A3ED156}"/>
            </c:ext>
          </c:extLst>
        </c:ser>
        <c:ser>
          <c:idx val="210"/>
          <c:order val="210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Arocs'!$C$217:$T$217</c15:sqref>
                  </c15:fullRef>
                </c:ext>
              </c:extLst>
              <c:f>('Yamazumi - Arocs'!$D$217:$O$217,'Yamazumi - Arocs'!$T$217)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2-421B-4369-AC26-5F481A3ED156}"/>
            </c:ext>
          </c:extLst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Arocs'!$C$218:$T$218</c15:sqref>
                  </c15:fullRef>
                </c:ext>
              </c:extLst>
              <c:f>('Yamazumi - Arocs'!$D$218:$O$218,'Yamazumi - Arocs'!$T$218)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3-421B-4369-AC26-5F481A3ED156}"/>
            </c:ext>
          </c:extLst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Arocs'!$C$219:$T$219</c15:sqref>
                  </c15:fullRef>
                </c:ext>
              </c:extLst>
              <c:f>('Yamazumi - Arocs'!$D$219:$O$219,'Yamazumi - Arocs'!$T$219)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4-421B-4369-AC26-5F481A3ED156}"/>
            </c:ext>
          </c:extLst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Arocs'!$C$220:$T$220</c15:sqref>
                  </c15:fullRef>
                </c:ext>
              </c:extLst>
              <c:f>('Yamazumi - Arocs'!$D$220:$O$220,'Yamazumi - Arocs'!$T$220)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5-421B-4369-AC26-5F481A3ED156}"/>
            </c:ext>
          </c:extLst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Arocs'!$C$221:$T$221</c15:sqref>
                  </c15:fullRef>
                </c:ext>
              </c:extLst>
              <c:f>('Yamazumi - Arocs'!$D$221:$O$221,'Yamazumi - Arocs'!$T$221)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6-421B-4369-AC26-5F481A3ED156}"/>
            </c:ext>
          </c:extLst>
        </c:ser>
        <c:ser>
          <c:idx val="215"/>
          <c:order val="215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Arocs'!$C$222:$T$222</c15:sqref>
                  </c15:fullRef>
                </c:ext>
              </c:extLst>
              <c:f>('Yamazumi - Arocs'!$D$222:$O$222,'Yamazumi - Arocs'!$T$222)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7-421B-4369-AC26-5F481A3ED156}"/>
            </c:ext>
          </c:extLst>
        </c:ser>
        <c:ser>
          <c:idx val="216"/>
          <c:order val="216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Arocs'!$C$223:$T$223</c15:sqref>
                  </c15:fullRef>
                </c:ext>
              </c:extLst>
              <c:f>('Yamazumi - Arocs'!$D$223:$O$223,'Yamazumi - Arocs'!$T$223)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8-421B-4369-AC26-5F481A3ED156}"/>
            </c:ext>
          </c:extLst>
        </c:ser>
        <c:ser>
          <c:idx val="217"/>
          <c:order val="217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Arocs'!$C$224:$T$224</c15:sqref>
                  </c15:fullRef>
                </c:ext>
              </c:extLst>
              <c:f>('Yamazumi - Arocs'!$D$224:$O$224,'Yamazumi - Arocs'!$T$224)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9-421B-4369-AC26-5F481A3ED156}"/>
            </c:ext>
          </c:extLst>
        </c:ser>
        <c:ser>
          <c:idx val="218"/>
          <c:order val="218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Arocs'!$C$225:$T$225</c15:sqref>
                  </c15:fullRef>
                </c:ext>
              </c:extLst>
              <c:f>('Yamazumi - Arocs'!$D$225:$O$225,'Yamazumi - Arocs'!$T$225)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A-421B-4369-AC26-5F481A3ED156}"/>
            </c:ext>
          </c:extLst>
        </c:ser>
        <c:ser>
          <c:idx val="219"/>
          <c:order val="2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Arocs'!$C$226:$T$226</c15:sqref>
                  </c15:fullRef>
                </c:ext>
              </c:extLst>
              <c:f>('Yamazumi - Arocs'!$D$226:$O$226,'Yamazumi - Arocs'!$T$226)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B-421B-4369-AC26-5F481A3ED156}"/>
            </c:ext>
          </c:extLst>
        </c:ser>
        <c:ser>
          <c:idx val="220"/>
          <c:order val="22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Arocs'!$C$227:$T$227</c15:sqref>
                  </c15:fullRef>
                </c:ext>
              </c:extLst>
              <c:f>('Yamazumi - Arocs'!$D$227:$O$227,'Yamazumi - Arocs'!$T$227)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C-421B-4369-AC26-5F481A3ED156}"/>
            </c:ext>
          </c:extLst>
        </c:ser>
        <c:ser>
          <c:idx val="221"/>
          <c:order val="22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Arocs'!$C$228:$T$228</c15:sqref>
                  </c15:fullRef>
                </c:ext>
              </c:extLst>
              <c:f>('Yamazumi - Arocs'!$D$228:$O$228,'Yamazumi - Arocs'!$T$228)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D-421B-4369-AC26-5F481A3ED156}"/>
            </c:ext>
          </c:extLst>
        </c:ser>
        <c:ser>
          <c:idx val="222"/>
          <c:order val="22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Arocs'!$C$229:$T$229</c15:sqref>
                  </c15:fullRef>
                </c:ext>
              </c:extLst>
              <c:f>('Yamazumi - Arocs'!$D$229:$O$229,'Yamazumi - Arocs'!$T$229)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E-421B-4369-AC26-5F481A3ED156}"/>
            </c:ext>
          </c:extLst>
        </c:ser>
        <c:ser>
          <c:idx val="223"/>
          <c:order val="22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Arocs'!$C$230:$T$230</c15:sqref>
                  </c15:fullRef>
                </c:ext>
              </c:extLst>
              <c:f>('Yamazumi - Arocs'!$D$230:$O$230,'Yamazumi - Arocs'!$T$230)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DF-421B-4369-AC26-5F481A3ED156}"/>
            </c:ext>
          </c:extLst>
        </c:ser>
        <c:ser>
          <c:idx val="224"/>
          <c:order val="22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Arocs'!$C$231:$T$231</c15:sqref>
                  </c15:fullRef>
                </c:ext>
              </c:extLst>
              <c:f>('Yamazumi - Arocs'!$D$231:$O$231,'Yamazumi - Arocs'!$T$231)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0-421B-4369-AC26-5F481A3ED156}"/>
            </c:ext>
          </c:extLst>
        </c:ser>
        <c:ser>
          <c:idx val="225"/>
          <c:order val="22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Arocs'!$C$232:$T$232</c15:sqref>
                  </c15:fullRef>
                </c:ext>
              </c:extLst>
              <c:f>('Yamazumi - Arocs'!$D$232:$O$232,'Yamazumi - Arocs'!$T$232)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1-421B-4369-AC26-5F481A3ED156}"/>
            </c:ext>
          </c:extLst>
        </c:ser>
        <c:ser>
          <c:idx val="226"/>
          <c:order val="226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Arocs'!$C$233:$T$233</c15:sqref>
                  </c15:fullRef>
                </c:ext>
              </c:extLst>
              <c:f>('Yamazumi - Arocs'!$D$233:$O$233,'Yamazumi - Arocs'!$T$233)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2-421B-4369-AC26-5F481A3ED156}"/>
            </c:ext>
          </c:extLst>
        </c:ser>
        <c:ser>
          <c:idx val="227"/>
          <c:order val="22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Arocs'!$C$234:$T$234</c15:sqref>
                  </c15:fullRef>
                </c:ext>
              </c:extLst>
              <c:f>('Yamazumi - Arocs'!$D$234:$O$234,'Yamazumi - Arocs'!$T$234)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3-421B-4369-AC26-5F481A3ED156}"/>
            </c:ext>
          </c:extLst>
        </c:ser>
        <c:ser>
          <c:idx val="228"/>
          <c:order val="228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Arocs'!$C$235:$T$235</c15:sqref>
                  </c15:fullRef>
                </c:ext>
              </c:extLst>
              <c:f>('Yamazumi - Arocs'!$D$235:$O$235,'Yamazumi - Arocs'!$T$235)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4-421B-4369-AC26-5F481A3ED156}"/>
            </c:ext>
          </c:extLst>
        </c:ser>
        <c:ser>
          <c:idx val="229"/>
          <c:order val="229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Arocs'!$C$236:$T$236</c15:sqref>
                  </c15:fullRef>
                </c:ext>
              </c:extLst>
              <c:f>('Yamazumi - Arocs'!$D$236:$O$236,'Yamazumi - Arocs'!$T$236)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5-421B-4369-AC26-5F481A3ED156}"/>
            </c:ext>
          </c:extLst>
        </c:ser>
        <c:ser>
          <c:idx val="230"/>
          <c:order val="230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Arocs'!$C$237:$T$237</c15:sqref>
                  </c15:fullRef>
                </c:ext>
              </c:extLst>
              <c:f>('Yamazumi - Arocs'!$D$237:$O$237,'Yamazumi - Arocs'!$T$237)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6-421B-4369-AC26-5F481A3ED156}"/>
            </c:ext>
          </c:extLst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Arocs'!$C$238:$T$238</c15:sqref>
                  </c15:fullRef>
                </c:ext>
              </c:extLst>
              <c:f>('Yamazumi - Arocs'!$D$238:$O$238,'Yamazumi - Arocs'!$T$238)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7-421B-4369-AC26-5F481A3ED156}"/>
            </c:ext>
          </c:extLst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Arocs'!$C$239:$T$239</c15:sqref>
                  </c15:fullRef>
                </c:ext>
              </c:extLst>
              <c:f>('Yamazumi - Arocs'!$D$239:$O$239,'Yamazumi - Arocs'!$T$239)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8-421B-4369-AC26-5F481A3ED156}"/>
            </c:ext>
          </c:extLst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Arocs'!$C$240:$T$240</c15:sqref>
                  </c15:fullRef>
                </c:ext>
              </c:extLst>
              <c:f>('Yamazumi - Arocs'!$D$240:$O$240,'Yamazumi - Arocs'!$T$240)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9-421B-4369-AC26-5F481A3ED156}"/>
            </c:ext>
          </c:extLst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Arocs'!$C$241:$T$241</c15:sqref>
                  </c15:fullRef>
                </c:ext>
              </c:extLst>
              <c:f>('Yamazumi - Arocs'!$D$241:$O$241,'Yamazumi - Arocs'!$T$241)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A-421B-4369-AC26-5F481A3ED156}"/>
            </c:ext>
          </c:extLst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Arocs'!$C$242:$T$242</c15:sqref>
                  </c15:fullRef>
                </c:ext>
              </c:extLst>
              <c:f>('Yamazumi - Arocs'!$D$242:$O$242,'Yamazumi - Arocs'!$T$242)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B-421B-4369-AC26-5F481A3ED156}"/>
            </c:ext>
          </c:extLst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Arocs'!$C$243:$T$243</c15:sqref>
                  </c15:fullRef>
                </c:ext>
              </c:extLst>
              <c:f>('Yamazumi - Arocs'!$D$243:$O$243,'Yamazumi - Arocs'!$T$243)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C-421B-4369-AC26-5F481A3ED156}"/>
            </c:ext>
          </c:extLst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Arocs'!$C$244:$T$244</c15:sqref>
                  </c15:fullRef>
                </c:ext>
              </c:extLst>
              <c:f>('Yamazumi - Arocs'!$D$244:$O$244,'Yamazumi - Arocs'!$T$244)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D-421B-4369-AC26-5F481A3ED156}"/>
            </c:ext>
          </c:extLst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Arocs'!$C$245:$T$245</c15:sqref>
                  </c15:fullRef>
                </c:ext>
              </c:extLst>
              <c:f>('Yamazumi - Arocs'!$D$245:$O$245,'Yamazumi - Arocs'!$T$245)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E-421B-4369-AC26-5F481A3ED156}"/>
            </c:ext>
          </c:extLst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Arocs'!$C$246:$T$246</c15:sqref>
                  </c15:fullRef>
                </c:ext>
              </c:extLst>
              <c:f>('Yamazumi - Arocs'!$D$246:$O$246,'Yamazumi - Arocs'!$T$246)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EF-421B-4369-AC26-5F481A3ED156}"/>
            </c:ext>
          </c:extLst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Arocs'!$C$247:$T$247</c15:sqref>
                  </c15:fullRef>
                </c:ext>
              </c:extLst>
              <c:f>('Yamazumi - Arocs'!$D$247:$O$247,'Yamazumi - Arocs'!$T$247)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0-421B-4369-AC26-5F481A3ED156}"/>
            </c:ext>
          </c:extLst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Arocs'!$C$248:$T$248</c15:sqref>
                  </c15:fullRef>
                </c:ext>
              </c:extLst>
              <c:f>('Yamazumi - Arocs'!$D$248:$O$248,'Yamazumi - Arocs'!$T$248)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1-421B-4369-AC26-5F481A3ED156}"/>
            </c:ext>
          </c:extLst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Arocs'!$C$249:$T$249</c15:sqref>
                  </c15:fullRef>
                </c:ext>
              </c:extLst>
              <c:f>('Yamazumi - Arocs'!$D$249:$O$249,'Yamazumi - Arocs'!$T$249)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2-421B-4369-AC26-5F481A3ED156}"/>
            </c:ext>
          </c:extLst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Arocs'!$C$250:$T$250</c15:sqref>
                  </c15:fullRef>
                </c:ext>
              </c:extLst>
              <c:f>('Yamazumi - Arocs'!$D$250:$O$250,'Yamazumi - Arocs'!$T$250)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3-421B-4369-AC26-5F481A3ED156}"/>
            </c:ext>
          </c:extLst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Arocs'!$C$251:$T$251</c15:sqref>
                  </c15:fullRef>
                </c:ext>
              </c:extLst>
              <c:f>('Yamazumi - Arocs'!$D$251:$O$251,'Yamazumi - Arocs'!$T$251)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4-421B-4369-AC26-5F481A3ED156}"/>
            </c:ext>
          </c:extLst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Arocs'!$C$252:$T$252</c15:sqref>
                  </c15:fullRef>
                </c:ext>
              </c:extLst>
              <c:f>('Yamazumi - Arocs'!$D$252:$O$252,'Yamazumi - Arocs'!$T$252)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5-421B-4369-AC26-5F481A3ED156}"/>
            </c:ext>
          </c:extLst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Arocs'!$C$253:$T$253</c15:sqref>
                  </c15:fullRef>
                </c:ext>
              </c:extLst>
              <c:f>('Yamazumi - Arocs'!$D$253:$O$253,'Yamazumi - Arocs'!$T$253)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6-421B-4369-AC26-5F481A3ED156}"/>
            </c:ext>
          </c:extLst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Arocs'!$C$254:$T$254</c15:sqref>
                  </c15:fullRef>
                </c:ext>
              </c:extLst>
              <c:f>('Yamazumi - Arocs'!$D$254:$O$254,'Yamazumi - Arocs'!$T$254)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7-421B-4369-AC26-5F481A3ED156}"/>
            </c:ext>
          </c:extLst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Arocs'!$C$255:$T$255</c15:sqref>
                  </c15:fullRef>
                </c:ext>
              </c:extLst>
              <c:f>('Yamazumi - Arocs'!$D$255:$O$255,'Yamazumi - Arocs'!$T$255)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8-421B-4369-AC26-5F481A3ED156}"/>
            </c:ext>
          </c:extLst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Arocs'!$C$256:$T$256</c15:sqref>
                  </c15:fullRef>
                </c:ext>
              </c:extLst>
              <c:f>('Yamazumi - Arocs'!$D$256:$O$256,'Yamazumi - Arocs'!$T$256)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9-421B-4369-AC26-5F481A3ED156}"/>
            </c:ext>
          </c:extLst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Arocs'!$C$257:$T$257</c15:sqref>
                  </c15:fullRef>
                </c:ext>
              </c:extLst>
              <c:f>('Yamazumi - Arocs'!$D$257:$O$257,'Yamazumi - Arocs'!$T$257)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A-421B-4369-AC26-5F481A3ED156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Arocs'!$C$6:$T$6</c15:sqref>
                  </c15:fullRef>
                </c:ext>
              </c:extLst>
              <c:f>('Yamazumi - Arocs'!$D$6:$O$6,'Yamazumi - Arocs'!$T$6)</c:f>
              <c:strCache>
                <c:ptCount val="13"/>
                <c:pt idx="0">
                  <c:v>Abastecimento</c:v>
                </c:pt>
                <c:pt idx="1">
                  <c:v>Passa-disço</c:v>
                </c:pt>
                <c:pt idx="2">
                  <c:v>Chineleira</c:v>
                </c:pt>
                <c:pt idx="3">
                  <c:v>5ª Roda</c:v>
                </c:pt>
                <c:pt idx="4">
                  <c:v>Pneu LD</c:v>
                </c:pt>
                <c:pt idx="5">
                  <c:v>Pneu LE</c:v>
                </c:pt>
                <c:pt idx="6">
                  <c:v>Para-lama LD</c:v>
                </c:pt>
                <c:pt idx="7">
                  <c:v>Para-lama LE</c:v>
                </c:pt>
                <c:pt idx="8">
                  <c:v>Controle</c:v>
                </c:pt>
                <c:pt idx="9">
                  <c:v>Elétrica I</c:v>
                </c:pt>
                <c:pt idx="10">
                  <c:v>Elétrica II</c:v>
                </c:pt>
                <c:pt idx="11">
                  <c:v>Elétrica III</c:v>
                </c:pt>
                <c:pt idx="12">
                  <c:v>Coluna5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Arocs'!$C$258:$T$258</c15:sqref>
                  </c15:fullRef>
                </c:ext>
              </c:extLst>
              <c:f>('Yamazumi - Arocs'!$D$258:$O$258,'Yamazumi - Arocs'!$T$258)</c:f>
              <c:numCache>
                <c:formatCode>h:mm:ss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FB-421B-4369-AC26-5F481A3E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65903"/>
        <c:axId val="1224080095"/>
      </c:barChart>
      <c:lineChart>
        <c:grouping val="standard"/>
        <c:varyColors val="0"/>
        <c:ser>
          <c:idx val="252"/>
          <c:order val="252"/>
          <c:tx>
            <c:strRef>
              <c:f>'Yamazumi - Arocs'!$C$265</c:f>
              <c:strCache>
                <c:ptCount val="1"/>
                <c:pt idx="0">
                  <c:v>Takt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Abastecimento</c:v>
              </c:pt>
              <c:pt idx="1">
                <c:v>Passa-disço</c:v>
              </c:pt>
              <c:pt idx="2">
                <c:v>Chineleira</c:v>
              </c:pt>
              <c:pt idx="3">
                <c:v>5ª Roda</c:v>
              </c:pt>
              <c:pt idx="4">
                <c:v>Pneu LD</c:v>
              </c:pt>
              <c:pt idx="5">
                <c:v>Pneu LE</c:v>
              </c:pt>
              <c:pt idx="6">
                <c:v>Para-lama LD</c:v>
              </c:pt>
              <c:pt idx="7">
                <c:v>Para-lama LE</c:v>
              </c:pt>
              <c:pt idx="8">
                <c:v>Controle</c:v>
              </c:pt>
              <c:pt idx="9">
                <c:v>Elétrica I</c:v>
              </c:pt>
              <c:pt idx="10">
                <c:v>Elétrica II</c:v>
              </c:pt>
              <c:pt idx="11">
                <c:v>Elétrica III</c:v>
              </c:pt>
              <c:pt idx="12">
                <c:v>Coluna5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Arocs'!$D$265:$T$265</c15:sqref>
                  </c15:fullRef>
                </c:ext>
              </c:extLst>
              <c:f>'Yamazumi - Arocs'!$E$265:$P$265</c:f>
              <c:numCache>
                <c:formatCode>h:mm:ss</c:formatCode>
                <c:ptCount val="12"/>
                <c:pt idx="0">
                  <c:v>1.1458333333333333E-2</c:v>
                </c:pt>
                <c:pt idx="1">
                  <c:v>1.1458333333333333E-2</c:v>
                </c:pt>
                <c:pt idx="2">
                  <c:v>1.1458333333333333E-2</c:v>
                </c:pt>
                <c:pt idx="3">
                  <c:v>1.1458333333333333E-2</c:v>
                </c:pt>
                <c:pt idx="4">
                  <c:v>1.1458333333333333E-2</c:v>
                </c:pt>
                <c:pt idx="5">
                  <c:v>1.1458333333333333E-2</c:v>
                </c:pt>
                <c:pt idx="6">
                  <c:v>1.1458333333333333E-2</c:v>
                </c:pt>
                <c:pt idx="7">
                  <c:v>1.1458333333333333E-2</c:v>
                </c:pt>
                <c:pt idx="8">
                  <c:v>1.1458333333333333E-2</c:v>
                </c:pt>
                <c:pt idx="9">
                  <c:v>1.1458333333333333E-2</c:v>
                </c:pt>
                <c:pt idx="10">
                  <c:v>1.1458333333333333E-2</c:v>
                </c:pt>
                <c:pt idx="11">
                  <c:v>1.1458333333333333E-2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421B-4369-AC26-5F481A3E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903"/>
        <c:axId val="1224080095"/>
      </c:lineChart>
      <c:catAx>
        <c:axId val="1403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080095"/>
        <c:crosses val="autoZero"/>
        <c:auto val="1"/>
        <c:lblAlgn val="ctr"/>
        <c:lblOffset val="100"/>
        <c:noMultiLvlLbl val="0"/>
      </c:catAx>
      <c:valAx>
        <c:axId val="1224080095"/>
        <c:scaling>
          <c:orientation val="minMax"/>
          <c:max val="1.5000000000000003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9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Arocs'!$D$6</c:f>
              <c:strCache>
                <c:ptCount val="1"/>
                <c:pt idx="0">
                  <c:v>Abastecimento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EA5-4145-B8BC-8FFE01E8F66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FEA5-4145-B8BC-8FFE01E8F66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EA5-4145-B8BC-8FFE01E8F661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Arocs'!$D$261:$D$263</c:f>
              <c:numCache>
                <c:formatCode>h:mm:ss</c:formatCode>
                <c:ptCount val="3"/>
                <c:pt idx="0">
                  <c:v>3.645833333333333E-3</c:v>
                </c:pt>
                <c:pt idx="1">
                  <c:v>0</c:v>
                </c:pt>
                <c:pt idx="2">
                  <c:v>2.7777777777777779E-3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A5-4145-B8BC-8FFE01E8F6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AF3-4C6D-81E6-DB99F633C68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AF3-4C6D-81E6-DB99F633C68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AF3-4C6D-81E6-DB99F633C688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Actros'!$J$261:$J$263</c:f>
              <c:numCache>
                <c:formatCode>h:mm:ss</c:formatCode>
                <c:ptCount val="3"/>
                <c:pt idx="0">
                  <c:v>9.0509259259259258E-3</c:v>
                </c:pt>
                <c:pt idx="1">
                  <c:v>0</c:v>
                </c:pt>
                <c:pt idx="2">
                  <c:v>2.0833333333333332E-4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F3-4C6D-81E6-DB99F633C6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Arocs'!$E$6</c:f>
              <c:strCache>
                <c:ptCount val="1"/>
                <c:pt idx="0">
                  <c:v>Passa-disço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C44-4DF8-93BB-F7EAF04C5EDA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Arocs'!$E$261:$E$263</c:f>
              <c:numCache>
                <c:formatCode>h:mm:ss</c:formatCode>
                <c:ptCount val="3"/>
                <c:pt idx="0">
                  <c:v>6.8055555555555551E-3</c:v>
                </c:pt>
                <c:pt idx="1">
                  <c:v>0</c:v>
                </c:pt>
                <c:pt idx="2">
                  <c:v>1.8981481481481479E-3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4-4DF8-93BB-F7EAF04C5E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Arocs'!$H$6</c:f>
              <c:strCache>
                <c:ptCount val="1"/>
                <c:pt idx="0">
                  <c:v>Pneu LD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532-4959-886E-3E62F10F1CB5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Arocs'!$F$261:$F$263</c:f>
              <c:numCache>
                <c:formatCode>h:mm:ss</c:formatCode>
                <c:ptCount val="3"/>
                <c:pt idx="0">
                  <c:v>7.013888888888889E-3</c:v>
                </c:pt>
                <c:pt idx="1">
                  <c:v>0</c:v>
                </c:pt>
                <c:pt idx="2">
                  <c:v>4.1550925925925922E-3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2-4959-886E-3E62F10F1C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957-46E7-91D5-50C5EBBF56D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957-46E7-91D5-50C5EBBF56D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957-46E7-91D5-50C5EBBF56DD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Arocs'!$I$261:$I$263</c:f>
              <c:numCache>
                <c:formatCode>h:mm:ss</c:formatCode>
                <c:ptCount val="3"/>
                <c:pt idx="0">
                  <c:v>3.2060185185185182E-3</c:v>
                </c:pt>
                <c:pt idx="1">
                  <c:v>0</c:v>
                </c:pt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7-46E7-91D5-50C5EBBF56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5E2-4AB2-8A63-2D032D70506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5E2-4AB2-8A63-2D032D70506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5E2-4AB2-8A63-2D032D705064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Arocs'!$J$261:$J$263</c:f>
              <c:numCache>
                <c:formatCode>h:mm:ss</c:formatCode>
                <c:ptCount val="3"/>
                <c:pt idx="0">
                  <c:v>7.6620370370370366E-3</c:v>
                </c:pt>
                <c:pt idx="1">
                  <c:v>0</c:v>
                </c:pt>
                <c:pt idx="2">
                  <c:v>2.0833333333333332E-4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2-4AB2-8A63-2D032D7050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5A0-4ECD-8B5B-82D9CCAF9CA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5A0-4ECD-8B5B-82D9CCAF9CA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5A0-4ECD-8B5B-82D9CCAF9CA6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Arocs'!$K$261:$K$263</c:f>
              <c:numCache>
                <c:formatCode>h:mm:ss</c:formatCode>
                <c:ptCount val="3"/>
                <c:pt idx="0">
                  <c:v>7.6620370370370366E-3</c:v>
                </c:pt>
                <c:pt idx="1">
                  <c:v>0</c:v>
                </c:pt>
                <c:pt idx="2">
                  <c:v>2.0833333333333332E-4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0-4ECD-8B5B-82D9CCAF9C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EBB-4F6C-96DB-3FABB401857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EBB-4F6C-96DB-3FABB401857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EBB-4F6C-96DB-3FABB401857F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Arocs'!$L$261:$L$263</c:f>
              <c:numCache>
                <c:formatCode>h:mm:ss</c:formatCode>
                <c:ptCount val="3"/>
                <c:pt idx="0">
                  <c:v>1.0069444444444444E-3</c:v>
                </c:pt>
                <c:pt idx="1">
                  <c:v>0</c:v>
                </c:pt>
                <c:pt idx="2">
                  <c:v>4.4212962962962964E-3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BB-4F6C-96DB-3FABB40185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560-4DA9-8C11-FFE333FA8B7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560-4DA9-8C11-FFE333FA8B7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560-4DA9-8C11-FFE333FA8B78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Arocs'!$M$261:$M$263</c:f>
              <c:numCache>
                <c:formatCode>h:mm:ss</c:formatCode>
                <c:ptCount val="3"/>
                <c:pt idx="0">
                  <c:v>9.8379629629629633E-3</c:v>
                </c:pt>
                <c:pt idx="1">
                  <c:v>0</c:v>
                </c:pt>
                <c:pt idx="2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60-4DA9-8C11-FFE333FA8B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773-40C6-9951-A0BBBE7A108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773-40C6-9951-A0BBBE7A108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773-40C6-9951-A0BBBE7A1088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Arocs'!$N$261:$N$263</c:f>
              <c:numCache>
                <c:formatCode>h:mm:ss</c:formatCode>
                <c:ptCount val="3"/>
                <c:pt idx="0">
                  <c:v>9.8379629629629633E-3</c:v>
                </c:pt>
                <c:pt idx="1">
                  <c:v>0</c:v>
                </c:pt>
                <c:pt idx="2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73-40C6-9951-A0BBBE7A10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D7B-4CA4-95A2-3EEEB3D3C74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D7B-4CA4-95A2-3EEEB3D3C74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D7B-4CA4-95A2-3EEEB3D3C74B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Arocs'!$O$261:$O$263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B-4CA4-95A2-3EEEB3D3C7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Arocs'!$H$6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174-4141-AC59-14F10A73851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174-4141-AC59-14F10A73851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174-4141-AC59-14F10A738517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Arocs'!$G$261:$G$263</c:f>
              <c:numCache>
                <c:formatCode>h:mm:ss</c:formatCode>
                <c:ptCount val="3"/>
                <c:pt idx="0">
                  <c:v>9.6643518518518528E-3</c:v>
                </c:pt>
                <c:pt idx="1">
                  <c:v>0</c:v>
                </c:pt>
                <c:pt idx="2">
                  <c:v>1.7708333333333335E-3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74-4141-AC59-14F10A7385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829-4989-A71B-70A4CB304F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829-4989-A71B-70A4CB304FD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829-4989-A71B-70A4CB304FDF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Actros'!$K$261:$K$263</c:f>
              <c:numCache>
                <c:formatCode>h:mm:ss</c:formatCode>
                <c:ptCount val="3"/>
                <c:pt idx="0">
                  <c:v>9.0509259259259258E-3</c:v>
                </c:pt>
                <c:pt idx="1">
                  <c:v>0</c:v>
                </c:pt>
                <c:pt idx="2">
                  <c:v>2.0833333333333332E-4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9-4989-A71B-70A4CB304F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Arocs'!$H$6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AE6-440B-8CE4-FDB2FF09A84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AE6-440B-8CE4-FDB2FF09A84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AE6-440B-8CE4-FDB2FF09A84C}"/>
              </c:ext>
            </c:extLst>
          </c:dPt>
          <c:dLbls>
            <c:delete val="1"/>
          </c:dLbls>
          <c:cat>
            <c:strRef>
              <c:f>'Yamazumi - Arocs'!$C$261:$C$263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Arocs'!$H$261:$H$263</c:f>
              <c:numCache>
                <c:formatCode>h:mm:ss</c:formatCode>
                <c:ptCount val="3"/>
                <c:pt idx="0">
                  <c:v>3.2060185185185182E-3</c:v>
                </c:pt>
                <c:pt idx="1">
                  <c:v>0</c:v>
                </c:pt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6-440B-8CE4-FDB2FF09A8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16D-45D5-9336-A2612D0B725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16D-45D5-9336-A2612D0B725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16D-45D5-9336-A2612D0B725C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Actros'!$L$261:$L$263</c:f>
              <c:numCache>
                <c:formatCode>h:mm:ss</c:formatCode>
                <c:ptCount val="3"/>
                <c:pt idx="0">
                  <c:v>1.0069444444444444E-3</c:v>
                </c:pt>
                <c:pt idx="1">
                  <c:v>0</c:v>
                </c:pt>
                <c:pt idx="2">
                  <c:v>4.4212962962962964E-3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6D-45D5-9336-A2612D0B72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2DB-4531-8ED7-0DCBB138117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2DB-4531-8ED7-0DCBB138117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2DB-4531-8ED7-0DCBB138117B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Actros'!$M$261:$M$263</c:f>
              <c:numCache>
                <c:formatCode>h:mm:ss</c:formatCode>
                <c:ptCount val="3"/>
                <c:pt idx="0">
                  <c:v>1.201388888888889E-2</c:v>
                </c:pt>
                <c:pt idx="1">
                  <c:v>0</c:v>
                </c:pt>
                <c:pt idx="2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B-4531-8ED7-0DCBB13811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Actros'!$I$6</c:f>
              <c:strCache>
                <c:ptCount val="1"/>
                <c:pt idx="0">
                  <c:v>Pneu LE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74D-4AB9-94A5-22E13D6EC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74D-4AB9-94A5-22E13D6ECDD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74D-4AB9-94A5-22E13D6ECDD5}"/>
              </c:ext>
            </c:extLst>
          </c:dPt>
          <c:dLbls>
            <c:delete val="1"/>
          </c:dLbls>
          <c:cat>
            <c:strRef>
              <c:f>'Yamazumi - Actros'!$C$261:$C$263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Actros'!$N$261:$N$263</c:f>
              <c:numCache>
                <c:formatCode>h:mm:ss</c:formatCode>
                <c:ptCount val="3"/>
                <c:pt idx="0">
                  <c:v>1.201388888888889E-2</c:v>
                </c:pt>
                <c:pt idx="1">
                  <c:v>0</c:v>
                </c:pt>
                <c:pt idx="2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D-4AB9-94A5-22E13D6ECD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4.xml"/><Relationship Id="rId3" Type="http://schemas.openxmlformats.org/officeDocument/2006/relationships/chart" Target="../charts/chart2.xml"/><Relationship Id="rId21" Type="http://schemas.openxmlformats.org/officeDocument/2006/relationships/chart" Target="../charts/chart19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3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8.xml"/><Relationship Id="rId29" Type="http://schemas.openxmlformats.org/officeDocument/2006/relationships/chart" Target="../charts/chart27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2.xml"/><Relationship Id="rId32" Type="http://schemas.openxmlformats.org/officeDocument/2006/relationships/chart" Target="../charts/chart3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1.xml"/><Relationship Id="rId28" Type="http://schemas.openxmlformats.org/officeDocument/2006/relationships/chart" Target="../charts/chart26.xml"/><Relationship Id="rId10" Type="http://schemas.openxmlformats.org/officeDocument/2006/relationships/chart" Target="../charts/chart9.xml"/><Relationship Id="rId19" Type="http://schemas.openxmlformats.org/officeDocument/2006/relationships/image" Target="../media/image2.png"/><Relationship Id="rId31" Type="http://schemas.openxmlformats.org/officeDocument/2006/relationships/chart" Target="../charts/chart2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0.xml"/><Relationship Id="rId27" Type="http://schemas.openxmlformats.org/officeDocument/2006/relationships/chart" Target="../charts/chart25.xml"/><Relationship Id="rId30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4.xml"/><Relationship Id="rId3" Type="http://schemas.openxmlformats.org/officeDocument/2006/relationships/chart" Target="../charts/chart32.xml"/><Relationship Id="rId21" Type="http://schemas.openxmlformats.org/officeDocument/2006/relationships/chart" Target="../charts/chart49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3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8.xml"/><Relationship Id="rId29" Type="http://schemas.openxmlformats.org/officeDocument/2006/relationships/chart" Target="../charts/chart57.xml"/><Relationship Id="rId1" Type="http://schemas.openxmlformats.org/officeDocument/2006/relationships/image" Target="../media/image1.png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2.xml"/><Relationship Id="rId32" Type="http://schemas.openxmlformats.org/officeDocument/2006/relationships/chart" Target="../charts/chart6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9.xml"/><Relationship Id="rId19" Type="http://schemas.openxmlformats.org/officeDocument/2006/relationships/image" Target="../media/image2.png"/><Relationship Id="rId31" Type="http://schemas.openxmlformats.org/officeDocument/2006/relationships/chart" Target="../charts/chart5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Relationship Id="rId30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0</xdr:row>
      <xdr:rowOff>172812</xdr:rowOff>
    </xdr:from>
    <xdr:to>
      <xdr:col>1</xdr:col>
      <xdr:colOff>2770111</xdr:colOff>
      <xdr:row>2</xdr:row>
      <xdr:rowOff>220889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CDCC2B-4AB2-4F59-846D-3C75EFD9A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786" y="172812"/>
          <a:ext cx="2593218" cy="619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78349</xdr:colOff>
      <xdr:row>265</xdr:row>
      <xdr:rowOff>173718</xdr:rowOff>
    </xdr:from>
    <xdr:to>
      <xdr:col>19</xdr:col>
      <xdr:colOff>812372</xdr:colOff>
      <xdr:row>269</xdr:row>
      <xdr:rowOff>97818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1793554-944D-1900-275A-AE2855B0F187}"/>
            </a:ext>
          </a:extLst>
        </xdr:cNvPr>
        <xdr:cNvGrpSpPr/>
      </xdr:nvGrpSpPr>
      <xdr:grpSpPr>
        <a:xfrm>
          <a:off x="4946682" y="51227718"/>
          <a:ext cx="14788690" cy="686100"/>
          <a:chOff x="4201312" y="59419218"/>
          <a:chExt cx="14882276" cy="686100"/>
        </a:xfrm>
      </xdr:grpSpPr>
      <xdr:graphicFrame macro="">
        <xdr:nvGraphicFramePr>
          <xdr:cNvPr id="5" name="Gráfico 18">
            <a:extLst>
              <a:ext uri="{FF2B5EF4-FFF2-40B4-BE49-F238E27FC236}">
                <a16:creationId xmlns:a16="http://schemas.microsoft.com/office/drawing/2014/main" id="{5F7916DF-9A75-C41E-B0DE-772B0DC05759}"/>
              </a:ext>
            </a:extLst>
          </xdr:cNvPr>
          <xdr:cNvGraphicFramePr>
            <a:graphicFrameLocks/>
          </xdr:cNvGraphicFramePr>
        </xdr:nvGraphicFramePr>
        <xdr:xfrm>
          <a:off x="4201312" y="59419218"/>
          <a:ext cx="72347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Gráfico 18">
            <a:extLst>
              <a:ext uri="{FF2B5EF4-FFF2-40B4-BE49-F238E27FC236}">
                <a16:creationId xmlns:a16="http://schemas.microsoft.com/office/drawing/2014/main" id="{78A0D53A-4FF7-B229-EF1B-CF8BDF6DBFAA}"/>
              </a:ext>
            </a:extLst>
          </xdr:cNvPr>
          <xdr:cNvGraphicFramePr>
            <a:graphicFrameLocks/>
          </xdr:cNvGraphicFramePr>
        </xdr:nvGraphicFramePr>
        <xdr:xfrm>
          <a:off x="5072625" y="59419218"/>
          <a:ext cx="737077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áfico 18">
            <a:extLst>
              <a:ext uri="{FF2B5EF4-FFF2-40B4-BE49-F238E27FC236}">
                <a16:creationId xmlns:a16="http://schemas.microsoft.com/office/drawing/2014/main" id="{E724BF59-FFFF-2F45-C1A5-57A665BDE7EE}"/>
              </a:ext>
            </a:extLst>
          </xdr:cNvPr>
          <xdr:cNvGraphicFramePr>
            <a:graphicFrameLocks/>
          </xdr:cNvGraphicFramePr>
        </xdr:nvGraphicFramePr>
        <xdr:xfrm>
          <a:off x="5956638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áfico 18">
            <a:extLst>
              <a:ext uri="{FF2B5EF4-FFF2-40B4-BE49-F238E27FC236}">
                <a16:creationId xmlns:a16="http://schemas.microsoft.com/office/drawing/2014/main" id="{BCB8684D-A0A1-8EC1-87C6-30B1FD7B2418}"/>
              </a:ext>
            </a:extLst>
          </xdr:cNvPr>
          <xdr:cNvGraphicFramePr>
            <a:graphicFrameLocks/>
          </xdr:cNvGraphicFramePr>
        </xdr:nvGraphicFramePr>
        <xdr:xfrm>
          <a:off x="8623642" y="59419218"/>
          <a:ext cx="743427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áfico 18">
            <a:extLst>
              <a:ext uri="{FF2B5EF4-FFF2-40B4-BE49-F238E27FC236}">
                <a16:creationId xmlns:a16="http://schemas.microsoft.com/office/drawing/2014/main" id="{4A4BEF3E-397C-24DC-6299-9C024CA0737A}"/>
              </a:ext>
            </a:extLst>
          </xdr:cNvPr>
          <xdr:cNvGraphicFramePr>
            <a:graphicFrameLocks/>
          </xdr:cNvGraphicFramePr>
        </xdr:nvGraphicFramePr>
        <xdr:xfrm>
          <a:off x="9514005" y="59419218"/>
          <a:ext cx="737078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460255B1-26F1-502D-CFEC-A2DA4573D5BC}"/>
              </a:ext>
            </a:extLst>
          </xdr:cNvPr>
          <xdr:cNvGraphicFramePr>
            <a:graphicFrameLocks/>
          </xdr:cNvGraphicFramePr>
        </xdr:nvGraphicFramePr>
        <xdr:xfrm>
          <a:off x="10373979" y="59419218"/>
          <a:ext cx="74342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493B3E6C-6E33-EEB1-33AC-87F88FAD13DB}"/>
              </a:ext>
            </a:extLst>
          </xdr:cNvPr>
          <xdr:cNvGraphicFramePr>
            <a:graphicFrameLocks/>
          </xdr:cNvGraphicFramePr>
        </xdr:nvGraphicFramePr>
        <xdr:xfrm>
          <a:off x="11285206" y="59419218"/>
          <a:ext cx="74025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640778B8-C020-4E33-B3B0-1ECB3CB41DE2}"/>
              </a:ext>
            </a:extLst>
          </xdr:cNvPr>
          <xdr:cNvGraphicFramePr>
            <a:graphicFrameLocks/>
          </xdr:cNvGraphicFramePr>
        </xdr:nvGraphicFramePr>
        <xdr:xfrm>
          <a:off x="12161963" y="59419218"/>
          <a:ext cx="723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9FE016F9-E4AD-CA5E-F40C-01863471224C}"/>
              </a:ext>
            </a:extLst>
          </xdr:cNvPr>
          <xdr:cNvGraphicFramePr>
            <a:graphicFrameLocks/>
          </xdr:cNvGraphicFramePr>
        </xdr:nvGraphicFramePr>
        <xdr:xfrm>
          <a:off x="13032369" y="59419218"/>
          <a:ext cx="74259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A80590B0-F3A0-C496-48EB-CABBCCE8AE15}"/>
              </a:ext>
            </a:extLst>
          </xdr:cNvPr>
          <xdr:cNvGraphicFramePr>
            <a:graphicFrameLocks/>
          </xdr:cNvGraphicFramePr>
        </xdr:nvGraphicFramePr>
        <xdr:xfrm>
          <a:off x="13921897" y="59419218"/>
          <a:ext cx="74660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2BACC961-218E-B11C-F4CD-6495C0D9DD29}"/>
              </a:ext>
            </a:extLst>
          </xdr:cNvPr>
          <xdr:cNvGraphicFramePr>
            <a:graphicFrameLocks/>
          </xdr:cNvGraphicFramePr>
        </xdr:nvGraphicFramePr>
        <xdr:xfrm>
          <a:off x="14801829" y="59419218"/>
          <a:ext cx="74660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A3F3CD73-850E-AB09-3CE1-36F271A15A07}"/>
              </a:ext>
            </a:extLst>
          </xdr:cNvPr>
          <xdr:cNvGraphicFramePr>
            <a:graphicFrameLocks/>
          </xdr:cNvGraphicFramePr>
        </xdr:nvGraphicFramePr>
        <xdr:xfrm>
          <a:off x="16584824" y="59419218"/>
          <a:ext cx="73707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3CB28ADE-A6D6-1C43-0BC8-EA6DEE8C5246}"/>
              </a:ext>
            </a:extLst>
          </xdr:cNvPr>
          <xdr:cNvGraphicFramePr>
            <a:graphicFrameLocks/>
          </xdr:cNvGraphicFramePr>
        </xdr:nvGraphicFramePr>
        <xdr:xfrm>
          <a:off x="17468837" y="59419218"/>
          <a:ext cx="7370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4" name="Gráfico 18">
            <a:extLst>
              <a:ext uri="{FF2B5EF4-FFF2-40B4-BE49-F238E27FC236}">
                <a16:creationId xmlns:a16="http://schemas.microsoft.com/office/drawing/2014/main" id="{E022AB19-EF87-4DD8-A975-3E9A89C3FB45}"/>
              </a:ext>
            </a:extLst>
          </xdr:cNvPr>
          <xdr:cNvGraphicFramePr>
            <a:graphicFrameLocks/>
          </xdr:cNvGraphicFramePr>
        </xdr:nvGraphicFramePr>
        <xdr:xfrm>
          <a:off x="6859700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1" name="Gráfico 18">
            <a:extLst>
              <a:ext uri="{FF2B5EF4-FFF2-40B4-BE49-F238E27FC236}">
                <a16:creationId xmlns:a16="http://schemas.microsoft.com/office/drawing/2014/main" id="{4B5F489C-6D62-464D-BCC5-1D818283FE2F}"/>
              </a:ext>
            </a:extLst>
          </xdr:cNvPr>
          <xdr:cNvGraphicFramePr>
            <a:graphicFrameLocks/>
          </xdr:cNvGraphicFramePr>
        </xdr:nvGraphicFramePr>
        <xdr:xfrm>
          <a:off x="7739630" y="59419218"/>
          <a:ext cx="7307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EAB85C54-E50A-4E9E-81A2-C6DF8444C2DA}"/>
              </a:ext>
            </a:extLst>
          </xdr:cNvPr>
          <xdr:cNvGraphicFramePr>
            <a:graphicFrameLocks/>
          </xdr:cNvGraphicFramePr>
        </xdr:nvGraphicFramePr>
        <xdr:xfrm>
          <a:off x="15688110" y="59419218"/>
          <a:ext cx="7497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6C7CAAB1-86EA-4FBE-9D99-200ED6BB2A9B}"/>
              </a:ext>
            </a:extLst>
          </xdr:cNvPr>
          <xdr:cNvGraphicFramePr>
            <a:graphicFrameLocks/>
          </xdr:cNvGraphicFramePr>
        </xdr:nvGraphicFramePr>
        <xdr:xfrm>
          <a:off x="18352860" y="59419218"/>
          <a:ext cx="73072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 editAs="oneCell">
    <xdr:from>
      <xdr:col>16</xdr:col>
      <xdr:colOff>802822</xdr:colOff>
      <xdr:row>2</xdr:row>
      <xdr:rowOff>15875</xdr:rowOff>
    </xdr:from>
    <xdr:to>
      <xdr:col>20</xdr:col>
      <xdr:colOff>130333</xdr:colOff>
      <xdr:row>4</xdr:row>
      <xdr:rowOff>183976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851373DA-ECC7-3C6A-B3DA-6FCC9CDA1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820697" y="587375"/>
          <a:ext cx="2820011" cy="926926"/>
        </a:xfrm>
        <a:prstGeom prst="rect">
          <a:avLst/>
        </a:prstGeom>
      </xdr:spPr>
    </xdr:pic>
    <xdr:clientData/>
  </xdr:twoCellAnchor>
  <xdr:twoCellAnchor>
    <xdr:from>
      <xdr:col>20</xdr:col>
      <xdr:colOff>212398</xdr:colOff>
      <xdr:row>4</xdr:row>
      <xdr:rowOff>179008</xdr:rowOff>
    </xdr:from>
    <xdr:to>
      <xdr:col>44</xdr:col>
      <xdr:colOff>334790</xdr:colOff>
      <xdr:row>37</xdr:row>
      <xdr:rowOff>185135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B427AB6-301F-CD86-BEF5-4E31F3F89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200025</xdr:colOff>
      <xdr:row>37</xdr:row>
      <xdr:rowOff>177800</xdr:rowOff>
    </xdr:from>
    <xdr:to>
      <xdr:col>43</xdr:col>
      <xdr:colOff>573526</xdr:colOff>
      <xdr:row>41</xdr:row>
      <xdr:rowOff>101900</xdr:rowOff>
    </xdr:to>
    <xdr:grpSp>
      <xdr:nvGrpSpPr>
        <xdr:cNvPr id="73" name="Agrupar 72">
          <a:extLst>
            <a:ext uri="{FF2B5EF4-FFF2-40B4-BE49-F238E27FC236}">
              <a16:creationId xmlns:a16="http://schemas.microsoft.com/office/drawing/2014/main" id="{36D8668D-AA83-B569-9ABD-297F58A41462}"/>
            </a:ext>
          </a:extLst>
        </xdr:cNvPr>
        <xdr:cNvGrpSpPr/>
      </xdr:nvGrpSpPr>
      <xdr:grpSpPr>
        <a:xfrm>
          <a:off x="20615275" y="7797800"/>
          <a:ext cx="13877834" cy="686100"/>
          <a:chOff x="20504150" y="7797800"/>
          <a:chExt cx="13645001" cy="686100"/>
        </a:xfrm>
      </xdr:grpSpPr>
      <xdr:graphicFrame macro="">
        <xdr:nvGraphicFramePr>
          <xdr:cNvPr id="34" name="Gráfico 18">
            <a:extLst>
              <a:ext uri="{FF2B5EF4-FFF2-40B4-BE49-F238E27FC236}">
                <a16:creationId xmlns:a16="http://schemas.microsoft.com/office/drawing/2014/main" id="{7D603B4D-E616-8E0A-AAA1-15BD0DB09AFD}"/>
              </a:ext>
            </a:extLst>
          </xdr:cNvPr>
          <xdr:cNvGraphicFramePr>
            <a:graphicFrameLocks/>
          </xdr:cNvGraphicFramePr>
        </xdr:nvGraphicFramePr>
        <xdr:xfrm>
          <a:off x="20504150" y="7800975"/>
          <a:ext cx="72009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35" name="Gráfico 18">
            <a:extLst>
              <a:ext uri="{FF2B5EF4-FFF2-40B4-BE49-F238E27FC236}">
                <a16:creationId xmlns:a16="http://schemas.microsoft.com/office/drawing/2014/main" id="{6B47EBE3-E33E-B6E5-5B7C-1063CE598A13}"/>
              </a:ext>
            </a:extLst>
          </xdr:cNvPr>
          <xdr:cNvGraphicFramePr>
            <a:graphicFrameLocks/>
          </xdr:cNvGraphicFramePr>
        </xdr:nvGraphicFramePr>
        <xdr:xfrm>
          <a:off x="21670812" y="7797800"/>
          <a:ext cx="720812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36" name="Gráfico 18">
            <a:extLst>
              <a:ext uri="{FF2B5EF4-FFF2-40B4-BE49-F238E27FC236}">
                <a16:creationId xmlns:a16="http://schemas.microsoft.com/office/drawing/2014/main" id="{5C297B84-606D-6418-0C8A-9BE95A70A184}"/>
              </a:ext>
            </a:extLst>
          </xdr:cNvPr>
          <xdr:cNvGraphicFramePr>
            <a:graphicFrameLocks/>
          </xdr:cNvGraphicFramePr>
        </xdr:nvGraphicFramePr>
        <xdr:xfrm>
          <a:off x="22831846" y="7797800"/>
          <a:ext cx="74612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39" name="Gráfico 18">
            <a:extLst>
              <a:ext uri="{FF2B5EF4-FFF2-40B4-BE49-F238E27FC236}">
                <a16:creationId xmlns:a16="http://schemas.microsoft.com/office/drawing/2014/main" id="{AE88DFFC-8AA1-583B-6F8D-2281DAEDB98B}"/>
              </a:ext>
            </a:extLst>
          </xdr:cNvPr>
          <xdr:cNvGraphicFramePr>
            <a:graphicFrameLocks/>
          </xdr:cNvGraphicFramePr>
        </xdr:nvGraphicFramePr>
        <xdr:xfrm>
          <a:off x="26365670" y="7797800"/>
          <a:ext cx="736605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40" name="Gráfico 18">
            <a:extLst>
              <a:ext uri="{FF2B5EF4-FFF2-40B4-BE49-F238E27FC236}">
                <a16:creationId xmlns:a16="http://schemas.microsoft.com/office/drawing/2014/main" id="{ADD4FA99-2254-02B5-6781-B3ED6A7E9E2F}"/>
              </a:ext>
            </a:extLst>
          </xdr:cNvPr>
          <xdr:cNvGraphicFramePr>
            <a:graphicFrameLocks/>
          </xdr:cNvGraphicFramePr>
        </xdr:nvGraphicFramePr>
        <xdr:xfrm>
          <a:off x="27552022" y="7797800"/>
          <a:ext cx="727163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41" name="Gráfico 40">
            <a:extLst>
              <a:ext uri="{FF2B5EF4-FFF2-40B4-BE49-F238E27FC236}">
                <a16:creationId xmlns:a16="http://schemas.microsoft.com/office/drawing/2014/main" id="{E6687DB1-F421-F5AB-8ECF-F0F1B59DADBF}"/>
              </a:ext>
            </a:extLst>
          </xdr:cNvPr>
          <xdr:cNvGraphicFramePr>
            <a:graphicFrameLocks/>
          </xdr:cNvGraphicFramePr>
        </xdr:nvGraphicFramePr>
        <xdr:xfrm>
          <a:off x="28725757" y="7797800"/>
          <a:ext cx="73025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42" name="Gráfico 41">
            <a:extLst>
              <a:ext uri="{FF2B5EF4-FFF2-40B4-BE49-F238E27FC236}">
                <a16:creationId xmlns:a16="http://schemas.microsoft.com/office/drawing/2014/main" id="{107FF59F-EE2E-5DE4-573F-94AD037049F8}"/>
              </a:ext>
            </a:extLst>
          </xdr:cNvPr>
          <xdr:cNvGraphicFramePr>
            <a:graphicFrameLocks/>
          </xdr:cNvGraphicFramePr>
        </xdr:nvGraphicFramePr>
        <xdr:xfrm>
          <a:off x="29902583" y="7797800"/>
          <a:ext cx="73029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43" name="Gráfico 42">
            <a:extLst>
              <a:ext uri="{FF2B5EF4-FFF2-40B4-BE49-F238E27FC236}">
                <a16:creationId xmlns:a16="http://schemas.microsoft.com/office/drawing/2014/main" id="{22DCB84F-9473-E951-C8A4-DE52DB5199B5}"/>
              </a:ext>
            </a:extLst>
          </xdr:cNvPr>
          <xdr:cNvGraphicFramePr>
            <a:graphicFrameLocks/>
          </xdr:cNvGraphicFramePr>
        </xdr:nvGraphicFramePr>
        <xdr:xfrm>
          <a:off x="31076274" y="7797800"/>
          <a:ext cx="707389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44" name="Gráfico 43">
            <a:extLst>
              <a:ext uri="{FF2B5EF4-FFF2-40B4-BE49-F238E27FC236}">
                <a16:creationId xmlns:a16="http://schemas.microsoft.com/office/drawing/2014/main" id="{3DA15980-1C7D-9AE5-9A7B-A17E0ACEBCB8}"/>
              </a:ext>
            </a:extLst>
          </xdr:cNvPr>
          <xdr:cNvGraphicFramePr>
            <a:graphicFrameLocks/>
          </xdr:cNvGraphicFramePr>
        </xdr:nvGraphicFramePr>
        <xdr:xfrm>
          <a:off x="32230235" y="7797800"/>
          <a:ext cx="75165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45" name="Gráfico 44">
            <a:extLst>
              <a:ext uri="{FF2B5EF4-FFF2-40B4-BE49-F238E27FC236}">
                <a16:creationId xmlns:a16="http://schemas.microsoft.com/office/drawing/2014/main" id="{34226770-1940-E220-9C5B-7798BD1A1FFB}"/>
              </a:ext>
            </a:extLst>
          </xdr:cNvPr>
          <xdr:cNvGraphicFramePr>
            <a:graphicFrameLocks/>
          </xdr:cNvGraphicFramePr>
        </xdr:nvGraphicFramePr>
        <xdr:xfrm>
          <a:off x="33422118" y="7800975"/>
          <a:ext cx="72703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graphicFrame macro="">
        <xdr:nvGraphicFramePr>
          <xdr:cNvPr id="49" name="Gráfico 18">
            <a:extLst>
              <a:ext uri="{FF2B5EF4-FFF2-40B4-BE49-F238E27FC236}">
                <a16:creationId xmlns:a16="http://schemas.microsoft.com/office/drawing/2014/main" id="{8DC3EBA0-E1CC-19BB-1751-42D7275111E8}"/>
              </a:ext>
            </a:extLst>
          </xdr:cNvPr>
          <xdr:cNvGraphicFramePr>
            <a:graphicFrameLocks/>
          </xdr:cNvGraphicFramePr>
        </xdr:nvGraphicFramePr>
        <xdr:xfrm>
          <a:off x="24018197" y="7797800"/>
          <a:ext cx="74612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50" name="Gráfico 18">
            <a:extLst>
              <a:ext uri="{FF2B5EF4-FFF2-40B4-BE49-F238E27FC236}">
                <a16:creationId xmlns:a16="http://schemas.microsoft.com/office/drawing/2014/main" id="{67CFEB3A-09B1-A01E-6DFA-E355D963190E}"/>
              </a:ext>
            </a:extLst>
          </xdr:cNvPr>
          <xdr:cNvGraphicFramePr>
            <a:graphicFrameLocks/>
          </xdr:cNvGraphicFramePr>
        </xdr:nvGraphicFramePr>
        <xdr:xfrm>
          <a:off x="25204548" y="7797800"/>
          <a:ext cx="72090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0</xdr:row>
      <xdr:rowOff>172812</xdr:rowOff>
    </xdr:from>
    <xdr:to>
      <xdr:col>1</xdr:col>
      <xdr:colOff>2770111</xdr:colOff>
      <xdr:row>2</xdr:row>
      <xdr:rowOff>220889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1616D9-0128-4CBA-BF72-129A71931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043" y="172812"/>
          <a:ext cx="2593218" cy="616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78349</xdr:colOff>
      <xdr:row>265</xdr:row>
      <xdr:rowOff>173718</xdr:rowOff>
    </xdr:from>
    <xdr:to>
      <xdr:col>19</xdr:col>
      <xdr:colOff>812372</xdr:colOff>
      <xdr:row>269</xdr:row>
      <xdr:rowOff>97818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CBA6C77E-5AE2-4554-8327-43A0AB21EE03}"/>
            </a:ext>
          </a:extLst>
        </xdr:cNvPr>
        <xdr:cNvGrpSpPr/>
      </xdr:nvGrpSpPr>
      <xdr:grpSpPr>
        <a:xfrm>
          <a:off x="4946682" y="51227718"/>
          <a:ext cx="14788690" cy="686100"/>
          <a:chOff x="4201312" y="59419218"/>
          <a:chExt cx="14882276" cy="686100"/>
        </a:xfrm>
      </xdr:grpSpPr>
      <xdr:graphicFrame macro="">
        <xdr:nvGraphicFramePr>
          <xdr:cNvPr id="4" name="Gráfico 18">
            <a:extLst>
              <a:ext uri="{FF2B5EF4-FFF2-40B4-BE49-F238E27FC236}">
                <a16:creationId xmlns:a16="http://schemas.microsoft.com/office/drawing/2014/main" id="{060DF498-969C-36AF-282A-810877B7390C}"/>
              </a:ext>
            </a:extLst>
          </xdr:cNvPr>
          <xdr:cNvGraphicFramePr>
            <a:graphicFrameLocks/>
          </xdr:cNvGraphicFramePr>
        </xdr:nvGraphicFramePr>
        <xdr:xfrm>
          <a:off x="4201312" y="59419218"/>
          <a:ext cx="72347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18">
            <a:extLst>
              <a:ext uri="{FF2B5EF4-FFF2-40B4-BE49-F238E27FC236}">
                <a16:creationId xmlns:a16="http://schemas.microsoft.com/office/drawing/2014/main" id="{0B95DC60-E7AC-7755-F0FF-EAC069ED7FC6}"/>
              </a:ext>
            </a:extLst>
          </xdr:cNvPr>
          <xdr:cNvGraphicFramePr>
            <a:graphicFrameLocks/>
          </xdr:cNvGraphicFramePr>
        </xdr:nvGraphicFramePr>
        <xdr:xfrm>
          <a:off x="5072625" y="59419218"/>
          <a:ext cx="737077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18">
            <a:extLst>
              <a:ext uri="{FF2B5EF4-FFF2-40B4-BE49-F238E27FC236}">
                <a16:creationId xmlns:a16="http://schemas.microsoft.com/office/drawing/2014/main" id="{1122911B-169A-AE1A-D017-33E58C78D5E6}"/>
              </a:ext>
            </a:extLst>
          </xdr:cNvPr>
          <xdr:cNvGraphicFramePr>
            <a:graphicFrameLocks/>
          </xdr:cNvGraphicFramePr>
        </xdr:nvGraphicFramePr>
        <xdr:xfrm>
          <a:off x="5956638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18">
            <a:extLst>
              <a:ext uri="{FF2B5EF4-FFF2-40B4-BE49-F238E27FC236}">
                <a16:creationId xmlns:a16="http://schemas.microsoft.com/office/drawing/2014/main" id="{4037F057-2282-FF08-1005-2E550CC428AA}"/>
              </a:ext>
            </a:extLst>
          </xdr:cNvPr>
          <xdr:cNvGraphicFramePr>
            <a:graphicFrameLocks/>
          </xdr:cNvGraphicFramePr>
        </xdr:nvGraphicFramePr>
        <xdr:xfrm>
          <a:off x="8623642" y="59419218"/>
          <a:ext cx="743427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Gráfico 18">
            <a:extLst>
              <a:ext uri="{FF2B5EF4-FFF2-40B4-BE49-F238E27FC236}">
                <a16:creationId xmlns:a16="http://schemas.microsoft.com/office/drawing/2014/main" id="{970F8DE4-ED9E-4DF9-D403-69D7C099F702}"/>
              </a:ext>
            </a:extLst>
          </xdr:cNvPr>
          <xdr:cNvGraphicFramePr>
            <a:graphicFrameLocks/>
          </xdr:cNvGraphicFramePr>
        </xdr:nvGraphicFramePr>
        <xdr:xfrm>
          <a:off x="9514005" y="59419218"/>
          <a:ext cx="737078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F990A7E5-DC6F-B519-0CCE-65850F63045B}"/>
              </a:ext>
            </a:extLst>
          </xdr:cNvPr>
          <xdr:cNvGraphicFramePr>
            <a:graphicFrameLocks/>
          </xdr:cNvGraphicFramePr>
        </xdr:nvGraphicFramePr>
        <xdr:xfrm>
          <a:off x="10373979" y="59419218"/>
          <a:ext cx="74342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56D8CA8C-BA94-DF69-2E60-4A25F136B07D}"/>
              </a:ext>
            </a:extLst>
          </xdr:cNvPr>
          <xdr:cNvGraphicFramePr>
            <a:graphicFrameLocks/>
          </xdr:cNvGraphicFramePr>
        </xdr:nvGraphicFramePr>
        <xdr:xfrm>
          <a:off x="11285206" y="59419218"/>
          <a:ext cx="74025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EAF5017E-DD84-BD19-6C86-3D9FC13C829A}"/>
              </a:ext>
            </a:extLst>
          </xdr:cNvPr>
          <xdr:cNvGraphicFramePr>
            <a:graphicFrameLocks/>
          </xdr:cNvGraphicFramePr>
        </xdr:nvGraphicFramePr>
        <xdr:xfrm>
          <a:off x="12161963" y="59419218"/>
          <a:ext cx="723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E0E3FA0E-2F3C-2CEC-92BC-7221773E7327}"/>
              </a:ext>
            </a:extLst>
          </xdr:cNvPr>
          <xdr:cNvGraphicFramePr>
            <a:graphicFrameLocks/>
          </xdr:cNvGraphicFramePr>
        </xdr:nvGraphicFramePr>
        <xdr:xfrm>
          <a:off x="13032369" y="59419218"/>
          <a:ext cx="74259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0AA75105-26C4-5DF9-78D1-5E2A75FEFF48}"/>
              </a:ext>
            </a:extLst>
          </xdr:cNvPr>
          <xdr:cNvGraphicFramePr>
            <a:graphicFrameLocks/>
          </xdr:cNvGraphicFramePr>
        </xdr:nvGraphicFramePr>
        <xdr:xfrm>
          <a:off x="13921897" y="59419218"/>
          <a:ext cx="74660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51D8E253-85A0-5C0E-2CF1-4505A5A6426F}"/>
              </a:ext>
            </a:extLst>
          </xdr:cNvPr>
          <xdr:cNvGraphicFramePr>
            <a:graphicFrameLocks/>
          </xdr:cNvGraphicFramePr>
        </xdr:nvGraphicFramePr>
        <xdr:xfrm>
          <a:off x="14801829" y="59419218"/>
          <a:ext cx="74660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5CAB944E-6558-8BE5-8BA5-937CE5A2042D}"/>
              </a:ext>
            </a:extLst>
          </xdr:cNvPr>
          <xdr:cNvGraphicFramePr>
            <a:graphicFrameLocks/>
          </xdr:cNvGraphicFramePr>
        </xdr:nvGraphicFramePr>
        <xdr:xfrm>
          <a:off x="16584824" y="59419218"/>
          <a:ext cx="73707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9DA7EB8C-31DD-1B3E-AB2E-558B8878FA4D}"/>
              </a:ext>
            </a:extLst>
          </xdr:cNvPr>
          <xdr:cNvGraphicFramePr>
            <a:graphicFrameLocks/>
          </xdr:cNvGraphicFramePr>
        </xdr:nvGraphicFramePr>
        <xdr:xfrm>
          <a:off x="17468837" y="59419218"/>
          <a:ext cx="7370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7" name="Gráfico 18">
            <a:extLst>
              <a:ext uri="{FF2B5EF4-FFF2-40B4-BE49-F238E27FC236}">
                <a16:creationId xmlns:a16="http://schemas.microsoft.com/office/drawing/2014/main" id="{0DAC67B2-812E-1E0D-2020-5F596769D17B}"/>
              </a:ext>
            </a:extLst>
          </xdr:cNvPr>
          <xdr:cNvGraphicFramePr>
            <a:graphicFrameLocks/>
          </xdr:cNvGraphicFramePr>
        </xdr:nvGraphicFramePr>
        <xdr:xfrm>
          <a:off x="6859700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8" name="Gráfico 18">
            <a:extLst>
              <a:ext uri="{FF2B5EF4-FFF2-40B4-BE49-F238E27FC236}">
                <a16:creationId xmlns:a16="http://schemas.microsoft.com/office/drawing/2014/main" id="{D530EDDC-A6CA-0C73-38DE-0E7A90229C56}"/>
              </a:ext>
            </a:extLst>
          </xdr:cNvPr>
          <xdr:cNvGraphicFramePr>
            <a:graphicFrameLocks/>
          </xdr:cNvGraphicFramePr>
        </xdr:nvGraphicFramePr>
        <xdr:xfrm>
          <a:off x="7739630" y="59419218"/>
          <a:ext cx="7307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1C197357-DEB7-8AA2-CAE3-F9A908E63076}"/>
              </a:ext>
            </a:extLst>
          </xdr:cNvPr>
          <xdr:cNvGraphicFramePr>
            <a:graphicFrameLocks/>
          </xdr:cNvGraphicFramePr>
        </xdr:nvGraphicFramePr>
        <xdr:xfrm>
          <a:off x="15688110" y="59419218"/>
          <a:ext cx="7497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1BC9D29B-C9E9-C493-A4CA-C486A8A52FB2}"/>
              </a:ext>
            </a:extLst>
          </xdr:cNvPr>
          <xdr:cNvGraphicFramePr>
            <a:graphicFrameLocks/>
          </xdr:cNvGraphicFramePr>
        </xdr:nvGraphicFramePr>
        <xdr:xfrm>
          <a:off x="18352860" y="59419218"/>
          <a:ext cx="73072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 editAs="oneCell">
    <xdr:from>
      <xdr:col>16</xdr:col>
      <xdr:colOff>802822</xdr:colOff>
      <xdr:row>2</xdr:row>
      <xdr:rowOff>15875</xdr:rowOff>
    </xdr:from>
    <xdr:to>
      <xdr:col>20</xdr:col>
      <xdr:colOff>130333</xdr:colOff>
      <xdr:row>4</xdr:row>
      <xdr:rowOff>183976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3DEB97B-CDAA-414A-9E20-FD1FAC6C2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061997" y="587375"/>
          <a:ext cx="2832711" cy="926926"/>
        </a:xfrm>
        <a:prstGeom prst="rect">
          <a:avLst/>
        </a:prstGeom>
      </xdr:spPr>
    </xdr:pic>
    <xdr:clientData/>
  </xdr:twoCellAnchor>
  <xdr:twoCellAnchor>
    <xdr:from>
      <xdr:col>20</xdr:col>
      <xdr:colOff>212398</xdr:colOff>
      <xdr:row>4</xdr:row>
      <xdr:rowOff>179008</xdr:rowOff>
    </xdr:from>
    <xdr:to>
      <xdr:col>44</xdr:col>
      <xdr:colOff>334790</xdr:colOff>
      <xdr:row>37</xdr:row>
      <xdr:rowOff>185135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E77C706-C406-4D95-8E41-254B67CDE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196850</xdr:colOff>
      <xdr:row>37</xdr:row>
      <xdr:rowOff>180975</xdr:rowOff>
    </xdr:from>
    <xdr:to>
      <xdr:col>43</xdr:col>
      <xdr:colOff>573526</xdr:colOff>
      <xdr:row>41</xdr:row>
      <xdr:rowOff>105075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C0B8C47-F4DD-4009-900E-5654E4353DF7}"/>
            </a:ext>
          </a:extLst>
        </xdr:cNvPr>
        <xdr:cNvGrpSpPr/>
      </xdr:nvGrpSpPr>
      <xdr:grpSpPr>
        <a:xfrm>
          <a:off x="20612100" y="7800975"/>
          <a:ext cx="13881009" cy="686100"/>
          <a:chOff x="20504150" y="7797800"/>
          <a:chExt cx="13645001" cy="686100"/>
        </a:xfrm>
      </xdr:grpSpPr>
      <xdr:graphicFrame macro="">
        <xdr:nvGraphicFramePr>
          <xdr:cNvPr id="24" name="Gráfico 18">
            <a:extLst>
              <a:ext uri="{FF2B5EF4-FFF2-40B4-BE49-F238E27FC236}">
                <a16:creationId xmlns:a16="http://schemas.microsoft.com/office/drawing/2014/main" id="{E23F557C-C81D-F270-6F9E-FAF1836AFACC}"/>
              </a:ext>
            </a:extLst>
          </xdr:cNvPr>
          <xdr:cNvGraphicFramePr>
            <a:graphicFrameLocks/>
          </xdr:cNvGraphicFramePr>
        </xdr:nvGraphicFramePr>
        <xdr:xfrm>
          <a:off x="20504150" y="7800975"/>
          <a:ext cx="72009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5" name="Gráfico 18">
            <a:extLst>
              <a:ext uri="{FF2B5EF4-FFF2-40B4-BE49-F238E27FC236}">
                <a16:creationId xmlns:a16="http://schemas.microsoft.com/office/drawing/2014/main" id="{AC9CDDD2-E794-B72B-2478-0A6045AA1E38}"/>
              </a:ext>
            </a:extLst>
          </xdr:cNvPr>
          <xdr:cNvGraphicFramePr>
            <a:graphicFrameLocks/>
          </xdr:cNvGraphicFramePr>
        </xdr:nvGraphicFramePr>
        <xdr:xfrm>
          <a:off x="21670812" y="7797800"/>
          <a:ext cx="720812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26" name="Gráfico 18">
            <a:extLst>
              <a:ext uri="{FF2B5EF4-FFF2-40B4-BE49-F238E27FC236}">
                <a16:creationId xmlns:a16="http://schemas.microsoft.com/office/drawing/2014/main" id="{1D57563A-D876-1453-0431-9622444EE2C2}"/>
              </a:ext>
            </a:extLst>
          </xdr:cNvPr>
          <xdr:cNvGraphicFramePr>
            <a:graphicFrameLocks/>
          </xdr:cNvGraphicFramePr>
        </xdr:nvGraphicFramePr>
        <xdr:xfrm>
          <a:off x="22831846" y="7797800"/>
          <a:ext cx="74612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7" name="Gráfico 18">
            <a:extLst>
              <a:ext uri="{FF2B5EF4-FFF2-40B4-BE49-F238E27FC236}">
                <a16:creationId xmlns:a16="http://schemas.microsoft.com/office/drawing/2014/main" id="{1469B70B-BBE3-4DBC-DBDD-3941575B7D81}"/>
              </a:ext>
            </a:extLst>
          </xdr:cNvPr>
          <xdr:cNvGraphicFramePr>
            <a:graphicFrameLocks/>
          </xdr:cNvGraphicFramePr>
        </xdr:nvGraphicFramePr>
        <xdr:xfrm>
          <a:off x="26365670" y="7797800"/>
          <a:ext cx="736605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8" name="Gráfico 18">
            <a:extLst>
              <a:ext uri="{FF2B5EF4-FFF2-40B4-BE49-F238E27FC236}">
                <a16:creationId xmlns:a16="http://schemas.microsoft.com/office/drawing/2014/main" id="{00FC9703-3D93-846A-F42E-F34E37DAC321}"/>
              </a:ext>
            </a:extLst>
          </xdr:cNvPr>
          <xdr:cNvGraphicFramePr>
            <a:graphicFrameLocks/>
          </xdr:cNvGraphicFramePr>
        </xdr:nvGraphicFramePr>
        <xdr:xfrm>
          <a:off x="27552022" y="7797800"/>
          <a:ext cx="727163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4AAEF785-6454-80B6-1708-A14D43A725ED}"/>
              </a:ext>
            </a:extLst>
          </xdr:cNvPr>
          <xdr:cNvGraphicFramePr>
            <a:graphicFrameLocks/>
          </xdr:cNvGraphicFramePr>
        </xdr:nvGraphicFramePr>
        <xdr:xfrm>
          <a:off x="28725757" y="7797800"/>
          <a:ext cx="73025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3B94CBDC-0093-F3B8-CBF3-18EA3C688C00}"/>
              </a:ext>
            </a:extLst>
          </xdr:cNvPr>
          <xdr:cNvGraphicFramePr>
            <a:graphicFrameLocks/>
          </xdr:cNvGraphicFramePr>
        </xdr:nvGraphicFramePr>
        <xdr:xfrm>
          <a:off x="29902583" y="7797800"/>
          <a:ext cx="73029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A40FC93F-A5EC-CC41-17E6-3DA4B1231361}"/>
              </a:ext>
            </a:extLst>
          </xdr:cNvPr>
          <xdr:cNvGraphicFramePr>
            <a:graphicFrameLocks/>
          </xdr:cNvGraphicFramePr>
        </xdr:nvGraphicFramePr>
        <xdr:xfrm>
          <a:off x="31076274" y="7797800"/>
          <a:ext cx="707389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000E0B99-25E6-061A-8A1E-38C28F66F8A0}"/>
              </a:ext>
            </a:extLst>
          </xdr:cNvPr>
          <xdr:cNvGraphicFramePr>
            <a:graphicFrameLocks/>
          </xdr:cNvGraphicFramePr>
        </xdr:nvGraphicFramePr>
        <xdr:xfrm>
          <a:off x="32230235" y="7797800"/>
          <a:ext cx="75165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D9ED3B6E-49A8-C3F0-F9F8-E73131B28298}"/>
              </a:ext>
            </a:extLst>
          </xdr:cNvPr>
          <xdr:cNvGraphicFramePr>
            <a:graphicFrameLocks/>
          </xdr:cNvGraphicFramePr>
        </xdr:nvGraphicFramePr>
        <xdr:xfrm>
          <a:off x="33422118" y="7800975"/>
          <a:ext cx="72703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graphicFrame macro="">
        <xdr:nvGraphicFramePr>
          <xdr:cNvPr id="34" name="Gráfico 18">
            <a:extLst>
              <a:ext uri="{FF2B5EF4-FFF2-40B4-BE49-F238E27FC236}">
                <a16:creationId xmlns:a16="http://schemas.microsoft.com/office/drawing/2014/main" id="{3929E80A-F894-14B3-B90E-C3BDFB600229}"/>
              </a:ext>
            </a:extLst>
          </xdr:cNvPr>
          <xdr:cNvGraphicFramePr>
            <a:graphicFrameLocks/>
          </xdr:cNvGraphicFramePr>
        </xdr:nvGraphicFramePr>
        <xdr:xfrm>
          <a:off x="24018197" y="7797800"/>
          <a:ext cx="74612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35" name="Gráfico 18">
            <a:extLst>
              <a:ext uri="{FF2B5EF4-FFF2-40B4-BE49-F238E27FC236}">
                <a16:creationId xmlns:a16="http://schemas.microsoft.com/office/drawing/2014/main" id="{28E76398-C561-9264-6D9B-F900EE003EEF}"/>
              </a:ext>
            </a:extLst>
          </xdr:cNvPr>
          <xdr:cNvGraphicFramePr>
            <a:graphicFrameLocks/>
          </xdr:cNvGraphicFramePr>
        </xdr:nvGraphicFramePr>
        <xdr:xfrm>
          <a:off x="25204548" y="7797800"/>
          <a:ext cx="72090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278A58-8123-4042-96E1-88B5AFAC8D57}" name="P30Aao34A_Accelo" displayName="P30Aao34A_Accelo" ref="B6:T258" totalsRowShown="0" headerRowDxfId="59" dataDxfId="57" headerRowBorderDxfId="58" tableBorderDxfId="56" totalsRowBorderDxfId="55">
  <tableColumns count="19">
    <tableColumn id="1" xr3:uid="{2D056B5B-5213-4758-BF94-F04FDA2F367D}" name="Atividade" dataDxfId="54"/>
    <tableColumn id="2" xr3:uid="{3228DDEE-C864-41C4-AE34-E7B8F2D7CD63}" name="Classificação" dataDxfId="53"/>
    <tableColumn id="3" xr3:uid="{E424C979-8E16-425E-99C4-E70C0B5CFB65}" name="Abastecimento" dataDxfId="52"/>
    <tableColumn id="20" xr3:uid="{69A555F3-F443-4FA5-B653-627FB168FE93}" name="Passa-disço" dataDxfId="51"/>
    <tableColumn id="17" xr3:uid="{B7F131C0-7FF1-4CE0-839B-E3451E7FDF96}" name="Chineleira" dataDxfId="50"/>
    <tableColumn id="4" xr3:uid="{25C0E681-54E4-41EB-B575-971761E4C9F2}" name="5ª Roda" dataDxfId="49"/>
    <tableColumn id="5" xr3:uid="{E6C220CE-7C5F-49E8-BADE-58DA0E3E3686}" name="Pneu LD" dataDxfId="48"/>
    <tableColumn id="6" xr3:uid="{D5DB858E-FC64-41AB-A756-28875ADDA407}" name="Pneu LE" dataDxfId="47"/>
    <tableColumn id="7" xr3:uid="{DE97D011-C2C4-4425-9DD7-3F182E5FE2D4}" name="Para-lama LD" dataDxfId="46"/>
    <tableColumn id="8" xr3:uid="{D38C3FBF-33C1-4C22-AF45-C66DEAAC2E98}" name="Para-lama LE" dataDxfId="45"/>
    <tableColumn id="9" xr3:uid="{010773D5-1215-400C-A9C0-14062FF05B41}" name="Controle" dataDxfId="44"/>
    <tableColumn id="10" xr3:uid="{74DBE947-D007-46D0-880B-B40DDBF6EBB3}" name="Elétrica I" dataDxfId="43"/>
    <tableColumn id="13" xr3:uid="{99903590-9711-4901-8401-82B857799FF2}" name="Elétrica II" dataDxfId="42"/>
    <tableColumn id="15" xr3:uid="{1B6C3B43-200D-43AC-B656-8888B49DB1AC}" name="Elétrica III" dataDxfId="41"/>
    <tableColumn id="16" xr3:uid="{5EA27B5D-BB66-483F-ACA0-00FAA35554C2}" name="Coluna1" dataDxfId="40"/>
    <tableColumn id="12" xr3:uid="{293378E3-9269-4295-82C2-E9D4DAB81357}" name="Coluna2" dataDxfId="39"/>
    <tableColumn id="19" xr3:uid="{1BB7B3BC-C1AC-4FCE-9EAC-0910BE63CC89}" name="Coluna3" dataDxfId="38"/>
    <tableColumn id="18" xr3:uid="{0786C6F3-C750-468B-BD92-16A45615AF0B}" name="Coluna4" dataDxfId="37"/>
    <tableColumn id="11" xr3:uid="{2E62DF36-5EA0-4009-A179-B27C9D3C4AF1}" name="Coluna5" dataDxfId="36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8E6B66-D9EC-4FA2-9A29-7C5025310873}" name="P30Aao34A_Accelo2" displayName="P30Aao34A_Accelo2" ref="B6:T258" totalsRowShown="0" headerRowDxfId="35" dataDxfId="33" headerRowBorderDxfId="34" tableBorderDxfId="32" totalsRowBorderDxfId="31">
  <tableColumns count="19">
    <tableColumn id="1" xr3:uid="{006864A2-9C8F-479C-91C2-84600A96B8C3}" name="Atividade" dataDxfId="30"/>
    <tableColumn id="2" xr3:uid="{369FA6E3-63C2-4872-A4E9-C679F7299479}" name="Classificação" dataDxfId="29"/>
    <tableColumn id="3" xr3:uid="{E8F1A309-0D74-481B-810A-8E7D32E5C6CB}" name="Abastecimento" dataDxfId="28"/>
    <tableColumn id="20" xr3:uid="{A2573238-1322-4556-84D7-D9CA69ADB847}" name="Passa-disço" dataDxfId="27"/>
    <tableColumn id="17" xr3:uid="{DFCC2293-FDFD-480C-8A71-699902830CB6}" name="Chineleira" dataDxfId="26"/>
    <tableColumn id="4" xr3:uid="{A4399DB1-9A48-497B-9107-CD47AB965662}" name="5ª Roda" dataDxfId="25"/>
    <tableColumn id="5" xr3:uid="{80869B07-3BEA-4579-AF9E-DE36B8A65F72}" name="Pneu LD" dataDxfId="24"/>
    <tableColumn id="6" xr3:uid="{E63DC3F9-F7D5-4259-8136-980F18E63588}" name="Pneu LE" dataDxfId="23"/>
    <tableColumn id="7" xr3:uid="{429B2830-468A-474A-AE8E-AC1F5E163D4B}" name="Para-lama LD" dataDxfId="22"/>
    <tableColumn id="8" xr3:uid="{56F0D64B-7E2A-43C8-88B4-757B2B78F657}" name="Para-lama LE" dataDxfId="21"/>
    <tableColumn id="9" xr3:uid="{85BADCA6-8339-4A7A-8FF8-EAA81A14BBCE}" name="Controle" dataDxfId="20"/>
    <tableColumn id="10" xr3:uid="{B8FEC691-DC08-4069-BB29-79E578D84987}" name="Elétrica I" dataDxfId="19"/>
    <tableColumn id="13" xr3:uid="{6707F89F-3B53-40BF-A453-4995651377D6}" name="Elétrica II" dataDxfId="18"/>
    <tableColumn id="15" xr3:uid="{B2195BD2-67BF-4FF9-8FCB-92069CF04C1B}" name="Elétrica III" dataDxfId="17"/>
    <tableColumn id="16" xr3:uid="{DC4CD6C5-ADFE-4272-AEFE-E0E957918FDB}" name="Coluna1" dataDxfId="16"/>
    <tableColumn id="12" xr3:uid="{459025D0-D896-44B8-B2A7-89E86FFBCE13}" name="Coluna2" dataDxfId="15"/>
    <tableColumn id="19" xr3:uid="{7FC4A8E3-697B-49CB-8CA8-C9FF521E4B73}" name="Coluna3" dataDxfId="14"/>
    <tableColumn id="18" xr3:uid="{1A80E376-9259-4D35-8F56-82F07BD0C5A7}" name="Coluna4" dataDxfId="13"/>
    <tableColumn id="11" xr3:uid="{EEA3D5A8-6489-4EEE-95A6-977F0E84E2D0}" name="Coluna5" dataDxfId="12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27EA-5638-4640-9CC4-C5F10CB78BE4}">
  <dimension ref="A1:T265"/>
  <sheetViews>
    <sheetView showGridLines="0" tabSelected="1" topLeftCell="A245" zoomScale="60" zoomScaleNormal="60" workbookViewId="0">
      <pane xSplit="3" topLeftCell="D1" activePane="topRight" state="frozen"/>
      <selection pane="topRight" activeCell="D260" sqref="D260:N260"/>
    </sheetView>
  </sheetViews>
  <sheetFormatPr defaultRowHeight="15" customHeight="1" x14ac:dyDescent="0.35"/>
  <cols>
    <col min="1" max="1" width="2.54296875" customWidth="1"/>
    <col min="2" max="2" width="54.54296875" customWidth="1"/>
    <col min="3" max="20" width="12.54296875" customWidth="1"/>
  </cols>
  <sheetData>
    <row r="1" spans="1:20" ht="15" customHeight="1" x14ac:dyDescent="0.35">
      <c r="A1" s="1"/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0" customHeight="1" x14ac:dyDescent="0.35">
      <c r="A2" s="1"/>
      <c r="B2" s="2"/>
      <c r="D2" s="24" t="s">
        <v>0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ht="30" customHeight="1" thickBot="1" x14ac:dyDescent="0.4">
      <c r="A3" s="1"/>
      <c r="B3" s="11"/>
      <c r="D3" s="25" t="s">
        <v>1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30" customHeight="1" x14ac:dyDescent="0.35">
      <c r="A4" s="1"/>
      <c r="B4" s="26" t="s">
        <v>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ht="15" customHeight="1" x14ac:dyDescent="0.35">
      <c r="A5" s="1"/>
      <c r="B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customHeight="1" x14ac:dyDescent="0.35">
      <c r="A6" s="1"/>
      <c r="B6" s="12" t="s">
        <v>3</v>
      </c>
      <c r="C6" s="13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5" t="s">
        <v>21</v>
      </c>
    </row>
    <row r="7" spans="1:20" ht="15" customHeight="1" x14ac:dyDescent="0.35">
      <c r="A7" s="1"/>
      <c r="B7" s="19" t="s">
        <v>22</v>
      </c>
      <c r="C7" s="20" t="s">
        <v>23</v>
      </c>
      <c r="D7" s="21">
        <v>4.1666666666666669E-4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1:20" ht="15" customHeight="1" x14ac:dyDescent="0.35">
      <c r="A8" s="1"/>
      <c r="B8" s="19" t="s">
        <v>24</v>
      </c>
      <c r="C8" s="20" t="s">
        <v>25</v>
      </c>
      <c r="D8" s="21">
        <v>2.0833333333333335E-4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</row>
    <row r="9" spans="1:20" ht="15" customHeight="1" x14ac:dyDescent="0.35">
      <c r="A9" s="1"/>
      <c r="B9" s="19" t="s">
        <v>26</v>
      </c>
      <c r="C9" s="20" t="s">
        <v>25</v>
      </c>
      <c r="D9" s="21">
        <v>4.1666666666666669E-4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</row>
    <row r="10" spans="1:20" ht="15" customHeight="1" x14ac:dyDescent="0.35">
      <c r="A10" s="1"/>
      <c r="B10" s="19" t="s">
        <v>27</v>
      </c>
      <c r="C10" s="20" t="s">
        <v>25</v>
      </c>
      <c r="D10" s="21">
        <v>2.5462962962962961E-4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20" ht="15" customHeight="1" x14ac:dyDescent="0.35">
      <c r="A11" s="1"/>
      <c r="B11" s="19" t="s">
        <v>26</v>
      </c>
      <c r="C11" s="20" t="s">
        <v>25</v>
      </c>
      <c r="D11" s="21">
        <v>4.861111111111111E-4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</row>
    <row r="12" spans="1:20" ht="15" customHeight="1" x14ac:dyDescent="0.35">
      <c r="A12" s="1"/>
      <c r="B12" s="19" t="s">
        <v>28</v>
      </c>
      <c r="C12" s="20" t="s">
        <v>23</v>
      </c>
      <c r="D12" s="21">
        <v>1.3888888888888889E-4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</row>
    <row r="13" spans="1:20" ht="15" customHeight="1" x14ac:dyDescent="0.35">
      <c r="A13" s="1"/>
      <c r="B13" s="19" t="s">
        <v>29</v>
      </c>
      <c r="C13" s="20" t="s">
        <v>25</v>
      </c>
      <c r="D13" s="21">
        <v>2.5462962962962961E-4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1:20" ht="15" customHeight="1" x14ac:dyDescent="0.35">
      <c r="A14" s="1"/>
      <c r="B14" s="19" t="s">
        <v>30</v>
      </c>
      <c r="C14" s="20" t="s">
        <v>25</v>
      </c>
      <c r="D14" s="21">
        <v>5.3240740740740744E-4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20" ht="15" customHeight="1" x14ac:dyDescent="0.35">
      <c r="A15" s="1"/>
      <c r="B15" s="19" t="s">
        <v>31</v>
      </c>
      <c r="C15" s="20" t="s">
        <v>23</v>
      </c>
      <c r="D15" s="21">
        <v>1.3888888888888889E-4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</row>
    <row r="16" spans="1:20" ht="15" customHeight="1" x14ac:dyDescent="0.35">
      <c r="A16" s="1"/>
      <c r="B16" s="19" t="s">
        <v>32</v>
      </c>
      <c r="C16" s="20" t="s">
        <v>23</v>
      </c>
      <c r="D16" s="21">
        <v>3.9351851851851852E-4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1:20" ht="15" customHeight="1" x14ac:dyDescent="0.35">
      <c r="A17" s="1"/>
      <c r="B17" s="19" t="s">
        <v>33</v>
      </c>
      <c r="C17" s="20" t="s">
        <v>23</v>
      </c>
      <c r="D17" s="21">
        <v>4.861111111111111E-4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</row>
    <row r="18" spans="1:20" ht="15" customHeight="1" x14ac:dyDescent="0.35">
      <c r="A18" s="1"/>
      <c r="B18" s="19" t="s">
        <v>34</v>
      </c>
      <c r="C18" s="20" t="s">
        <v>25</v>
      </c>
      <c r="D18" s="21">
        <v>1.0416666666666667E-3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</row>
    <row r="19" spans="1:20" ht="15" customHeight="1" x14ac:dyDescent="0.35">
      <c r="A19" s="1"/>
      <c r="B19" s="19" t="s">
        <v>35</v>
      </c>
      <c r="C19" s="20" t="s">
        <v>23</v>
      </c>
      <c r="D19" s="21">
        <v>5.2083333333333333E-4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</row>
    <row r="20" spans="1:20" ht="15" customHeight="1" x14ac:dyDescent="0.35">
      <c r="A20" s="1"/>
      <c r="B20" s="19" t="s">
        <v>36</v>
      </c>
      <c r="C20" s="20" t="s">
        <v>23</v>
      </c>
      <c r="D20" s="21">
        <v>2.8935185185185184E-4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</row>
    <row r="21" spans="1:20" ht="15" customHeight="1" x14ac:dyDescent="0.35">
      <c r="A21" s="1"/>
      <c r="B21" s="19" t="s">
        <v>37</v>
      </c>
      <c r="C21" s="20" t="s">
        <v>23</v>
      </c>
      <c r="D21" s="21">
        <v>1.3888888888888889E-4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</row>
    <row r="22" spans="1:20" ht="15" customHeight="1" x14ac:dyDescent="0.35">
      <c r="A22" s="1"/>
      <c r="B22" s="19" t="s">
        <v>38</v>
      </c>
      <c r="C22" s="20" t="s">
        <v>25</v>
      </c>
      <c r="D22" s="21">
        <v>2.0833333333333335E-4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</row>
    <row r="23" spans="1:20" ht="15" customHeight="1" x14ac:dyDescent="0.35">
      <c r="A23" s="1"/>
      <c r="B23" s="19" t="s">
        <v>39</v>
      </c>
      <c r="C23" s="20" t="s">
        <v>23</v>
      </c>
      <c r="D23" s="21">
        <v>1.3888888888888889E-4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</row>
    <row r="24" spans="1:20" ht="15" customHeight="1" x14ac:dyDescent="0.35">
      <c r="A24" s="1"/>
      <c r="B24" s="19" t="s">
        <v>40</v>
      </c>
      <c r="C24" s="20" t="s">
        <v>25</v>
      </c>
      <c r="D24" s="21">
        <v>2.4305555555555555E-4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</row>
    <row r="25" spans="1:20" ht="15" customHeight="1" x14ac:dyDescent="0.35">
      <c r="A25" s="1"/>
      <c r="B25" s="19" t="s">
        <v>41</v>
      </c>
      <c r="C25" s="20" t="s">
        <v>23</v>
      </c>
      <c r="D25" s="21">
        <v>1.1574074074074075E-4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</row>
    <row r="26" spans="1:20" ht="15" customHeight="1" x14ac:dyDescent="0.35">
      <c r="A26" s="1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</row>
    <row r="27" spans="1:20" ht="15" customHeight="1" x14ac:dyDescent="0.35">
      <c r="A27" s="1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</row>
    <row r="28" spans="1:20" ht="15" customHeight="1" x14ac:dyDescent="0.35">
      <c r="A28" s="1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</row>
    <row r="29" spans="1:20" ht="15" customHeight="1" x14ac:dyDescent="0.35">
      <c r="A29" s="1"/>
      <c r="B29" s="19" t="s">
        <v>42</v>
      </c>
      <c r="C29" s="20" t="s">
        <v>23</v>
      </c>
      <c r="D29" s="21"/>
      <c r="E29" s="21">
        <v>8.1018518518518516E-5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  <row r="30" spans="1:20" ht="15" customHeight="1" x14ac:dyDescent="0.35">
      <c r="A30" s="1"/>
      <c r="B30" s="19" t="s">
        <v>43</v>
      </c>
      <c r="C30" s="20" t="s">
        <v>23</v>
      </c>
      <c r="D30" s="21"/>
      <c r="E30" s="21">
        <v>4.861111111111111E-4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15" customHeight="1" x14ac:dyDescent="0.35">
      <c r="A31" s="1"/>
      <c r="B31" s="19" t="s">
        <v>44</v>
      </c>
      <c r="C31" s="20" t="s">
        <v>25</v>
      </c>
      <c r="D31" s="21"/>
      <c r="E31" s="21">
        <v>2.5462962962962961E-4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</row>
    <row r="32" spans="1:20" ht="15" customHeight="1" x14ac:dyDescent="0.35">
      <c r="A32" s="1"/>
      <c r="B32" s="19" t="s">
        <v>45</v>
      </c>
      <c r="C32" s="20" t="s">
        <v>23</v>
      </c>
      <c r="D32" s="21"/>
      <c r="E32" s="21">
        <v>1.1574074074074075E-4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</row>
    <row r="33" spans="1:20" ht="15" customHeight="1" x14ac:dyDescent="0.35">
      <c r="A33" s="1"/>
      <c r="B33" s="19" t="s">
        <v>46</v>
      </c>
      <c r="C33" s="20" t="s">
        <v>25</v>
      </c>
      <c r="D33" s="21"/>
      <c r="E33" s="21">
        <v>1.5046296296296297E-4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</row>
    <row r="34" spans="1:20" ht="15" customHeight="1" x14ac:dyDescent="0.35">
      <c r="A34" s="1"/>
      <c r="B34" s="19" t="s">
        <v>47</v>
      </c>
      <c r="C34" s="20" t="s">
        <v>23</v>
      </c>
      <c r="D34" s="21"/>
      <c r="E34" s="21">
        <v>8.1018518518518516E-5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</row>
    <row r="35" spans="1:20" ht="15" customHeight="1" x14ac:dyDescent="0.35">
      <c r="A35" s="1"/>
      <c r="B35" s="19" t="s">
        <v>48</v>
      </c>
      <c r="C35" s="20" t="s">
        <v>23</v>
      </c>
      <c r="D35" s="21"/>
      <c r="E35" s="21">
        <v>9.2592592592592588E-5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</row>
    <row r="36" spans="1:20" ht="15" customHeight="1" x14ac:dyDescent="0.35">
      <c r="A36" s="1"/>
      <c r="B36" s="19" t="s">
        <v>49</v>
      </c>
      <c r="C36" s="20" t="s">
        <v>25</v>
      </c>
      <c r="D36" s="21"/>
      <c r="E36" s="21">
        <v>3.5879629629629629E-4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</row>
    <row r="37" spans="1:20" ht="15" customHeight="1" x14ac:dyDescent="0.35">
      <c r="A37" s="1"/>
      <c r="B37" s="19" t="s">
        <v>50</v>
      </c>
      <c r="C37" s="20" t="s">
        <v>23</v>
      </c>
      <c r="D37" s="21"/>
      <c r="E37" s="21">
        <v>9.2592592592592588E-5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</row>
    <row r="38" spans="1:20" ht="15" customHeight="1" x14ac:dyDescent="0.35">
      <c r="A38" s="1"/>
      <c r="B38" s="19" t="s">
        <v>51</v>
      </c>
      <c r="C38" s="20" t="s">
        <v>25</v>
      </c>
      <c r="D38" s="21"/>
      <c r="E38" s="21">
        <v>2.0833333333333335E-4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</row>
    <row r="39" spans="1:20" ht="15" customHeight="1" x14ac:dyDescent="0.35">
      <c r="A39" s="1"/>
      <c r="B39" s="19" t="s">
        <v>52</v>
      </c>
      <c r="C39" s="20" t="s">
        <v>25</v>
      </c>
      <c r="D39" s="21"/>
      <c r="E39" s="21">
        <v>8.2175925925925927E-4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20" ht="15" customHeight="1" x14ac:dyDescent="0.35">
      <c r="A40" s="1"/>
      <c r="B40" s="19" t="s">
        <v>53</v>
      </c>
      <c r="C40" s="20" t="s">
        <v>25</v>
      </c>
      <c r="D40" s="21"/>
      <c r="E40" s="21">
        <v>2.0717592592592593E-3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</row>
    <row r="41" spans="1:20" ht="15" customHeight="1" x14ac:dyDescent="0.35">
      <c r="A41" s="1"/>
      <c r="B41" s="19" t="s">
        <v>54</v>
      </c>
      <c r="C41" s="20" t="s">
        <v>23</v>
      </c>
      <c r="D41" s="21"/>
      <c r="E41" s="21">
        <v>5.9027777777777778E-4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</row>
    <row r="42" spans="1:20" ht="15" customHeight="1" x14ac:dyDescent="0.35">
      <c r="A42" s="1"/>
      <c r="B42" s="19" t="s">
        <v>55</v>
      </c>
      <c r="C42" s="20" t="s">
        <v>25</v>
      </c>
      <c r="D42" s="21"/>
      <c r="E42" s="21">
        <v>7.7546296296296293E-4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</row>
    <row r="43" spans="1:20" ht="15" customHeight="1" x14ac:dyDescent="0.35">
      <c r="A43" s="1"/>
      <c r="B43" s="19" t="s">
        <v>56</v>
      </c>
      <c r="C43" s="20" t="s">
        <v>25</v>
      </c>
      <c r="D43" s="21"/>
      <c r="E43" s="21">
        <v>6.8287037037037036E-4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</row>
    <row r="44" spans="1:20" ht="15" customHeight="1" x14ac:dyDescent="0.35">
      <c r="A44" s="1"/>
      <c r="B44" s="19" t="s">
        <v>57</v>
      </c>
      <c r="C44" s="20" t="s">
        <v>25</v>
      </c>
      <c r="D44" s="21"/>
      <c r="E44" s="21">
        <v>2.5462962962962961E-4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</row>
    <row r="45" spans="1:20" ht="15" customHeight="1" x14ac:dyDescent="0.35">
      <c r="A45" s="1"/>
      <c r="B45" s="19" t="s">
        <v>58</v>
      </c>
      <c r="C45" s="20" t="s">
        <v>25</v>
      </c>
      <c r="D45" s="21"/>
      <c r="E45" s="21">
        <v>3.4722222222222224E-4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</row>
    <row r="46" spans="1:20" ht="15" customHeight="1" x14ac:dyDescent="0.35">
      <c r="A46" s="1"/>
      <c r="B46" s="19" t="s">
        <v>59</v>
      </c>
      <c r="C46" s="20" t="s">
        <v>23</v>
      </c>
      <c r="D46" s="21"/>
      <c r="E46" s="21">
        <v>1.5046296296296297E-4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</row>
    <row r="47" spans="1:20" ht="15" customHeight="1" x14ac:dyDescent="0.35">
      <c r="A47" s="1"/>
      <c r="B47" s="19" t="s">
        <v>60</v>
      </c>
      <c r="C47" s="20" t="s">
        <v>25</v>
      </c>
      <c r="D47" s="21"/>
      <c r="E47" s="21">
        <v>3.2407407407407406E-4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</row>
    <row r="48" spans="1:20" ht="15" customHeight="1" x14ac:dyDescent="0.35">
      <c r="A48" s="1"/>
      <c r="B48" s="19" t="s">
        <v>45</v>
      </c>
      <c r="C48" s="20" t="s">
        <v>23</v>
      </c>
      <c r="D48" s="21"/>
      <c r="E48" s="21">
        <v>5.7870370370370373E-5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</row>
    <row r="49" spans="1:20" ht="15" customHeight="1" x14ac:dyDescent="0.35">
      <c r="A49" s="1"/>
      <c r="B49" s="19" t="s">
        <v>61</v>
      </c>
      <c r="C49" s="20" t="s">
        <v>25</v>
      </c>
      <c r="D49" s="21"/>
      <c r="E49" s="21">
        <v>5.5555555555555556E-4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</row>
    <row r="50" spans="1:20" ht="15" customHeight="1" x14ac:dyDescent="0.35">
      <c r="A50" s="1"/>
      <c r="B50" s="19" t="s">
        <v>62</v>
      </c>
      <c r="C50" s="20" t="s">
        <v>23</v>
      </c>
      <c r="D50" s="21"/>
      <c r="E50" s="21">
        <v>1.5046296296296297E-4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</row>
    <row r="51" spans="1:20" ht="15" customHeight="1" x14ac:dyDescent="0.35">
      <c r="A51" s="1"/>
      <c r="B51" s="19" t="s">
        <v>63</v>
      </c>
      <c r="C51" s="20" t="s">
        <v>23</v>
      </c>
      <c r="D51" s="21"/>
      <c r="E51" s="21"/>
      <c r="F51" s="21">
        <v>4.6296296296296294E-5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</row>
    <row r="52" spans="1:20" ht="15" customHeight="1" x14ac:dyDescent="0.35">
      <c r="A52" s="1"/>
      <c r="B52" s="19" t="s">
        <v>64</v>
      </c>
      <c r="C52" s="20" t="s">
        <v>23</v>
      </c>
      <c r="D52" s="21"/>
      <c r="E52" s="21"/>
      <c r="F52" s="21">
        <v>1.8518518518518518E-4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</row>
    <row r="53" spans="1:20" ht="15" customHeight="1" x14ac:dyDescent="0.35">
      <c r="A53" s="1"/>
      <c r="B53" s="19" t="s">
        <v>65</v>
      </c>
      <c r="C53" s="20" t="s">
        <v>25</v>
      </c>
      <c r="D53" s="21"/>
      <c r="E53" s="21"/>
      <c r="F53" s="21">
        <v>2.0833333333333335E-4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</row>
    <row r="54" spans="1:20" ht="15" customHeight="1" x14ac:dyDescent="0.35">
      <c r="A54" s="1"/>
      <c r="B54" s="19" t="s">
        <v>66</v>
      </c>
      <c r="C54" s="20" t="s">
        <v>23</v>
      </c>
      <c r="D54" s="21"/>
      <c r="E54" s="21"/>
      <c r="F54" s="21">
        <v>1.9675925925925926E-4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0" ht="15" customHeight="1" x14ac:dyDescent="0.35">
      <c r="A55" s="1"/>
      <c r="B55" s="19" t="s">
        <v>67</v>
      </c>
      <c r="C55" s="20" t="s">
        <v>25</v>
      </c>
      <c r="D55" s="21"/>
      <c r="E55" s="21"/>
      <c r="F55" s="21">
        <v>2.5462962962962961E-4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</row>
    <row r="56" spans="1:20" ht="15" customHeight="1" x14ac:dyDescent="0.35">
      <c r="A56" s="1"/>
      <c r="B56" s="23" t="s">
        <v>45</v>
      </c>
      <c r="C56" s="20" t="s">
        <v>23</v>
      </c>
      <c r="D56" s="21"/>
      <c r="E56" s="21"/>
      <c r="F56" s="21">
        <v>2.0833333333333335E-4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0" ht="15" customHeight="1" x14ac:dyDescent="0.35">
      <c r="A57" s="1"/>
      <c r="B57" s="19" t="s">
        <v>68</v>
      </c>
      <c r="C57" s="20" t="s">
        <v>25</v>
      </c>
      <c r="D57" s="21"/>
      <c r="E57" s="21"/>
      <c r="F57" s="21">
        <v>7.291666666666667E-4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0" ht="15" customHeight="1" x14ac:dyDescent="0.35">
      <c r="A58" s="1"/>
      <c r="B58" s="19" t="s">
        <v>69</v>
      </c>
      <c r="C58" s="20" t="s">
        <v>23</v>
      </c>
      <c r="D58" s="21"/>
      <c r="E58" s="21"/>
      <c r="F58" s="21">
        <v>1.1574074074074075E-4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</row>
    <row r="59" spans="1:20" ht="15" customHeight="1" x14ac:dyDescent="0.35">
      <c r="A59" s="1"/>
      <c r="B59" s="19" t="s">
        <v>70</v>
      </c>
      <c r="C59" s="20" t="s">
        <v>25</v>
      </c>
      <c r="D59" s="21"/>
      <c r="E59" s="21"/>
      <c r="F59" s="21">
        <v>3.0092592592592595E-4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</row>
    <row r="60" spans="1:20" ht="15" customHeight="1" x14ac:dyDescent="0.35">
      <c r="A60" s="1"/>
      <c r="B60" s="23" t="s">
        <v>45</v>
      </c>
      <c r="C60" s="20" t="s">
        <v>23</v>
      </c>
      <c r="D60" s="21"/>
      <c r="E60" s="21"/>
      <c r="F60" s="21">
        <v>1.1574074074074075E-4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</row>
    <row r="61" spans="1:20" ht="15" customHeight="1" x14ac:dyDescent="0.35">
      <c r="A61" s="1"/>
      <c r="B61" s="19" t="s">
        <v>71</v>
      </c>
      <c r="C61" s="20" t="s">
        <v>25</v>
      </c>
      <c r="D61" s="21"/>
      <c r="E61" s="21"/>
      <c r="F61" s="21">
        <v>7.407407407407407E-4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0" ht="15" customHeight="1" x14ac:dyDescent="0.35">
      <c r="A62" s="1"/>
      <c r="B62" s="19" t="s">
        <v>72</v>
      </c>
      <c r="C62" s="20" t="s">
        <v>25</v>
      </c>
      <c r="D62" s="21"/>
      <c r="E62" s="21"/>
      <c r="F62" s="21">
        <v>3.0092592592592595E-4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0" ht="15" customHeight="1" x14ac:dyDescent="0.35">
      <c r="A63" s="1"/>
      <c r="B63" s="23" t="s">
        <v>73</v>
      </c>
      <c r="C63" s="20" t="s">
        <v>23</v>
      </c>
      <c r="D63" s="21"/>
      <c r="E63" s="21"/>
      <c r="F63" s="21">
        <v>1.8518518518518518E-4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</row>
    <row r="64" spans="1:20" ht="15" customHeight="1" x14ac:dyDescent="0.35">
      <c r="A64" s="1"/>
      <c r="B64" s="19" t="s">
        <v>74</v>
      </c>
      <c r="C64" s="20" t="s">
        <v>25</v>
      </c>
      <c r="D64" s="21"/>
      <c r="E64" s="21"/>
      <c r="F64" s="21">
        <v>3.5879629629629629E-4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20" ht="15" customHeight="1" x14ac:dyDescent="0.35">
      <c r="A65" s="1"/>
      <c r="B65" s="23" t="s">
        <v>75</v>
      </c>
      <c r="C65" s="20" t="s">
        <v>23</v>
      </c>
      <c r="D65" s="21"/>
      <c r="E65" s="21"/>
      <c r="F65" s="21">
        <v>1.8518518518518518E-4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15" customHeight="1" x14ac:dyDescent="0.35">
      <c r="A66" s="1"/>
      <c r="B66" s="19" t="s">
        <v>45</v>
      </c>
      <c r="C66" s="20" t="s">
        <v>23</v>
      </c>
      <c r="D66" s="21"/>
      <c r="E66" s="21"/>
      <c r="F66" s="21">
        <v>8.1018518518518516E-5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</row>
    <row r="67" spans="1:20" ht="15" customHeight="1" x14ac:dyDescent="0.35">
      <c r="A67" s="1"/>
      <c r="B67" s="19" t="s">
        <v>76</v>
      </c>
      <c r="C67" s="20" t="s">
        <v>25</v>
      </c>
      <c r="D67" s="21"/>
      <c r="E67" s="21"/>
      <c r="F67" s="21">
        <v>5.0925925925925921E-4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0" ht="15" customHeight="1" x14ac:dyDescent="0.35">
      <c r="A68" s="1"/>
      <c r="B68" s="19" t="s">
        <v>77</v>
      </c>
      <c r="C68" s="20" t="s">
        <v>23</v>
      </c>
      <c r="D68" s="21"/>
      <c r="E68" s="21"/>
      <c r="F68" s="21">
        <v>1.8518518518518518E-4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</row>
    <row r="69" spans="1:20" ht="15" customHeight="1" x14ac:dyDescent="0.35">
      <c r="A69" s="1"/>
      <c r="B69" s="19" t="s">
        <v>78</v>
      </c>
      <c r="C69" s="20" t="s">
        <v>23</v>
      </c>
      <c r="D69" s="21"/>
      <c r="E69" s="21"/>
      <c r="F69" s="21">
        <v>2.0833333333333335E-4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</row>
    <row r="70" spans="1:20" ht="15" customHeight="1" x14ac:dyDescent="0.35">
      <c r="A70" s="1"/>
      <c r="B70" s="23" t="s">
        <v>79</v>
      </c>
      <c r="C70" s="20" t="s">
        <v>23</v>
      </c>
      <c r="D70" s="21"/>
      <c r="E70" s="21"/>
      <c r="F70" s="21">
        <v>1.7361111111111112E-4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</row>
    <row r="71" spans="1:20" ht="15" customHeight="1" x14ac:dyDescent="0.35">
      <c r="A71" s="1"/>
      <c r="B71" s="19" t="s">
        <v>80</v>
      </c>
      <c r="C71" s="20" t="s">
        <v>25</v>
      </c>
      <c r="D71" s="21"/>
      <c r="E71" s="21"/>
      <c r="F71" s="21">
        <v>2.3148148148148149E-4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0" ht="15" customHeight="1" x14ac:dyDescent="0.35">
      <c r="A72" s="1"/>
      <c r="B72" s="19" t="s">
        <v>81</v>
      </c>
      <c r="C72" s="20" t="s">
        <v>23</v>
      </c>
      <c r="D72" s="21"/>
      <c r="E72" s="21"/>
      <c r="F72" s="21">
        <v>2.5462962962962961E-4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</row>
    <row r="73" spans="1:20" ht="15" customHeight="1" x14ac:dyDescent="0.35">
      <c r="A73" s="1"/>
      <c r="B73" s="19" t="s">
        <v>45</v>
      </c>
      <c r="C73" s="20" t="s">
        <v>23</v>
      </c>
      <c r="D73" s="21"/>
      <c r="E73" s="21"/>
      <c r="F73" s="21">
        <v>2.4305555555555555E-4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</row>
    <row r="74" spans="1:20" ht="15" customHeight="1" x14ac:dyDescent="0.35">
      <c r="A74" s="1"/>
      <c r="B74" s="19" t="s">
        <v>82</v>
      </c>
      <c r="C74" s="20" t="s">
        <v>23</v>
      </c>
      <c r="D74" s="21"/>
      <c r="E74" s="21"/>
      <c r="F74" s="21">
        <v>3.8194444444444446E-4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2"/>
    </row>
    <row r="75" spans="1:20" ht="15" customHeight="1" x14ac:dyDescent="0.35">
      <c r="A75" s="1"/>
      <c r="B75" s="19" t="s">
        <v>83</v>
      </c>
      <c r="C75" s="20" t="s">
        <v>23</v>
      </c>
      <c r="D75" s="21"/>
      <c r="E75" s="21"/>
      <c r="F75" s="21">
        <v>3.0092592592592595E-4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0" ht="15" customHeight="1" x14ac:dyDescent="0.35">
      <c r="A76" s="1"/>
      <c r="B76" s="19" t="s">
        <v>84</v>
      </c>
      <c r="C76" s="20" t="s">
        <v>23</v>
      </c>
      <c r="D76" s="21"/>
      <c r="E76" s="21"/>
      <c r="F76" s="21">
        <v>1.273148148148148E-4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2"/>
    </row>
    <row r="77" spans="1:20" ht="15" customHeight="1" x14ac:dyDescent="0.35">
      <c r="A77" s="1"/>
      <c r="B77" s="19" t="s">
        <v>45</v>
      </c>
      <c r="C77" s="20" t="s">
        <v>23</v>
      </c>
      <c r="D77" s="21"/>
      <c r="E77" s="21"/>
      <c r="F77" s="21">
        <v>2.4305555555555555E-4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</row>
    <row r="78" spans="1:20" ht="15" customHeight="1" x14ac:dyDescent="0.35">
      <c r="A78" s="1"/>
      <c r="B78" s="19" t="s">
        <v>85</v>
      </c>
      <c r="C78" s="20" t="s">
        <v>23</v>
      </c>
      <c r="D78" s="21"/>
      <c r="E78" s="21"/>
      <c r="F78" s="21">
        <v>2.5462962962962961E-4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</row>
    <row r="79" spans="1:20" ht="15" customHeight="1" x14ac:dyDescent="0.35">
      <c r="A79" s="1"/>
      <c r="B79" s="19" t="s">
        <v>86</v>
      </c>
      <c r="C79" s="20" t="s">
        <v>25</v>
      </c>
      <c r="D79" s="21"/>
      <c r="E79" s="21"/>
      <c r="F79" s="21">
        <v>5.2083333333333333E-4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customHeight="1" x14ac:dyDescent="0.35">
      <c r="A80" s="1"/>
      <c r="B80" s="19" t="s">
        <v>87</v>
      </c>
      <c r="C80" s="20" t="s">
        <v>23</v>
      </c>
      <c r="D80" s="21"/>
      <c r="E80" s="21"/>
      <c r="F80" s="21">
        <v>1.5046296296296297E-4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customHeight="1" x14ac:dyDescent="0.35">
      <c r="A81" s="1"/>
      <c r="B81" s="19" t="s">
        <v>45</v>
      </c>
      <c r="C81" s="20" t="s">
        <v>23</v>
      </c>
      <c r="D81" s="21"/>
      <c r="E81" s="21"/>
      <c r="F81" s="21">
        <v>1.6203703703703703E-4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15" customHeight="1" x14ac:dyDescent="0.35">
      <c r="A82" s="1"/>
      <c r="B82" s="19" t="s">
        <v>88</v>
      </c>
      <c r="C82" s="20" t="s">
        <v>25</v>
      </c>
      <c r="D82" s="21"/>
      <c r="E82" s="21"/>
      <c r="F82" s="21">
        <v>3.7037037037037035E-4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customHeight="1" x14ac:dyDescent="0.35">
      <c r="A83" s="1"/>
      <c r="B83" s="19" t="s">
        <v>89</v>
      </c>
      <c r="C83" s="20" t="s">
        <v>25</v>
      </c>
      <c r="D83" s="21"/>
      <c r="E83" s="21"/>
      <c r="F83" s="21">
        <v>2.6620370370370372E-4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</row>
    <row r="84" spans="1:20" ht="15" customHeight="1" x14ac:dyDescent="0.35">
      <c r="A84" s="1"/>
      <c r="B84" s="23" t="s">
        <v>90</v>
      </c>
      <c r="C84" s="20" t="s">
        <v>25</v>
      </c>
      <c r="D84" s="21"/>
      <c r="E84" s="21"/>
      <c r="F84" s="21">
        <v>1.3888888888888889E-4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2"/>
    </row>
    <row r="85" spans="1:20" ht="15" customHeight="1" x14ac:dyDescent="0.35">
      <c r="A85" s="1"/>
      <c r="B85" s="19" t="s">
        <v>91</v>
      </c>
      <c r="C85" s="20" t="s">
        <v>25</v>
      </c>
      <c r="D85" s="21"/>
      <c r="E85" s="21"/>
      <c r="F85" s="21">
        <v>2.0833333333333333E-3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2"/>
    </row>
    <row r="86" spans="1:20" ht="15" customHeight="1" x14ac:dyDescent="0.35">
      <c r="A86" s="1"/>
      <c r="B86" s="19" t="s">
        <v>92</v>
      </c>
      <c r="C86" s="20" t="s">
        <v>23</v>
      </c>
      <c r="D86" s="21"/>
      <c r="E86" s="21"/>
      <c r="F86" s="21">
        <v>1.5046296296296297E-4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2"/>
    </row>
    <row r="87" spans="1:20" ht="15" customHeight="1" x14ac:dyDescent="0.35">
      <c r="A87" s="1"/>
      <c r="B87" s="19" t="s">
        <v>69</v>
      </c>
      <c r="C87" s="20" t="s">
        <v>23</v>
      </c>
      <c r="D87" s="21"/>
      <c r="E87" s="21"/>
      <c r="F87" s="21"/>
      <c r="G87" s="21">
        <v>6.9444444444444444E-5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2"/>
    </row>
    <row r="88" spans="1:20" ht="15" customHeight="1" x14ac:dyDescent="0.35">
      <c r="A88" s="1"/>
      <c r="B88" s="19" t="s">
        <v>93</v>
      </c>
      <c r="C88" s="20" t="s">
        <v>25</v>
      </c>
      <c r="D88" s="21"/>
      <c r="E88" s="21"/>
      <c r="F88" s="21"/>
      <c r="G88" s="21">
        <v>6.134259259259259E-4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2"/>
    </row>
    <row r="89" spans="1:20" ht="15" customHeight="1" x14ac:dyDescent="0.35">
      <c r="A89" s="1"/>
      <c r="B89" s="19" t="s">
        <v>45</v>
      </c>
      <c r="C89" s="20" t="s">
        <v>23</v>
      </c>
      <c r="D89" s="21"/>
      <c r="E89" s="21"/>
      <c r="F89" s="21"/>
      <c r="G89" s="21">
        <v>1.6203703703703703E-4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ht="15" customHeight="1" x14ac:dyDescent="0.35">
      <c r="A90" s="1"/>
      <c r="B90" s="19" t="s">
        <v>94</v>
      </c>
      <c r="C90" s="20" t="s">
        <v>25</v>
      </c>
      <c r="D90" s="21"/>
      <c r="E90" s="21"/>
      <c r="F90" s="21"/>
      <c r="G90" s="21">
        <v>1.4583333333333334E-3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2"/>
    </row>
    <row r="91" spans="1:20" ht="15" customHeight="1" x14ac:dyDescent="0.35">
      <c r="A91" s="1"/>
      <c r="B91" s="23" t="s">
        <v>95</v>
      </c>
      <c r="C91" s="20" t="s">
        <v>23</v>
      </c>
      <c r="D91" s="21"/>
      <c r="E91" s="21"/>
      <c r="F91" s="21"/>
      <c r="G91" s="21">
        <v>4.6296296296296294E-5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2"/>
    </row>
    <row r="92" spans="1:20" ht="15" customHeight="1" x14ac:dyDescent="0.35">
      <c r="A92" s="1"/>
      <c r="B92" s="19" t="s">
        <v>96</v>
      </c>
      <c r="C92" s="20" t="s">
        <v>23</v>
      </c>
      <c r="D92" s="21"/>
      <c r="E92" s="21"/>
      <c r="F92" s="21"/>
      <c r="G92" s="21">
        <v>1.1574074074074075E-4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</row>
    <row r="93" spans="1:20" ht="15" customHeight="1" x14ac:dyDescent="0.35">
      <c r="A93" s="1"/>
      <c r="B93" s="23" t="s">
        <v>97</v>
      </c>
      <c r="C93" s="20" t="s">
        <v>23</v>
      </c>
      <c r="D93" s="21"/>
      <c r="E93" s="21"/>
      <c r="F93" s="21"/>
      <c r="G93" s="21">
        <v>4.6296296296296294E-5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</row>
    <row r="94" spans="1:20" ht="15" customHeight="1" x14ac:dyDescent="0.35">
      <c r="B94" s="19" t="s">
        <v>98</v>
      </c>
      <c r="C94" s="20" t="s">
        <v>25</v>
      </c>
      <c r="D94" s="21"/>
      <c r="E94" s="21"/>
      <c r="F94" s="21"/>
      <c r="G94" s="21">
        <v>2.4305555555555555E-4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</row>
    <row r="95" spans="1:20" ht="15" customHeight="1" x14ac:dyDescent="0.35">
      <c r="B95" s="19" t="s">
        <v>99</v>
      </c>
      <c r="C95" s="20" t="s">
        <v>23</v>
      </c>
      <c r="D95" s="21"/>
      <c r="E95" s="21"/>
      <c r="F95" s="21"/>
      <c r="G95" s="21">
        <v>1.6203703703703703E-4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2"/>
    </row>
    <row r="96" spans="1:20" ht="15" customHeight="1" x14ac:dyDescent="0.35">
      <c r="B96" s="19" t="s">
        <v>100</v>
      </c>
      <c r="C96" s="20" t="s">
        <v>23</v>
      </c>
      <c r="D96" s="21"/>
      <c r="E96" s="21"/>
      <c r="F96" s="21"/>
      <c r="G96" s="21">
        <v>1.7361111111111112E-4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2"/>
    </row>
    <row r="97" spans="2:20" ht="15" customHeight="1" x14ac:dyDescent="0.35">
      <c r="B97" s="19" t="s">
        <v>101</v>
      </c>
      <c r="C97" s="20" t="s">
        <v>25</v>
      </c>
      <c r="D97" s="21"/>
      <c r="E97" s="21"/>
      <c r="F97" s="21"/>
      <c r="G97" s="21">
        <v>9.2592592592592588E-5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2"/>
    </row>
    <row r="98" spans="2:20" ht="15" customHeight="1" x14ac:dyDescent="0.35">
      <c r="B98" s="19" t="s">
        <v>102</v>
      </c>
      <c r="C98" s="20" t="s">
        <v>25</v>
      </c>
      <c r="D98" s="21"/>
      <c r="E98" s="21"/>
      <c r="F98" s="21"/>
      <c r="G98" s="21">
        <v>8.1018518518518516E-5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2"/>
    </row>
    <row r="99" spans="2:20" ht="15" customHeight="1" x14ac:dyDescent="0.35">
      <c r="B99" s="19" t="s">
        <v>103</v>
      </c>
      <c r="C99" s="20" t="s">
        <v>23</v>
      </c>
      <c r="D99" s="21"/>
      <c r="E99" s="21"/>
      <c r="F99" s="21"/>
      <c r="G99" s="21">
        <v>2.7777777777777778E-4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2"/>
    </row>
    <row r="100" spans="2:20" ht="15" customHeight="1" x14ac:dyDescent="0.35">
      <c r="B100" s="23" t="s">
        <v>104</v>
      </c>
      <c r="C100" s="20" t="s">
        <v>25</v>
      </c>
      <c r="D100" s="21"/>
      <c r="E100" s="21"/>
      <c r="F100" s="21"/>
      <c r="G100" s="21">
        <v>6.018518518518519E-4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2"/>
    </row>
    <row r="101" spans="2:20" ht="15" customHeight="1" x14ac:dyDescent="0.35">
      <c r="B101" s="19" t="s">
        <v>105</v>
      </c>
      <c r="C101" s="20" t="s">
        <v>25</v>
      </c>
      <c r="D101" s="21"/>
      <c r="E101" s="21"/>
      <c r="F101" s="21"/>
      <c r="G101" s="21">
        <v>3.8194444444444446E-4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2:20" ht="15" customHeight="1" x14ac:dyDescent="0.35">
      <c r="B102" s="19" t="s">
        <v>106</v>
      </c>
      <c r="C102" s="20" t="s">
        <v>25</v>
      </c>
      <c r="D102" s="21"/>
      <c r="E102" s="21"/>
      <c r="F102" s="21"/>
      <c r="G102" s="21">
        <v>1.8518518518518518E-4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2"/>
    </row>
    <row r="103" spans="2:20" ht="15" customHeight="1" x14ac:dyDescent="0.35">
      <c r="B103" s="19" t="s">
        <v>107</v>
      </c>
      <c r="C103" s="20" t="s">
        <v>25</v>
      </c>
      <c r="D103" s="21"/>
      <c r="E103" s="21"/>
      <c r="F103" s="21"/>
      <c r="G103" s="21">
        <v>2.7777777777777778E-4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2"/>
    </row>
    <row r="104" spans="2:20" ht="15" customHeight="1" x14ac:dyDescent="0.35">
      <c r="B104" s="19" t="s">
        <v>108</v>
      </c>
      <c r="C104" s="20" t="s">
        <v>25</v>
      </c>
      <c r="D104" s="21"/>
      <c r="E104" s="21"/>
      <c r="F104" s="21"/>
      <c r="G104" s="21">
        <v>2.0023148148148148E-3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2"/>
    </row>
    <row r="105" spans="2:20" ht="15" customHeight="1" x14ac:dyDescent="0.35">
      <c r="B105" s="19" t="s">
        <v>109</v>
      </c>
      <c r="C105" s="20" t="s">
        <v>25</v>
      </c>
      <c r="D105" s="21"/>
      <c r="E105" s="21"/>
      <c r="F105" s="21"/>
      <c r="G105" s="21">
        <v>9.1435185185185185E-4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2"/>
    </row>
    <row r="106" spans="2:20" ht="15" customHeight="1" x14ac:dyDescent="0.35">
      <c r="B106" s="19" t="s">
        <v>110</v>
      </c>
      <c r="C106" s="20" t="s">
        <v>25</v>
      </c>
      <c r="D106" s="21"/>
      <c r="E106" s="21"/>
      <c r="F106" s="21"/>
      <c r="G106" s="21">
        <v>4.7453703703703704E-4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2"/>
    </row>
    <row r="107" spans="2:20" ht="15" customHeight="1" x14ac:dyDescent="0.35">
      <c r="B107" s="19" t="s">
        <v>111</v>
      </c>
      <c r="C107" s="20" t="s">
        <v>25</v>
      </c>
      <c r="D107" s="21"/>
      <c r="E107" s="21"/>
      <c r="F107" s="21"/>
      <c r="G107" s="21">
        <v>3.3564814814814812E-4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2"/>
    </row>
    <row r="108" spans="2:20" ht="15" customHeight="1" x14ac:dyDescent="0.35">
      <c r="B108" s="19" t="s">
        <v>112</v>
      </c>
      <c r="C108" s="20" t="s">
        <v>23</v>
      </c>
      <c r="D108" s="21"/>
      <c r="E108" s="21"/>
      <c r="F108" s="21"/>
      <c r="G108" s="21">
        <v>3.0092592592592595E-4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2"/>
    </row>
    <row r="109" spans="2:20" ht="15" customHeight="1" x14ac:dyDescent="0.35">
      <c r="B109" s="19" t="s">
        <v>45</v>
      </c>
      <c r="C109" s="20" t="s">
        <v>23</v>
      </c>
      <c r="D109" s="21"/>
      <c r="E109" s="21"/>
      <c r="F109" s="21"/>
      <c r="G109" s="21">
        <v>2.4305555555555555E-4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2"/>
    </row>
    <row r="110" spans="2:20" ht="15" customHeight="1" x14ac:dyDescent="0.35">
      <c r="B110" s="19" t="s">
        <v>113</v>
      </c>
      <c r="C110" s="20" t="s">
        <v>25</v>
      </c>
      <c r="D110" s="21"/>
      <c r="E110" s="21"/>
      <c r="F110" s="21"/>
      <c r="G110" s="21">
        <v>1.8865740740740742E-3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2"/>
    </row>
    <row r="111" spans="2:20" ht="15" customHeight="1" x14ac:dyDescent="0.35">
      <c r="B111" s="19" t="s">
        <v>114</v>
      </c>
      <c r="C111" s="20" t="s">
        <v>25</v>
      </c>
      <c r="D111" s="21"/>
      <c r="E111" s="21"/>
      <c r="F111" s="21"/>
      <c r="G111" s="21">
        <v>1.1574074074074075E-4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2"/>
    </row>
    <row r="112" spans="2:20" ht="15" customHeight="1" x14ac:dyDescent="0.35">
      <c r="B112" s="19" t="s">
        <v>115</v>
      </c>
      <c r="C112" s="20" t="s">
        <v>23</v>
      </c>
      <c r="D112" s="21"/>
      <c r="E112" s="21"/>
      <c r="F112" s="21"/>
      <c r="G112" s="21">
        <v>1.7361111111111112E-4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2"/>
    </row>
    <row r="113" spans="2:20" ht="15" customHeight="1" x14ac:dyDescent="0.35">
      <c r="B113" s="19" t="s">
        <v>116</v>
      </c>
      <c r="C113" s="20" t="s">
        <v>23</v>
      </c>
      <c r="D113" s="21"/>
      <c r="E113" s="21"/>
      <c r="F113" s="21"/>
      <c r="G113" s="21"/>
      <c r="H113" s="21">
        <v>6.9444444444444444E-5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2"/>
    </row>
    <row r="114" spans="2:20" ht="15" customHeight="1" x14ac:dyDescent="0.35">
      <c r="B114" s="19" t="s">
        <v>117</v>
      </c>
      <c r="C114" s="20" t="s">
        <v>23</v>
      </c>
      <c r="D114" s="21"/>
      <c r="E114" s="21"/>
      <c r="F114" s="21"/>
      <c r="G114" s="21"/>
      <c r="H114" s="21">
        <v>6.2500000000000001E-4</v>
      </c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2"/>
    </row>
    <row r="115" spans="2:20" ht="15" customHeight="1" x14ac:dyDescent="0.35">
      <c r="B115" s="19" t="s">
        <v>118</v>
      </c>
      <c r="C115" s="20" t="s">
        <v>23</v>
      </c>
      <c r="D115" s="21"/>
      <c r="E115" s="21"/>
      <c r="F115" s="21"/>
      <c r="G115" s="21"/>
      <c r="H115" s="21">
        <v>1.6203703703703703E-4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2"/>
    </row>
    <row r="116" spans="2:20" ht="15" customHeight="1" x14ac:dyDescent="0.35">
      <c r="B116" s="19" t="s">
        <v>119</v>
      </c>
      <c r="C116" s="20" t="s">
        <v>23</v>
      </c>
      <c r="D116" s="21"/>
      <c r="E116" s="21"/>
      <c r="F116" s="21"/>
      <c r="G116" s="21"/>
      <c r="H116" s="21">
        <v>1.6203703703703703E-4</v>
      </c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2"/>
    </row>
    <row r="117" spans="2:20" ht="15" customHeight="1" x14ac:dyDescent="0.35">
      <c r="B117" s="19" t="s">
        <v>120</v>
      </c>
      <c r="C117" s="20" t="s">
        <v>23</v>
      </c>
      <c r="D117" s="21"/>
      <c r="E117" s="21"/>
      <c r="F117" s="21"/>
      <c r="G117" s="21"/>
      <c r="H117" s="21">
        <v>4.6296296296296294E-5</v>
      </c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2"/>
    </row>
    <row r="118" spans="2:20" ht="15" customHeight="1" x14ac:dyDescent="0.35">
      <c r="B118" s="19" t="s">
        <v>121</v>
      </c>
      <c r="C118" s="20" t="s">
        <v>25</v>
      </c>
      <c r="D118" s="21"/>
      <c r="E118" s="21"/>
      <c r="F118" s="21"/>
      <c r="G118" s="21"/>
      <c r="H118" s="21">
        <v>9.2592592592592588E-5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2"/>
    </row>
    <row r="119" spans="2:20" ht="15" customHeight="1" x14ac:dyDescent="0.35">
      <c r="B119" s="19" t="s">
        <v>122</v>
      </c>
      <c r="C119" s="20" t="s">
        <v>25</v>
      </c>
      <c r="D119" s="21"/>
      <c r="E119" s="21"/>
      <c r="F119" s="21"/>
      <c r="G119" s="21"/>
      <c r="H119" s="21">
        <v>1.3888888888888889E-4</v>
      </c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2:20" ht="15" customHeight="1" x14ac:dyDescent="0.35">
      <c r="B120" s="19" t="s">
        <v>123</v>
      </c>
      <c r="C120" s="20" t="s">
        <v>25</v>
      </c>
      <c r="D120" s="21"/>
      <c r="E120" s="21"/>
      <c r="F120" s="21"/>
      <c r="G120" s="21"/>
      <c r="H120" s="21">
        <v>2.3148148148148149E-4</v>
      </c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2"/>
    </row>
    <row r="121" spans="2:20" ht="15" customHeight="1" x14ac:dyDescent="0.35">
      <c r="B121" s="19" t="s">
        <v>124</v>
      </c>
      <c r="C121" s="20" t="s">
        <v>23</v>
      </c>
      <c r="D121" s="21"/>
      <c r="E121" s="21"/>
      <c r="F121" s="21"/>
      <c r="G121" s="21"/>
      <c r="H121" s="21">
        <v>6.9444444444444444E-5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2"/>
    </row>
    <row r="122" spans="2:20" ht="15" customHeight="1" x14ac:dyDescent="0.35">
      <c r="B122" s="19" t="s">
        <v>125</v>
      </c>
      <c r="C122" s="20" t="s">
        <v>25</v>
      </c>
      <c r="D122" s="21"/>
      <c r="E122" s="21"/>
      <c r="F122" s="21"/>
      <c r="G122" s="21"/>
      <c r="H122" s="21">
        <v>1.3888888888888889E-4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2"/>
    </row>
    <row r="123" spans="2:20" ht="15" customHeight="1" x14ac:dyDescent="0.35">
      <c r="B123" s="19" t="s">
        <v>126</v>
      </c>
      <c r="C123" s="20" t="s">
        <v>25</v>
      </c>
      <c r="D123" s="21"/>
      <c r="E123" s="21"/>
      <c r="F123" s="21"/>
      <c r="G123" s="21"/>
      <c r="H123" s="21">
        <v>2.199074074074074E-4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2"/>
    </row>
    <row r="124" spans="2:20" ht="15" customHeight="1" x14ac:dyDescent="0.35">
      <c r="B124" s="19" t="s">
        <v>127</v>
      </c>
      <c r="C124" s="20" t="s">
        <v>23</v>
      </c>
      <c r="D124" s="21"/>
      <c r="E124" s="21"/>
      <c r="F124" s="21"/>
      <c r="G124" s="21"/>
      <c r="H124" s="21">
        <v>4.6296296296296294E-5</v>
      </c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2"/>
    </row>
    <row r="125" spans="2:20" ht="15" customHeight="1" x14ac:dyDescent="0.35">
      <c r="B125" s="19" t="s">
        <v>128</v>
      </c>
      <c r="C125" s="20" t="s">
        <v>23</v>
      </c>
      <c r="D125" s="21"/>
      <c r="E125" s="21"/>
      <c r="F125" s="21"/>
      <c r="G125" s="21"/>
      <c r="H125" s="21">
        <v>9.2592592592592588E-5</v>
      </c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2"/>
    </row>
    <row r="126" spans="2:20" ht="15" customHeight="1" x14ac:dyDescent="0.35">
      <c r="B126" s="19" t="s">
        <v>129</v>
      </c>
      <c r="C126" s="20" t="s">
        <v>23</v>
      </c>
      <c r="D126" s="21"/>
      <c r="E126" s="21"/>
      <c r="F126" s="21"/>
      <c r="G126" s="21"/>
      <c r="H126" s="21">
        <v>6.9444444444444444E-5</v>
      </c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2"/>
    </row>
    <row r="127" spans="2:20" ht="15" customHeight="1" x14ac:dyDescent="0.35">
      <c r="B127" s="19" t="s">
        <v>130</v>
      </c>
      <c r="C127" s="20" t="s">
        <v>23</v>
      </c>
      <c r="D127" s="21"/>
      <c r="E127" s="21"/>
      <c r="F127" s="21"/>
      <c r="G127" s="21"/>
      <c r="H127" s="21">
        <v>6.9444444444444444E-5</v>
      </c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2"/>
    </row>
    <row r="128" spans="2:20" ht="15" customHeight="1" x14ac:dyDescent="0.35">
      <c r="B128" s="19" t="s">
        <v>131</v>
      </c>
      <c r="C128" s="20" t="s">
        <v>25</v>
      </c>
      <c r="D128" s="21"/>
      <c r="E128" s="21"/>
      <c r="F128" s="21"/>
      <c r="G128" s="21"/>
      <c r="H128" s="21">
        <v>1.3888888888888889E-4</v>
      </c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2"/>
    </row>
    <row r="129" spans="2:20" ht="15" customHeight="1" x14ac:dyDescent="0.35">
      <c r="B129" s="19" t="s">
        <v>132</v>
      </c>
      <c r="C129" s="20" t="s">
        <v>25</v>
      </c>
      <c r="D129" s="21"/>
      <c r="E129" s="21"/>
      <c r="F129" s="21"/>
      <c r="G129" s="21"/>
      <c r="H129" s="21">
        <v>9.2592592592592588E-5</v>
      </c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2"/>
    </row>
    <row r="130" spans="2:20" ht="15" customHeight="1" x14ac:dyDescent="0.35">
      <c r="B130" s="19" t="s">
        <v>133</v>
      </c>
      <c r="C130" s="20" t="s">
        <v>25</v>
      </c>
      <c r="D130" s="21"/>
      <c r="E130" s="21"/>
      <c r="F130" s="21"/>
      <c r="G130" s="21"/>
      <c r="H130" s="21">
        <v>2.3148148148148149E-4</v>
      </c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2"/>
    </row>
    <row r="131" spans="2:20" ht="15" customHeight="1" x14ac:dyDescent="0.35">
      <c r="B131" s="19" t="s">
        <v>134</v>
      </c>
      <c r="C131" s="20" t="s">
        <v>25</v>
      </c>
      <c r="D131" s="21"/>
      <c r="E131" s="21"/>
      <c r="F131" s="21"/>
      <c r="G131" s="21"/>
      <c r="H131" s="21">
        <v>6.9444444444444444E-5</v>
      </c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2"/>
    </row>
    <row r="132" spans="2:20" ht="15" customHeight="1" x14ac:dyDescent="0.35">
      <c r="B132" s="19" t="s">
        <v>135</v>
      </c>
      <c r="C132" s="20" t="s">
        <v>23</v>
      </c>
      <c r="D132" s="21"/>
      <c r="E132" s="21"/>
      <c r="F132" s="21"/>
      <c r="G132" s="21"/>
      <c r="H132" s="21">
        <v>9.2592592592592588E-5</v>
      </c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2"/>
    </row>
    <row r="133" spans="2:20" ht="15" customHeight="1" x14ac:dyDescent="0.35">
      <c r="B133" s="19" t="s">
        <v>136</v>
      </c>
      <c r="C133" s="20" t="s">
        <v>25</v>
      </c>
      <c r="D133" s="21"/>
      <c r="E133" s="21"/>
      <c r="F133" s="21"/>
      <c r="G133" s="21"/>
      <c r="H133" s="21">
        <v>3.7037037037037035E-4</v>
      </c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2"/>
    </row>
    <row r="134" spans="2:20" ht="15" customHeight="1" x14ac:dyDescent="0.35">
      <c r="B134" s="19" t="s">
        <v>137</v>
      </c>
      <c r="C134" s="20" t="s">
        <v>25</v>
      </c>
      <c r="D134" s="21"/>
      <c r="E134" s="21"/>
      <c r="F134" s="21"/>
      <c r="G134" s="21"/>
      <c r="H134" s="21">
        <v>7.407407407407407E-4</v>
      </c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2"/>
    </row>
    <row r="135" spans="2:20" ht="15" customHeight="1" x14ac:dyDescent="0.35">
      <c r="B135" s="19" t="s">
        <v>138</v>
      </c>
      <c r="C135" s="20" t="s">
        <v>25</v>
      </c>
      <c r="D135" s="21"/>
      <c r="E135" s="21"/>
      <c r="F135" s="21"/>
      <c r="G135" s="21"/>
      <c r="H135" s="21">
        <v>7.407407407407407E-4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2"/>
    </row>
    <row r="136" spans="2:20" ht="15" customHeight="1" x14ac:dyDescent="0.35">
      <c r="B136" s="19"/>
      <c r="C136" s="20" t="s">
        <v>23</v>
      </c>
      <c r="D136" s="21"/>
      <c r="E136" s="21"/>
      <c r="F136" s="21"/>
      <c r="G136" s="21"/>
      <c r="H136" s="21"/>
      <c r="I136" s="21">
        <v>6.9444444444444444E-5</v>
      </c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2"/>
    </row>
    <row r="137" spans="2:20" ht="15" customHeight="1" x14ac:dyDescent="0.35">
      <c r="B137" s="19"/>
      <c r="C137" s="20" t="s">
        <v>23</v>
      </c>
      <c r="D137" s="21"/>
      <c r="E137" s="21"/>
      <c r="F137" s="21"/>
      <c r="G137" s="21"/>
      <c r="H137" s="21"/>
      <c r="I137" s="21">
        <v>6.2500000000000001E-4</v>
      </c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2"/>
    </row>
    <row r="138" spans="2:20" ht="15" customHeight="1" x14ac:dyDescent="0.35">
      <c r="B138" s="19"/>
      <c r="C138" s="20" t="s">
        <v>23</v>
      </c>
      <c r="D138" s="21"/>
      <c r="E138" s="21"/>
      <c r="F138" s="21"/>
      <c r="G138" s="21"/>
      <c r="H138" s="21"/>
      <c r="I138" s="21">
        <v>1.6203703703703703E-4</v>
      </c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2"/>
    </row>
    <row r="139" spans="2:20" ht="15" customHeight="1" x14ac:dyDescent="0.35">
      <c r="B139" s="19"/>
      <c r="C139" s="20" t="s">
        <v>23</v>
      </c>
      <c r="D139" s="21"/>
      <c r="E139" s="21"/>
      <c r="F139" s="21"/>
      <c r="G139" s="21"/>
      <c r="H139" s="21"/>
      <c r="I139" s="21">
        <v>1.6203703703703703E-4</v>
      </c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2"/>
    </row>
    <row r="140" spans="2:20" ht="15" customHeight="1" x14ac:dyDescent="0.35">
      <c r="B140" s="19"/>
      <c r="C140" s="20" t="s">
        <v>23</v>
      </c>
      <c r="D140" s="21"/>
      <c r="E140" s="21"/>
      <c r="F140" s="21"/>
      <c r="G140" s="21"/>
      <c r="H140" s="21"/>
      <c r="I140" s="21">
        <v>4.6296296296296294E-5</v>
      </c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2"/>
    </row>
    <row r="141" spans="2:20" ht="15" customHeight="1" x14ac:dyDescent="0.35">
      <c r="B141" s="19"/>
      <c r="C141" s="20" t="s">
        <v>25</v>
      </c>
      <c r="D141" s="21"/>
      <c r="E141" s="21"/>
      <c r="F141" s="21"/>
      <c r="G141" s="21"/>
      <c r="H141" s="21"/>
      <c r="I141" s="21">
        <v>9.2592592592592588E-5</v>
      </c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2"/>
    </row>
    <row r="142" spans="2:20" ht="15" customHeight="1" x14ac:dyDescent="0.35">
      <c r="B142" s="19"/>
      <c r="C142" s="20" t="s">
        <v>25</v>
      </c>
      <c r="D142" s="21"/>
      <c r="E142" s="21"/>
      <c r="F142" s="21"/>
      <c r="G142" s="21"/>
      <c r="H142" s="21"/>
      <c r="I142" s="21">
        <v>1.3888888888888889E-4</v>
      </c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2"/>
    </row>
    <row r="143" spans="2:20" ht="15" customHeight="1" x14ac:dyDescent="0.35">
      <c r="B143" s="19"/>
      <c r="C143" s="20" t="s">
        <v>25</v>
      </c>
      <c r="D143" s="21"/>
      <c r="E143" s="21"/>
      <c r="F143" s="21"/>
      <c r="G143" s="21"/>
      <c r="H143" s="21"/>
      <c r="I143" s="21">
        <v>2.3148148148148149E-4</v>
      </c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2"/>
    </row>
    <row r="144" spans="2:20" ht="15" customHeight="1" x14ac:dyDescent="0.35">
      <c r="B144" s="19"/>
      <c r="C144" s="20" t="s">
        <v>23</v>
      </c>
      <c r="D144" s="21"/>
      <c r="E144" s="21"/>
      <c r="F144" s="21"/>
      <c r="G144" s="21"/>
      <c r="H144" s="21"/>
      <c r="I144" s="21">
        <v>6.9444444444444444E-5</v>
      </c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2"/>
    </row>
    <row r="145" spans="2:20" ht="15" customHeight="1" x14ac:dyDescent="0.35">
      <c r="B145" s="19"/>
      <c r="C145" s="20" t="s">
        <v>25</v>
      </c>
      <c r="D145" s="21"/>
      <c r="E145" s="21"/>
      <c r="F145" s="21"/>
      <c r="G145" s="21"/>
      <c r="H145" s="21"/>
      <c r="I145" s="21">
        <v>1.3888888888888889E-4</v>
      </c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2"/>
    </row>
    <row r="146" spans="2:20" ht="15" customHeight="1" x14ac:dyDescent="0.35">
      <c r="B146" s="19"/>
      <c r="C146" s="20" t="s">
        <v>25</v>
      </c>
      <c r="D146" s="21"/>
      <c r="E146" s="21"/>
      <c r="F146" s="21"/>
      <c r="G146" s="21"/>
      <c r="H146" s="21"/>
      <c r="I146" s="21">
        <v>2.199074074074074E-4</v>
      </c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2"/>
    </row>
    <row r="147" spans="2:20" ht="15" customHeight="1" x14ac:dyDescent="0.35">
      <c r="B147" s="19"/>
      <c r="C147" s="20" t="s">
        <v>23</v>
      </c>
      <c r="D147" s="21"/>
      <c r="E147" s="21"/>
      <c r="F147" s="21"/>
      <c r="G147" s="21"/>
      <c r="H147" s="21"/>
      <c r="I147" s="21">
        <v>4.6296296296296294E-5</v>
      </c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2"/>
    </row>
    <row r="148" spans="2:20" ht="15" customHeight="1" x14ac:dyDescent="0.35">
      <c r="B148" s="19"/>
      <c r="C148" s="20" t="s">
        <v>23</v>
      </c>
      <c r="D148" s="21"/>
      <c r="E148" s="21"/>
      <c r="F148" s="21"/>
      <c r="G148" s="21"/>
      <c r="H148" s="21"/>
      <c r="I148" s="21">
        <v>9.2592592592592588E-5</v>
      </c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2"/>
    </row>
    <row r="149" spans="2:20" ht="15" customHeight="1" x14ac:dyDescent="0.35">
      <c r="B149" s="19"/>
      <c r="C149" s="20" t="s">
        <v>23</v>
      </c>
      <c r="D149" s="21"/>
      <c r="E149" s="21"/>
      <c r="F149" s="21"/>
      <c r="G149" s="21"/>
      <c r="H149" s="21"/>
      <c r="I149" s="21">
        <v>6.9444444444444444E-5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2"/>
    </row>
    <row r="150" spans="2:20" ht="15" customHeight="1" x14ac:dyDescent="0.35">
      <c r="B150" s="19"/>
      <c r="C150" s="20" t="s">
        <v>23</v>
      </c>
      <c r="D150" s="21"/>
      <c r="E150" s="21"/>
      <c r="F150" s="21"/>
      <c r="G150" s="21"/>
      <c r="H150" s="21"/>
      <c r="I150" s="21">
        <v>6.9444444444444444E-5</v>
      </c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2"/>
    </row>
    <row r="151" spans="2:20" ht="15" customHeight="1" x14ac:dyDescent="0.35">
      <c r="B151" s="19"/>
      <c r="C151" s="20" t="s">
        <v>25</v>
      </c>
      <c r="D151" s="21"/>
      <c r="E151" s="21"/>
      <c r="F151" s="21"/>
      <c r="G151" s="21"/>
      <c r="H151" s="21"/>
      <c r="I151" s="21">
        <v>1.3888888888888889E-4</v>
      </c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2"/>
    </row>
    <row r="152" spans="2:20" ht="15" customHeight="1" x14ac:dyDescent="0.35">
      <c r="B152" s="19"/>
      <c r="C152" s="20" t="s">
        <v>25</v>
      </c>
      <c r="D152" s="21"/>
      <c r="E152" s="21"/>
      <c r="F152" s="21"/>
      <c r="G152" s="21"/>
      <c r="H152" s="21"/>
      <c r="I152" s="21">
        <v>9.2592592592592588E-5</v>
      </c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2"/>
    </row>
    <row r="153" spans="2:20" ht="15" customHeight="1" x14ac:dyDescent="0.35">
      <c r="B153" s="19"/>
      <c r="C153" s="20" t="s">
        <v>25</v>
      </c>
      <c r="D153" s="21"/>
      <c r="E153" s="21"/>
      <c r="F153" s="21"/>
      <c r="G153" s="21"/>
      <c r="H153" s="21"/>
      <c r="I153" s="21">
        <v>2.3148148148148149E-4</v>
      </c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2"/>
    </row>
    <row r="154" spans="2:20" ht="15" customHeight="1" x14ac:dyDescent="0.35">
      <c r="B154" s="19"/>
      <c r="C154" s="20" t="s">
        <v>25</v>
      </c>
      <c r="D154" s="21"/>
      <c r="E154" s="21"/>
      <c r="F154" s="21"/>
      <c r="G154" s="21"/>
      <c r="H154" s="21"/>
      <c r="I154" s="21">
        <v>6.9444444444444444E-5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2"/>
    </row>
    <row r="155" spans="2:20" ht="15" customHeight="1" x14ac:dyDescent="0.35">
      <c r="B155" s="19"/>
      <c r="C155" s="20" t="s">
        <v>23</v>
      </c>
      <c r="D155" s="21"/>
      <c r="E155" s="21"/>
      <c r="F155" s="21"/>
      <c r="G155" s="21"/>
      <c r="H155" s="21"/>
      <c r="I155" s="21">
        <v>9.2592592592592588E-5</v>
      </c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2"/>
    </row>
    <row r="156" spans="2:20" ht="15" customHeight="1" x14ac:dyDescent="0.35">
      <c r="B156" s="19"/>
      <c r="C156" s="20" t="s">
        <v>25</v>
      </c>
      <c r="D156" s="21"/>
      <c r="E156" s="21"/>
      <c r="F156" s="21"/>
      <c r="G156" s="21"/>
      <c r="H156" s="21"/>
      <c r="I156" s="21">
        <v>3.7037037037037035E-4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2"/>
    </row>
    <row r="157" spans="2:20" ht="15" customHeight="1" x14ac:dyDescent="0.35">
      <c r="B157" s="19"/>
      <c r="C157" s="20" t="s">
        <v>25</v>
      </c>
      <c r="D157" s="21"/>
      <c r="E157" s="21"/>
      <c r="F157" s="21"/>
      <c r="G157" s="21"/>
      <c r="H157" s="21"/>
      <c r="I157" s="21">
        <v>7.407407407407407E-4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2"/>
    </row>
    <row r="158" spans="2:20" ht="15" customHeight="1" x14ac:dyDescent="0.35">
      <c r="B158" s="19"/>
      <c r="C158" s="20" t="s">
        <v>25</v>
      </c>
      <c r="D158" s="21"/>
      <c r="E158" s="21"/>
      <c r="F158" s="21"/>
      <c r="G158" s="21"/>
      <c r="H158" s="21"/>
      <c r="I158" s="21">
        <v>7.407407407407407E-4</v>
      </c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2"/>
    </row>
    <row r="159" spans="2:20" ht="15" customHeight="1" x14ac:dyDescent="0.35">
      <c r="B159" s="19" t="s">
        <v>69</v>
      </c>
      <c r="C159" s="20" t="s">
        <v>23</v>
      </c>
      <c r="D159" s="21"/>
      <c r="E159" s="21"/>
      <c r="F159" s="21"/>
      <c r="G159" s="21"/>
      <c r="H159" s="21"/>
      <c r="I159" s="21"/>
      <c r="J159" s="21">
        <v>9.2592592592592588E-5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2"/>
    </row>
    <row r="160" spans="2:20" ht="15" customHeight="1" x14ac:dyDescent="0.35">
      <c r="B160" s="19" t="s">
        <v>139</v>
      </c>
      <c r="C160" s="20" t="s">
        <v>25</v>
      </c>
      <c r="D160" s="21"/>
      <c r="E160" s="21"/>
      <c r="F160" s="21"/>
      <c r="G160" s="21"/>
      <c r="H160" s="21"/>
      <c r="I160" s="21"/>
      <c r="J160" s="21">
        <v>5.3240740740740744E-4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2"/>
    </row>
    <row r="161" spans="2:20" ht="15" customHeight="1" x14ac:dyDescent="0.35">
      <c r="B161" s="19" t="s">
        <v>140</v>
      </c>
      <c r="C161" s="20" t="s">
        <v>25</v>
      </c>
      <c r="D161" s="21"/>
      <c r="E161" s="21"/>
      <c r="F161" s="21"/>
      <c r="G161" s="21"/>
      <c r="H161" s="21"/>
      <c r="I161" s="21"/>
      <c r="J161" s="21">
        <v>1.8518518518518518E-4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2"/>
    </row>
    <row r="162" spans="2:20" ht="15" customHeight="1" x14ac:dyDescent="0.35">
      <c r="B162" s="19" t="s">
        <v>141</v>
      </c>
      <c r="C162" s="20" t="s">
        <v>25</v>
      </c>
      <c r="D162" s="21"/>
      <c r="E162" s="21"/>
      <c r="F162" s="21"/>
      <c r="G162" s="21"/>
      <c r="H162" s="21"/>
      <c r="I162" s="21"/>
      <c r="J162" s="21">
        <v>1.9675925925925926E-4</v>
      </c>
      <c r="K162" s="21"/>
      <c r="L162" s="21"/>
      <c r="M162" s="21"/>
      <c r="N162" s="21"/>
      <c r="O162" s="21"/>
      <c r="P162" s="21"/>
      <c r="Q162" s="21"/>
      <c r="R162" s="21"/>
      <c r="S162" s="21"/>
      <c r="T162" s="22"/>
    </row>
    <row r="163" spans="2:20" ht="15" customHeight="1" x14ac:dyDescent="0.35">
      <c r="B163" s="19" t="s">
        <v>142</v>
      </c>
      <c r="C163" s="20" t="s">
        <v>25</v>
      </c>
      <c r="D163" s="21"/>
      <c r="E163" s="21"/>
      <c r="F163" s="21"/>
      <c r="G163" s="21"/>
      <c r="H163" s="21"/>
      <c r="I163" s="21"/>
      <c r="J163" s="21">
        <v>7.6388888888888893E-4</v>
      </c>
      <c r="K163" s="21"/>
      <c r="L163" s="21"/>
      <c r="M163" s="21"/>
      <c r="N163" s="21"/>
      <c r="O163" s="21"/>
      <c r="P163" s="21"/>
      <c r="Q163" s="21"/>
      <c r="R163" s="21"/>
      <c r="S163" s="21"/>
      <c r="T163" s="22"/>
    </row>
    <row r="164" spans="2:20" ht="15" customHeight="1" x14ac:dyDescent="0.35">
      <c r="B164" s="19" t="s">
        <v>143</v>
      </c>
      <c r="C164" s="20" t="s">
        <v>25</v>
      </c>
      <c r="D164" s="21"/>
      <c r="E164" s="21"/>
      <c r="F164" s="21"/>
      <c r="G164" s="21"/>
      <c r="H164" s="21"/>
      <c r="I164" s="21"/>
      <c r="J164" s="21">
        <v>1.0185185185185184E-3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2"/>
    </row>
    <row r="165" spans="2:20" ht="15" customHeight="1" x14ac:dyDescent="0.35">
      <c r="B165" s="19" t="s">
        <v>144</v>
      </c>
      <c r="C165" s="20" t="s">
        <v>25</v>
      </c>
      <c r="D165" s="21"/>
      <c r="E165" s="21"/>
      <c r="F165" s="21"/>
      <c r="G165" s="21"/>
      <c r="H165" s="21"/>
      <c r="I165" s="21"/>
      <c r="J165" s="21">
        <v>1.5740740740740741E-3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2"/>
    </row>
    <row r="166" spans="2:20" ht="15" customHeight="1" x14ac:dyDescent="0.35">
      <c r="B166" s="19" t="s">
        <v>145</v>
      </c>
      <c r="C166" s="20" t="s">
        <v>25</v>
      </c>
      <c r="D166" s="21"/>
      <c r="E166" s="21"/>
      <c r="F166" s="21"/>
      <c r="G166" s="21"/>
      <c r="H166" s="21"/>
      <c r="I166" s="21"/>
      <c r="J166" s="21">
        <v>2.5000000000000001E-3</v>
      </c>
      <c r="K166" s="21"/>
      <c r="L166" s="21"/>
      <c r="M166" s="21"/>
      <c r="N166" s="21"/>
      <c r="O166" s="21"/>
      <c r="P166" s="21"/>
      <c r="Q166" s="21"/>
      <c r="R166" s="21"/>
      <c r="S166" s="21"/>
      <c r="T166" s="22"/>
    </row>
    <row r="167" spans="2:20" ht="15" customHeight="1" x14ac:dyDescent="0.35">
      <c r="B167" s="19" t="s">
        <v>146</v>
      </c>
      <c r="C167" s="20" t="s">
        <v>25</v>
      </c>
      <c r="D167" s="21"/>
      <c r="E167" s="21"/>
      <c r="F167" s="21"/>
      <c r="G167" s="21"/>
      <c r="H167" s="21"/>
      <c r="I167" s="21"/>
      <c r="J167" s="21">
        <v>1.261574074074074E-3</v>
      </c>
      <c r="K167" s="21"/>
      <c r="L167" s="21"/>
      <c r="M167" s="21"/>
      <c r="N167" s="21"/>
      <c r="O167" s="21"/>
      <c r="P167" s="21"/>
      <c r="Q167" s="21"/>
      <c r="R167" s="21"/>
      <c r="S167" s="21"/>
      <c r="T167" s="22"/>
    </row>
    <row r="168" spans="2:20" ht="15" customHeight="1" x14ac:dyDescent="0.35">
      <c r="B168" s="19" t="s">
        <v>147</v>
      </c>
      <c r="C168" s="20" t="s">
        <v>25</v>
      </c>
      <c r="D168" s="21"/>
      <c r="E168" s="21"/>
      <c r="F168" s="21"/>
      <c r="G168" s="21"/>
      <c r="H168" s="21"/>
      <c r="I168" s="21"/>
      <c r="J168" s="21">
        <v>2.5462962962962961E-4</v>
      </c>
      <c r="K168" s="21"/>
      <c r="L168" s="21"/>
      <c r="M168" s="21"/>
      <c r="N168" s="21"/>
      <c r="O168" s="21"/>
      <c r="P168" s="21"/>
      <c r="Q168" s="21"/>
      <c r="R168" s="21"/>
      <c r="S168" s="21"/>
      <c r="T168" s="22"/>
    </row>
    <row r="169" spans="2:20" ht="15" customHeight="1" x14ac:dyDescent="0.35">
      <c r="B169" s="19" t="s">
        <v>45</v>
      </c>
      <c r="C169" s="20" t="s">
        <v>23</v>
      </c>
      <c r="D169" s="21"/>
      <c r="E169" s="21"/>
      <c r="F169" s="21"/>
      <c r="G169" s="21"/>
      <c r="H169" s="21"/>
      <c r="I169" s="21"/>
      <c r="J169" s="21">
        <v>1.1574074074074075E-4</v>
      </c>
      <c r="K169" s="21"/>
      <c r="L169" s="21"/>
      <c r="M169" s="21"/>
      <c r="N169" s="21"/>
      <c r="O169" s="21"/>
      <c r="P169" s="21"/>
      <c r="Q169" s="21"/>
      <c r="R169" s="21"/>
      <c r="S169" s="21"/>
      <c r="T169" s="22"/>
    </row>
    <row r="170" spans="2:20" ht="15" customHeight="1" x14ac:dyDescent="0.35">
      <c r="B170" s="19" t="s">
        <v>148</v>
      </c>
      <c r="C170" s="20" t="s">
        <v>25</v>
      </c>
      <c r="D170" s="21"/>
      <c r="E170" s="21"/>
      <c r="F170" s="21"/>
      <c r="G170" s="21"/>
      <c r="H170" s="21"/>
      <c r="I170" s="21"/>
      <c r="J170" s="21">
        <v>7.6388888888888893E-4</v>
      </c>
      <c r="K170" s="21"/>
      <c r="L170" s="21"/>
      <c r="M170" s="21"/>
      <c r="N170" s="21"/>
      <c r="O170" s="21"/>
      <c r="P170" s="21"/>
      <c r="Q170" s="21"/>
      <c r="R170" s="21"/>
      <c r="S170" s="21"/>
      <c r="T170" s="22"/>
    </row>
    <row r="171" spans="2:20" ht="15" customHeight="1" x14ac:dyDescent="0.35">
      <c r="B171" s="19"/>
      <c r="C171" s="20" t="s">
        <v>23</v>
      </c>
      <c r="D171" s="21"/>
      <c r="E171" s="21"/>
      <c r="F171" s="21"/>
      <c r="G171" s="21"/>
      <c r="H171" s="21"/>
      <c r="I171" s="21"/>
      <c r="J171" s="21"/>
      <c r="K171" s="21">
        <v>9.2592592592592588E-5</v>
      </c>
      <c r="L171" s="21"/>
      <c r="M171" s="21"/>
      <c r="N171" s="21"/>
      <c r="O171" s="21"/>
      <c r="P171" s="21"/>
      <c r="Q171" s="21"/>
      <c r="R171" s="21"/>
      <c r="S171" s="21"/>
      <c r="T171" s="22"/>
    </row>
    <row r="172" spans="2:20" ht="15" customHeight="1" x14ac:dyDescent="0.35">
      <c r="B172" s="19"/>
      <c r="C172" s="20" t="s">
        <v>25</v>
      </c>
      <c r="D172" s="21"/>
      <c r="E172" s="21"/>
      <c r="F172" s="21"/>
      <c r="G172" s="21"/>
      <c r="H172" s="21"/>
      <c r="I172" s="21"/>
      <c r="J172" s="21"/>
      <c r="K172" s="21">
        <v>5.3240740740740744E-4</v>
      </c>
      <c r="L172" s="21"/>
      <c r="M172" s="21"/>
      <c r="N172" s="21"/>
      <c r="O172" s="21"/>
      <c r="P172" s="21"/>
      <c r="Q172" s="21"/>
      <c r="R172" s="21"/>
      <c r="S172" s="21"/>
      <c r="T172" s="22"/>
    </row>
    <row r="173" spans="2:20" ht="15" customHeight="1" x14ac:dyDescent="0.35">
      <c r="B173" s="19"/>
      <c r="C173" s="20" t="s">
        <v>25</v>
      </c>
      <c r="D173" s="21"/>
      <c r="E173" s="21"/>
      <c r="F173" s="21"/>
      <c r="G173" s="21"/>
      <c r="H173" s="21"/>
      <c r="I173" s="21"/>
      <c r="J173" s="21"/>
      <c r="K173" s="21">
        <v>1.8518518518518518E-4</v>
      </c>
      <c r="L173" s="21"/>
      <c r="M173" s="21"/>
      <c r="N173" s="21"/>
      <c r="O173" s="21"/>
      <c r="P173" s="21"/>
      <c r="Q173" s="21"/>
      <c r="R173" s="21"/>
      <c r="S173" s="21"/>
      <c r="T173" s="22"/>
    </row>
    <row r="174" spans="2:20" ht="15" customHeight="1" x14ac:dyDescent="0.35">
      <c r="B174" s="19"/>
      <c r="C174" s="20" t="s">
        <v>25</v>
      </c>
      <c r="D174" s="21"/>
      <c r="E174" s="21"/>
      <c r="F174" s="21"/>
      <c r="G174" s="21"/>
      <c r="H174" s="21"/>
      <c r="I174" s="21"/>
      <c r="J174" s="21"/>
      <c r="K174" s="21">
        <v>1.9675925925925926E-4</v>
      </c>
      <c r="L174" s="21"/>
      <c r="M174" s="21"/>
      <c r="N174" s="21"/>
      <c r="O174" s="21"/>
      <c r="P174" s="21"/>
      <c r="Q174" s="21"/>
      <c r="R174" s="21"/>
      <c r="S174" s="21"/>
      <c r="T174" s="22"/>
    </row>
    <row r="175" spans="2:20" ht="15" customHeight="1" x14ac:dyDescent="0.35">
      <c r="B175" s="19"/>
      <c r="C175" s="20" t="s">
        <v>25</v>
      </c>
      <c r="D175" s="21"/>
      <c r="E175" s="21"/>
      <c r="F175" s="21"/>
      <c r="G175" s="21"/>
      <c r="H175" s="21"/>
      <c r="I175" s="21"/>
      <c r="J175" s="21"/>
      <c r="K175" s="21">
        <v>7.6388888888888893E-4</v>
      </c>
      <c r="L175" s="21"/>
      <c r="M175" s="21"/>
      <c r="N175" s="21"/>
      <c r="O175" s="21"/>
      <c r="P175" s="21"/>
      <c r="Q175" s="21"/>
      <c r="R175" s="21"/>
      <c r="S175" s="21"/>
      <c r="T175" s="22"/>
    </row>
    <row r="176" spans="2:20" ht="15" customHeight="1" x14ac:dyDescent="0.35">
      <c r="B176" s="19"/>
      <c r="C176" s="20" t="s">
        <v>25</v>
      </c>
      <c r="D176" s="21"/>
      <c r="E176" s="21"/>
      <c r="F176" s="21"/>
      <c r="G176" s="21"/>
      <c r="H176" s="21"/>
      <c r="I176" s="21"/>
      <c r="J176" s="21"/>
      <c r="K176" s="21">
        <v>1.0185185185185184E-3</v>
      </c>
      <c r="L176" s="21"/>
      <c r="M176" s="21"/>
      <c r="N176" s="21"/>
      <c r="O176" s="21"/>
      <c r="P176" s="21"/>
      <c r="Q176" s="21"/>
      <c r="R176" s="21"/>
      <c r="S176" s="21"/>
      <c r="T176" s="22"/>
    </row>
    <row r="177" spans="2:20" ht="15" customHeight="1" x14ac:dyDescent="0.35">
      <c r="B177" s="19"/>
      <c r="C177" s="20" t="s">
        <v>25</v>
      </c>
      <c r="D177" s="21"/>
      <c r="E177" s="21"/>
      <c r="F177" s="21"/>
      <c r="G177" s="21"/>
      <c r="H177" s="21"/>
      <c r="I177" s="21"/>
      <c r="J177" s="21"/>
      <c r="K177" s="21">
        <v>1.5740740740740741E-3</v>
      </c>
      <c r="L177" s="21"/>
      <c r="M177" s="21"/>
      <c r="N177" s="21"/>
      <c r="O177" s="21"/>
      <c r="P177" s="21"/>
      <c r="Q177" s="21"/>
      <c r="R177" s="21"/>
      <c r="S177" s="21"/>
      <c r="T177" s="22"/>
    </row>
    <row r="178" spans="2:20" ht="15" customHeight="1" x14ac:dyDescent="0.35">
      <c r="B178" s="19"/>
      <c r="C178" s="20" t="s">
        <v>25</v>
      </c>
      <c r="D178" s="21"/>
      <c r="E178" s="21"/>
      <c r="F178" s="21"/>
      <c r="G178" s="21"/>
      <c r="H178" s="21"/>
      <c r="I178" s="21"/>
      <c r="J178" s="21"/>
      <c r="K178" s="21">
        <v>2.5000000000000001E-3</v>
      </c>
      <c r="L178" s="21"/>
      <c r="M178" s="21"/>
      <c r="N178" s="21"/>
      <c r="O178" s="21"/>
      <c r="P178" s="21"/>
      <c r="Q178" s="21"/>
      <c r="R178" s="21"/>
      <c r="S178" s="21"/>
      <c r="T178" s="22"/>
    </row>
    <row r="179" spans="2:20" ht="15" customHeight="1" x14ac:dyDescent="0.35">
      <c r="B179" s="19"/>
      <c r="C179" s="20" t="s">
        <v>25</v>
      </c>
      <c r="D179" s="21"/>
      <c r="E179" s="21"/>
      <c r="F179" s="21"/>
      <c r="G179" s="21"/>
      <c r="H179" s="21"/>
      <c r="I179" s="21"/>
      <c r="J179" s="21"/>
      <c r="K179" s="21">
        <v>1.261574074074074E-3</v>
      </c>
      <c r="L179" s="21"/>
      <c r="M179" s="21"/>
      <c r="N179" s="21"/>
      <c r="O179" s="21"/>
      <c r="P179" s="21"/>
      <c r="Q179" s="21"/>
      <c r="R179" s="21"/>
      <c r="S179" s="21"/>
      <c r="T179" s="22"/>
    </row>
    <row r="180" spans="2:20" ht="15" customHeight="1" x14ac:dyDescent="0.35">
      <c r="B180" s="19"/>
      <c r="C180" s="20" t="s">
        <v>25</v>
      </c>
      <c r="D180" s="21"/>
      <c r="E180" s="21"/>
      <c r="F180" s="21"/>
      <c r="G180" s="21"/>
      <c r="H180" s="21"/>
      <c r="I180" s="21"/>
      <c r="J180" s="21"/>
      <c r="K180" s="21">
        <v>2.5462962962962961E-4</v>
      </c>
      <c r="L180" s="21"/>
      <c r="M180" s="21"/>
      <c r="N180" s="21"/>
      <c r="O180" s="21"/>
      <c r="P180" s="21"/>
      <c r="Q180" s="21"/>
      <c r="R180" s="21"/>
      <c r="S180" s="21"/>
      <c r="T180" s="22"/>
    </row>
    <row r="181" spans="2:20" ht="15" customHeight="1" x14ac:dyDescent="0.35">
      <c r="B181" s="19"/>
      <c r="C181" s="20" t="s">
        <v>23</v>
      </c>
      <c r="D181" s="21"/>
      <c r="E181" s="21"/>
      <c r="F181" s="21"/>
      <c r="G181" s="21"/>
      <c r="H181" s="21"/>
      <c r="I181" s="21"/>
      <c r="J181" s="21"/>
      <c r="K181" s="21">
        <v>1.1574074074074075E-4</v>
      </c>
      <c r="L181" s="21"/>
      <c r="M181" s="21"/>
      <c r="N181" s="21"/>
      <c r="O181" s="21"/>
      <c r="P181" s="21"/>
      <c r="Q181" s="21"/>
      <c r="R181" s="21"/>
      <c r="S181" s="21"/>
      <c r="T181" s="22"/>
    </row>
    <row r="182" spans="2:20" ht="15" customHeight="1" x14ac:dyDescent="0.35">
      <c r="B182" s="19"/>
      <c r="C182" s="20" t="s">
        <v>25</v>
      </c>
      <c r="D182" s="21"/>
      <c r="E182" s="21"/>
      <c r="F182" s="21"/>
      <c r="G182" s="21"/>
      <c r="H182" s="21"/>
      <c r="I182" s="21"/>
      <c r="J182" s="21"/>
      <c r="K182" s="21">
        <v>7.6388888888888893E-4</v>
      </c>
      <c r="L182" s="21"/>
      <c r="M182" s="21"/>
      <c r="N182" s="21"/>
      <c r="O182" s="21"/>
      <c r="P182" s="21"/>
      <c r="Q182" s="21"/>
      <c r="R182" s="21"/>
      <c r="S182" s="21"/>
      <c r="T182" s="22"/>
    </row>
    <row r="183" spans="2:20" ht="15" customHeight="1" x14ac:dyDescent="0.35">
      <c r="B183" s="19" t="s">
        <v>69</v>
      </c>
      <c r="C183" s="20" t="s">
        <v>23</v>
      </c>
      <c r="D183" s="21"/>
      <c r="E183" s="21"/>
      <c r="F183" s="21"/>
      <c r="G183" s="21"/>
      <c r="H183" s="21"/>
      <c r="I183" s="21"/>
      <c r="J183" s="21"/>
      <c r="K183" s="21"/>
      <c r="L183" s="21">
        <v>1.0416666666666667E-4</v>
      </c>
      <c r="M183" s="21"/>
      <c r="N183" s="21"/>
      <c r="O183" s="21"/>
      <c r="P183" s="21"/>
      <c r="Q183" s="21"/>
      <c r="R183" s="21"/>
      <c r="S183" s="21"/>
      <c r="T183" s="22"/>
    </row>
    <row r="184" spans="2:20" ht="15" customHeight="1" x14ac:dyDescent="0.35">
      <c r="B184" s="19" t="s">
        <v>149</v>
      </c>
      <c r="C184" s="20" t="s">
        <v>25</v>
      </c>
      <c r="D184" s="21"/>
      <c r="E184" s="21"/>
      <c r="F184" s="21"/>
      <c r="G184" s="21"/>
      <c r="H184" s="21"/>
      <c r="I184" s="21"/>
      <c r="J184" s="21"/>
      <c r="K184" s="21"/>
      <c r="L184" s="21">
        <v>2.3148148148148149E-4</v>
      </c>
      <c r="M184" s="21"/>
      <c r="N184" s="21"/>
      <c r="O184" s="21"/>
      <c r="P184" s="21"/>
      <c r="Q184" s="21"/>
      <c r="R184" s="21"/>
      <c r="S184" s="21"/>
      <c r="T184" s="22"/>
    </row>
    <row r="185" spans="2:20" ht="15" customHeight="1" x14ac:dyDescent="0.35">
      <c r="B185" s="19" t="s">
        <v>45</v>
      </c>
      <c r="C185" s="20" t="s">
        <v>23</v>
      </c>
      <c r="D185" s="21"/>
      <c r="E185" s="21"/>
      <c r="F185" s="21"/>
      <c r="G185" s="21"/>
      <c r="H185" s="21"/>
      <c r="I185" s="21"/>
      <c r="J185" s="21"/>
      <c r="K185" s="21"/>
      <c r="L185" s="21">
        <v>9.2592592592592588E-5</v>
      </c>
      <c r="M185" s="21"/>
      <c r="N185" s="21"/>
      <c r="O185" s="21"/>
      <c r="P185" s="21"/>
      <c r="Q185" s="21"/>
      <c r="R185" s="21"/>
      <c r="S185" s="21"/>
      <c r="T185" s="22"/>
    </row>
    <row r="186" spans="2:20" ht="15" customHeight="1" x14ac:dyDescent="0.35">
      <c r="B186" s="19" t="s">
        <v>150</v>
      </c>
      <c r="C186" s="20" t="s">
        <v>25</v>
      </c>
      <c r="D186" s="21"/>
      <c r="E186" s="21"/>
      <c r="F186" s="21"/>
      <c r="G186" s="21"/>
      <c r="H186" s="21"/>
      <c r="I186" s="21"/>
      <c r="J186" s="21"/>
      <c r="K186" s="21"/>
      <c r="L186" s="21">
        <v>5.0925925925925921E-4</v>
      </c>
      <c r="M186" s="21"/>
      <c r="N186" s="21"/>
      <c r="O186" s="21"/>
      <c r="P186" s="21"/>
      <c r="Q186" s="21"/>
      <c r="R186" s="21"/>
      <c r="S186" s="21"/>
      <c r="T186" s="22"/>
    </row>
    <row r="187" spans="2:20" ht="15" customHeight="1" x14ac:dyDescent="0.35">
      <c r="B187" s="19" t="s">
        <v>151</v>
      </c>
      <c r="C187" s="20" t="s">
        <v>23</v>
      </c>
      <c r="D187" s="21"/>
      <c r="E187" s="21"/>
      <c r="F187" s="21"/>
      <c r="G187" s="21"/>
      <c r="H187" s="21"/>
      <c r="I187" s="21"/>
      <c r="J187" s="21"/>
      <c r="K187" s="21"/>
      <c r="L187" s="21">
        <v>2.199074074074074E-4</v>
      </c>
      <c r="M187" s="21"/>
      <c r="N187" s="21"/>
      <c r="O187" s="21"/>
      <c r="P187" s="21"/>
      <c r="Q187" s="21"/>
      <c r="R187" s="21"/>
      <c r="S187" s="21"/>
      <c r="T187" s="22"/>
    </row>
    <row r="188" spans="2:20" ht="15" customHeight="1" x14ac:dyDescent="0.35">
      <c r="B188" s="19" t="s">
        <v>152</v>
      </c>
      <c r="C188" s="20" t="s">
        <v>25</v>
      </c>
      <c r="D188" s="21"/>
      <c r="E188" s="21"/>
      <c r="F188" s="21"/>
      <c r="G188" s="21"/>
      <c r="H188" s="21"/>
      <c r="I188" s="21"/>
      <c r="J188" s="21"/>
      <c r="K188" s="21"/>
      <c r="L188" s="21">
        <v>2.6620370370370372E-4</v>
      </c>
      <c r="M188" s="21"/>
      <c r="N188" s="21"/>
      <c r="O188" s="21"/>
      <c r="P188" s="21"/>
      <c r="Q188" s="21"/>
      <c r="R188" s="21"/>
      <c r="S188" s="21"/>
      <c r="T188" s="22"/>
    </row>
    <row r="189" spans="2:20" ht="15" customHeight="1" x14ac:dyDescent="0.35">
      <c r="B189" s="19" t="s">
        <v>153</v>
      </c>
      <c r="C189" s="20" t="s">
        <v>23</v>
      </c>
      <c r="D189" s="21"/>
      <c r="E189" s="21"/>
      <c r="F189" s="21"/>
      <c r="G189" s="21"/>
      <c r="H189" s="21"/>
      <c r="I189" s="21"/>
      <c r="J189" s="21"/>
      <c r="K189" s="21"/>
      <c r="L189" s="21">
        <v>4.0046296296296297E-3</v>
      </c>
      <c r="M189" s="21"/>
      <c r="N189" s="21"/>
      <c r="O189" s="21"/>
      <c r="P189" s="21"/>
      <c r="Q189" s="21"/>
      <c r="R189" s="21"/>
      <c r="S189" s="21"/>
      <c r="T189" s="22"/>
    </row>
    <row r="190" spans="2:20" ht="15" customHeight="1" x14ac:dyDescent="0.35">
      <c r="B190" s="19" t="s">
        <v>154</v>
      </c>
      <c r="C190" s="20" t="s">
        <v>25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>
        <v>9.2592592592592588E-5</v>
      </c>
      <c r="N190" s="21">
        <v>9.2592592592592588E-5</v>
      </c>
      <c r="O190" s="21"/>
      <c r="P190" s="21"/>
      <c r="Q190" s="21"/>
      <c r="R190" s="21"/>
      <c r="S190" s="21"/>
      <c r="T190" s="22"/>
    </row>
    <row r="191" spans="2:20" ht="15" customHeight="1" x14ac:dyDescent="0.35">
      <c r="B191" s="19" t="s">
        <v>155</v>
      </c>
      <c r="C191" s="20" t="s">
        <v>23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>
        <v>6.9444444444444444E-5</v>
      </c>
      <c r="N191" s="21">
        <v>6.9444444444444444E-5</v>
      </c>
      <c r="O191" s="21"/>
      <c r="P191" s="21"/>
      <c r="Q191" s="21"/>
      <c r="R191" s="21"/>
      <c r="S191" s="21"/>
      <c r="T191" s="22"/>
    </row>
    <row r="192" spans="2:20" ht="15" customHeight="1" x14ac:dyDescent="0.35">
      <c r="B192" s="19" t="s">
        <v>156</v>
      </c>
      <c r="C192" s="20" t="s">
        <v>25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>
        <v>1.3888888888888889E-4</v>
      </c>
      <c r="N192" s="21">
        <v>1.3888888888888889E-4</v>
      </c>
      <c r="O192" s="21"/>
      <c r="P192" s="21"/>
      <c r="Q192" s="21"/>
      <c r="R192" s="21"/>
      <c r="S192" s="21"/>
      <c r="T192" s="22"/>
    </row>
    <row r="193" spans="2:20" ht="15" customHeight="1" x14ac:dyDescent="0.35">
      <c r="B193" s="19" t="s">
        <v>157</v>
      </c>
      <c r="C193" s="20" t="s">
        <v>25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>
        <v>2.3148148148148147E-5</v>
      </c>
      <c r="N193" s="21">
        <v>2.3148148148148147E-5</v>
      </c>
      <c r="O193" s="21"/>
      <c r="P193" s="21"/>
      <c r="Q193" s="21"/>
      <c r="R193" s="21"/>
      <c r="S193" s="21"/>
      <c r="T193" s="22"/>
    </row>
    <row r="194" spans="2:20" ht="15" customHeight="1" x14ac:dyDescent="0.35">
      <c r="B194" s="19" t="s">
        <v>69</v>
      </c>
      <c r="C194" s="20" t="s">
        <v>23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>
        <v>3.4722222222222222E-5</v>
      </c>
      <c r="N194" s="21">
        <v>3.4722222222222222E-5</v>
      </c>
      <c r="O194" s="21"/>
      <c r="P194" s="21"/>
      <c r="Q194" s="21"/>
      <c r="R194" s="21"/>
      <c r="S194" s="21"/>
      <c r="T194" s="22"/>
    </row>
    <row r="195" spans="2:20" ht="15" customHeight="1" x14ac:dyDescent="0.35">
      <c r="B195" s="19" t="s">
        <v>158</v>
      </c>
      <c r="C195" s="20" t="s">
        <v>25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>
        <v>4.6296296296296294E-5</v>
      </c>
      <c r="N195" s="21">
        <v>4.6296296296296294E-5</v>
      </c>
      <c r="O195" s="21"/>
      <c r="P195" s="21"/>
      <c r="Q195" s="21"/>
      <c r="R195" s="21"/>
      <c r="S195" s="21"/>
      <c r="T195" s="22"/>
    </row>
    <row r="196" spans="2:20" ht="15" customHeight="1" x14ac:dyDescent="0.35">
      <c r="B196" s="19" t="s">
        <v>45</v>
      </c>
      <c r="C196" s="20" t="s">
        <v>23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>
        <v>3.4722222222222222E-5</v>
      </c>
      <c r="N196" s="21">
        <v>3.4722222222222222E-5</v>
      </c>
      <c r="O196" s="21"/>
      <c r="P196" s="21"/>
      <c r="Q196" s="21"/>
      <c r="R196" s="21"/>
      <c r="S196" s="21"/>
      <c r="T196" s="22"/>
    </row>
    <row r="197" spans="2:20" ht="15" customHeight="1" x14ac:dyDescent="0.35">
      <c r="B197" s="19" t="s">
        <v>159</v>
      </c>
      <c r="C197" s="20" t="s">
        <v>25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>
        <v>1.273148148148148E-4</v>
      </c>
      <c r="N197" s="21">
        <v>1.273148148148148E-4</v>
      </c>
      <c r="O197" s="21"/>
      <c r="P197" s="21"/>
      <c r="Q197" s="21"/>
      <c r="R197" s="21"/>
      <c r="S197" s="21"/>
      <c r="T197" s="22"/>
    </row>
    <row r="198" spans="2:20" ht="15" customHeight="1" x14ac:dyDescent="0.35">
      <c r="B198" s="19" t="s">
        <v>160</v>
      </c>
      <c r="C198" s="20" t="s">
        <v>23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>
        <v>1.0416666666666667E-4</v>
      </c>
      <c r="N198" s="21">
        <v>1.0416666666666667E-4</v>
      </c>
      <c r="O198" s="21"/>
      <c r="P198" s="21"/>
      <c r="Q198" s="21"/>
      <c r="R198" s="21"/>
      <c r="S198" s="21"/>
      <c r="T198" s="22"/>
    </row>
    <row r="199" spans="2:20" ht="15" customHeight="1" x14ac:dyDescent="0.35">
      <c r="B199" s="19" t="s">
        <v>161</v>
      </c>
      <c r="C199" s="20" t="s">
        <v>23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>
        <v>3.4722222222222222E-5</v>
      </c>
      <c r="N199" s="21">
        <v>3.4722222222222222E-5</v>
      </c>
      <c r="O199" s="21"/>
      <c r="P199" s="21"/>
      <c r="Q199" s="21"/>
      <c r="R199" s="21"/>
      <c r="S199" s="21"/>
      <c r="T199" s="22"/>
    </row>
    <row r="200" spans="2:20" ht="15" customHeight="1" x14ac:dyDescent="0.35">
      <c r="B200" s="19" t="s">
        <v>162</v>
      </c>
      <c r="C200" s="20" t="s">
        <v>25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>
        <v>1.5046296296296297E-4</v>
      </c>
      <c r="N200" s="21">
        <v>1.5046296296296297E-4</v>
      </c>
      <c r="O200" s="21"/>
      <c r="P200" s="21"/>
      <c r="Q200" s="21"/>
      <c r="R200" s="21"/>
      <c r="S200" s="21"/>
      <c r="T200" s="22"/>
    </row>
    <row r="201" spans="2:20" ht="15" customHeight="1" x14ac:dyDescent="0.35">
      <c r="B201" s="19" t="s">
        <v>163</v>
      </c>
      <c r="C201" s="20" t="s">
        <v>25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>
        <v>5.7407407407407407E-3</v>
      </c>
      <c r="N201" s="21">
        <v>5.7407407407407407E-3</v>
      </c>
      <c r="O201" s="21"/>
      <c r="P201" s="21"/>
      <c r="Q201" s="21"/>
      <c r="R201" s="21"/>
      <c r="S201" s="21"/>
      <c r="T201" s="22"/>
    </row>
    <row r="202" spans="2:20" ht="15" customHeight="1" x14ac:dyDescent="0.35">
      <c r="B202" s="19" t="s">
        <v>164</v>
      </c>
      <c r="C202" s="20" t="s">
        <v>25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>
        <v>1.6087962962962963E-3</v>
      </c>
      <c r="N202" s="21">
        <v>1.6087962962962963E-3</v>
      </c>
      <c r="O202" s="21"/>
      <c r="P202" s="21"/>
      <c r="Q202" s="21"/>
      <c r="R202" s="21"/>
      <c r="S202" s="21"/>
      <c r="T202" s="22"/>
    </row>
    <row r="203" spans="2:20" ht="15" customHeight="1" x14ac:dyDescent="0.35">
      <c r="B203" s="19" t="s">
        <v>165</v>
      </c>
      <c r="C203" s="20" t="s">
        <v>25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>
        <v>1.3888888888888889E-3</v>
      </c>
      <c r="N203" s="21">
        <v>1.3888888888888889E-3</v>
      </c>
      <c r="O203" s="21"/>
      <c r="P203" s="21"/>
      <c r="Q203" s="21"/>
      <c r="R203" s="21"/>
      <c r="S203" s="21"/>
      <c r="T203" s="22"/>
    </row>
    <row r="204" spans="2:20" ht="15" customHeight="1" x14ac:dyDescent="0.35">
      <c r="B204" s="19" t="s">
        <v>166</v>
      </c>
      <c r="C204" s="20" t="s">
        <v>25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>
        <v>5.2083333333333333E-4</v>
      </c>
      <c r="N204" s="21">
        <v>5.2083333333333333E-4</v>
      </c>
      <c r="O204" s="21"/>
      <c r="P204" s="21"/>
      <c r="Q204" s="21"/>
      <c r="R204" s="21"/>
      <c r="S204" s="21"/>
      <c r="T204" s="22"/>
    </row>
    <row r="205" spans="2:20" ht="15" customHeight="1" x14ac:dyDescent="0.35">
      <c r="B205" s="19" t="s">
        <v>167</v>
      </c>
      <c r="C205" s="20" t="s">
        <v>25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>
        <v>2.1759259259259258E-3</v>
      </c>
      <c r="N205" s="21">
        <v>2.1759259259259258E-3</v>
      </c>
      <c r="O205" s="21"/>
      <c r="P205" s="21"/>
      <c r="Q205" s="21"/>
      <c r="R205" s="21"/>
      <c r="S205" s="21"/>
      <c r="T205" s="22"/>
    </row>
    <row r="206" spans="2:20" ht="15" customHeight="1" x14ac:dyDescent="0.35">
      <c r="B206" s="19"/>
      <c r="C206" s="2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2"/>
    </row>
    <row r="207" spans="2:20" ht="15" customHeight="1" x14ac:dyDescent="0.35">
      <c r="B207" s="19"/>
      <c r="C207" s="2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2"/>
    </row>
    <row r="208" spans="2:20" ht="15" customHeight="1" x14ac:dyDescent="0.35">
      <c r="B208" s="19"/>
      <c r="C208" s="2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2"/>
    </row>
    <row r="209" spans="2:20" ht="15" customHeight="1" x14ac:dyDescent="0.35">
      <c r="B209" s="19"/>
      <c r="C209" s="2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2"/>
    </row>
    <row r="210" spans="2:20" ht="15" customHeight="1" x14ac:dyDescent="0.35">
      <c r="B210" s="19"/>
      <c r="C210" s="2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2"/>
    </row>
    <row r="211" spans="2:20" ht="15" customHeight="1" x14ac:dyDescent="0.35">
      <c r="B211" s="19"/>
      <c r="C211" s="2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2"/>
    </row>
    <row r="212" spans="2:20" ht="15" customHeight="1" x14ac:dyDescent="0.35">
      <c r="B212" s="19"/>
      <c r="C212" s="20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2"/>
    </row>
    <row r="213" spans="2:20" ht="15" customHeight="1" x14ac:dyDescent="0.35">
      <c r="B213" s="19"/>
      <c r="C213" s="20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2"/>
    </row>
    <row r="214" spans="2:20" ht="15" customHeight="1" x14ac:dyDescent="0.35">
      <c r="B214" s="19"/>
      <c r="C214" s="2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2"/>
    </row>
    <row r="215" spans="2:20" ht="15" customHeight="1" x14ac:dyDescent="0.35">
      <c r="B215" s="19"/>
      <c r="C215" s="20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2"/>
    </row>
    <row r="216" spans="2:20" ht="15" customHeight="1" x14ac:dyDescent="0.35">
      <c r="B216" s="19"/>
      <c r="C216" s="20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2"/>
    </row>
    <row r="217" spans="2:20" ht="15" customHeight="1" x14ac:dyDescent="0.35">
      <c r="B217" s="19"/>
      <c r="C217" s="20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2"/>
    </row>
    <row r="218" spans="2:20" ht="15" customHeight="1" x14ac:dyDescent="0.35">
      <c r="B218" s="19"/>
      <c r="C218" s="20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2"/>
    </row>
    <row r="219" spans="2:20" ht="15" customHeight="1" x14ac:dyDescent="0.35"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2"/>
    </row>
    <row r="220" spans="2:20" ht="15" customHeight="1" x14ac:dyDescent="0.35"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2"/>
    </row>
    <row r="221" spans="2:20" ht="15" customHeight="1" x14ac:dyDescent="0.35"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2"/>
    </row>
    <row r="222" spans="2:20" ht="15" customHeight="1" x14ac:dyDescent="0.35"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2"/>
    </row>
    <row r="223" spans="2:20" ht="15" customHeight="1" x14ac:dyDescent="0.35"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2"/>
    </row>
    <row r="224" spans="2:20" ht="15" customHeight="1" x14ac:dyDescent="0.35"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2"/>
    </row>
    <row r="225" spans="2:20" ht="15" customHeight="1" x14ac:dyDescent="0.35"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2"/>
    </row>
    <row r="226" spans="2:20" ht="15" customHeight="1" x14ac:dyDescent="0.35"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2"/>
    </row>
    <row r="227" spans="2:20" ht="15" customHeight="1" x14ac:dyDescent="0.35"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2"/>
    </row>
    <row r="228" spans="2:20" ht="15" customHeight="1" x14ac:dyDescent="0.35"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2"/>
    </row>
    <row r="229" spans="2:20" ht="15" customHeight="1" x14ac:dyDescent="0.35"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2"/>
    </row>
    <row r="230" spans="2:20" ht="15" customHeight="1" x14ac:dyDescent="0.35"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2"/>
    </row>
    <row r="231" spans="2:20" ht="15" customHeight="1" x14ac:dyDescent="0.35"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2"/>
    </row>
    <row r="232" spans="2:20" ht="15" customHeight="1" x14ac:dyDescent="0.35"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2"/>
    </row>
    <row r="233" spans="2:20" ht="15" customHeight="1" x14ac:dyDescent="0.35"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2"/>
    </row>
    <row r="234" spans="2:20" ht="15" customHeight="1" x14ac:dyDescent="0.35"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2"/>
    </row>
    <row r="235" spans="2:20" ht="15" customHeight="1" x14ac:dyDescent="0.35"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2"/>
    </row>
    <row r="236" spans="2:20" ht="15" customHeight="1" x14ac:dyDescent="0.35"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2"/>
    </row>
    <row r="237" spans="2:20" ht="15" customHeight="1" x14ac:dyDescent="0.35"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2"/>
    </row>
    <row r="238" spans="2:20" ht="15" customHeight="1" x14ac:dyDescent="0.35"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2"/>
    </row>
    <row r="239" spans="2:20" ht="15" customHeight="1" x14ac:dyDescent="0.35"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2"/>
    </row>
    <row r="240" spans="2:20" ht="15" customHeight="1" x14ac:dyDescent="0.35"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2"/>
    </row>
    <row r="241" spans="2:20" ht="15" customHeight="1" x14ac:dyDescent="0.35"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2"/>
    </row>
    <row r="242" spans="2:20" ht="15" customHeight="1" x14ac:dyDescent="0.35"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2"/>
    </row>
    <row r="243" spans="2:20" ht="15" customHeight="1" x14ac:dyDescent="0.35"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2"/>
    </row>
    <row r="244" spans="2:20" ht="15" customHeight="1" x14ac:dyDescent="0.35"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2"/>
    </row>
    <row r="245" spans="2:20" ht="15" customHeight="1" x14ac:dyDescent="0.35"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2"/>
    </row>
    <row r="246" spans="2:20" ht="15" customHeight="1" x14ac:dyDescent="0.35"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2"/>
    </row>
    <row r="247" spans="2:20" ht="15" customHeight="1" x14ac:dyDescent="0.35"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2"/>
    </row>
    <row r="248" spans="2:20" ht="15" customHeight="1" x14ac:dyDescent="0.35"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2"/>
    </row>
    <row r="249" spans="2:20" ht="15" customHeight="1" x14ac:dyDescent="0.35"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2"/>
    </row>
    <row r="250" spans="2:20" ht="15" customHeight="1" x14ac:dyDescent="0.35"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2"/>
    </row>
    <row r="251" spans="2:20" ht="15" customHeight="1" x14ac:dyDescent="0.35"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2"/>
    </row>
    <row r="252" spans="2:20" ht="15" customHeight="1" x14ac:dyDescent="0.35"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2"/>
    </row>
    <row r="253" spans="2:20" ht="15" customHeight="1" x14ac:dyDescent="0.35"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2"/>
    </row>
    <row r="254" spans="2:20" ht="15" customHeight="1" x14ac:dyDescent="0.35"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2"/>
    </row>
    <row r="255" spans="2:20" ht="15" customHeight="1" x14ac:dyDescent="0.35"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2"/>
    </row>
    <row r="256" spans="2:20" ht="15" customHeight="1" x14ac:dyDescent="0.35"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2"/>
    </row>
    <row r="257" spans="2:20" ht="15" customHeight="1" x14ac:dyDescent="0.35"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2"/>
    </row>
    <row r="258" spans="2:20" ht="15" customHeight="1" x14ac:dyDescent="0.35"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2"/>
    </row>
    <row r="260" spans="2:20" ht="15" customHeight="1" x14ac:dyDescent="0.35">
      <c r="B260" s="2"/>
      <c r="C260" s="3" t="s">
        <v>168</v>
      </c>
      <c r="D260" s="4">
        <f>IF(SUM(P30Aao34A_Accelo[Abastecimento])=0,"",SUM(P30Aao34A_Accelo[Abastecimento]))</f>
        <v>6.4236111111111108E-3</v>
      </c>
      <c r="E260" s="4">
        <f>IF(SUM(P30Aao34A_Accelo[Passa-disço])=0,"",SUM(P30Aao34A_Accelo[Passa-disço]))</f>
        <v>8.7037037037037048E-3</v>
      </c>
      <c r="F260" s="4">
        <f>IF(SUM(P30Aao34A_Accelo[Chineleira])=0,"",SUM(P30Aao34A_Accelo[Chineleira]))</f>
        <v>1.1168981481481479E-2</v>
      </c>
      <c r="G260" s="4">
        <f>IF(SUM(P30Aao34A_Accelo[5ª Roda])=0,"",SUM(P30Aao34A_Accelo[5ª Roda]))</f>
        <v>1.1435185185185184E-2</v>
      </c>
      <c r="H260" s="4">
        <f>IF(SUM(P30Aao34A_Accelo[Pneu LD])=0,"",SUM(P30Aao34A_Accelo[Pneu LD]))</f>
        <v>4.7106481481481478E-3</v>
      </c>
      <c r="I260" s="4">
        <f>IF(SUM(P30Aao34A_Accelo[Pneu LE])=0,"",SUM(P30Aao34A_Accelo[Pneu LE]))</f>
        <v>4.7106481481481478E-3</v>
      </c>
      <c r="J260" s="4">
        <f>IF(SUM(P30Aao34A_Accelo[Para-lama LD])=0,"",SUM(P30Aao34A_Accelo[Para-lama LD]))</f>
        <v>9.2592592592592587E-3</v>
      </c>
      <c r="K260" s="4">
        <f>IF(SUM(P30Aao34A_Accelo[Para-lama LE])=0,"",SUM(P30Aao34A_Accelo[Para-lama LE]))</f>
        <v>9.2592592592592587E-3</v>
      </c>
      <c r="L260" s="4">
        <f>IF(SUM(P30Aao34A_Accelo[Controle])=0,"",SUM(P30Aao34A_Accelo[Controle]))</f>
        <v>5.4282407407407404E-3</v>
      </c>
      <c r="M260" s="4">
        <f>IF(SUM(P30Aao34A_Accelo[Elétrica I])=0,"",SUM(P30Aao34A_Accelo[Elétrica I]))</f>
        <v>1.2291666666666666E-2</v>
      </c>
      <c r="N260" s="4">
        <f>IF(SUM(P30Aao34A_Accelo[Elétrica II])=0,"",SUM(P30Aao34A_Accelo[Elétrica II]))</f>
        <v>1.2291666666666666E-2</v>
      </c>
      <c r="O260" s="4" t="str">
        <f>IF(SUM(P30Aao34A_Accelo[Elétrica III])=0,"",SUM(P30Aao34A_Accelo[Elétrica III]))</f>
        <v/>
      </c>
      <c r="P260" s="4" t="str">
        <f>IF(SUM(P30Aao34A_Accelo[Coluna1])=0,"",SUM(P30Aao34A_Accelo[Coluna1]))</f>
        <v/>
      </c>
      <c r="Q260" s="4" t="str">
        <f>IF(SUM(P30Aao34A_Accelo[Coluna2])=0,"",SUM(P30Aao34A_Accelo[Coluna2]))</f>
        <v/>
      </c>
      <c r="R260" s="4" t="str">
        <f>IF(SUM(P30Aao34A_Accelo[Coluna3])=0,"",SUM(P30Aao34A_Accelo[Coluna3]))</f>
        <v/>
      </c>
      <c r="S260" s="4" t="str">
        <f>IF(SUM(P30Aao34A_Accelo[Coluna4])=0,"",SUM(P30Aao34A_Accelo[Coluna4]))</f>
        <v/>
      </c>
      <c r="T260" s="4" t="str">
        <f>IF(SUM(P30Aao34A_Accelo[Coluna5])=0,"",SUM(P30Aao34A_Accelo[Coluna5]))</f>
        <v/>
      </c>
    </row>
    <row r="261" spans="2:20" ht="15" customHeight="1" x14ac:dyDescent="0.35">
      <c r="B261" s="2"/>
      <c r="C261" s="8" t="s">
        <v>169</v>
      </c>
      <c r="D261" s="5">
        <f ca="1">IF(D260="","",SUMIF(P30Aao34A_Accelo[[Classificação]:[Coluna5]],"AGR",P30Aao34A_Accelo[Abastecimento]))</f>
        <v>3.645833333333333E-3</v>
      </c>
      <c r="E261" s="5">
        <f ca="1">IF(E260="","",SUMIF(P30Aao34A_Accelo[[Classificação]:[Coluna5]],"AGR",P30Aao34A_Accelo[Passa-disço]))</f>
        <v>6.8055555555555551E-3</v>
      </c>
      <c r="F261" s="5">
        <f ca="1">IF(F260="","",SUMIF(P30Aao34A_Accelo[[Classificação]:[Coluna5]],"AGR",P30Aao34A_Accelo[Chineleira]))</f>
        <v>7.013888888888889E-3</v>
      </c>
      <c r="G261" s="5">
        <f ca="1">IF(G260="","",SUMIF(P30Aao34A_Accelo[[Classificação]:[Coluna5]],"AGR",P30Aao34A_Accelo[5ª Roda]))</f>
        <v>9.6643518518518528E-3</v>
      </c>
      <c r="H261" s="5">
        <f ca="1">IF(H260="","",SUMIF(P30Aao34A_Accelo[[Classificação]:[Coluna5]],"AGR",P30Aao34A_Accelo[Pneu LD]))</f>
        <v>3.2060185185185182E-3</v>
      </c>
      <c r="I261" s="5">
        <f ca="1">IF(I260="","",SUMIF(P30Aao34A_Accelo[[Classificação]:[Coluna5]],"AGR",P30Aao34A_Accelo[Pneu LE]))</f>
        <v>3.2060185185185182E-3</v>
      </c>
      <c r="J261" s="5">
        <f ca="1">IF(J260="","",SUMIF(P30Aao34A_Accelo[[Classificação]:[Coluna5]],"AGR",P30Aao34A_Accelo[Para-lama LD]))</f>
        <v>9.0509259259259258E-3</v>
      </c>
      <c r="K261" s="5">
        <f ca="1">IF(K260="","",SUMIF(P30Aao34A_Accelo[[Classificação]:[Coluna5]],"AGR",P30Aao34A_Accelo[Para-lama LE]))</f>
        <v>9.0509259259259258E-3</v>
      </c>
      <c r="L261" s="5">
        <f ca="1">IF(L260="","",SUMIF(P30Aao34A_Accelo[[Classificação]:[Coluna5]],"AGR",P30Aao34A_Accelo[Controle]))</f>
        <v>1.0069444444444444E-3</v>
      </c>
      <c r="M261" s="5">
        <f ca="1">IF(M260="","",SUMIF(P30Aao34A_Accelo[[Classificação]:[Coluna5]],"AGR",P30Aao34A_Accelo[Elétrica I]))</f>
        <v>1.201388888888889E-2</v>
      </c>
      <c r="N261" s="5">
        <f ca="1">IF(N260="","",SUMIF(P30Aao34A_Accelo[[Classificação]:[Coluna5]],"AGR",P30Aao34A_Accelo[Elétrica II]))</f>
        <v>1.201388888888889E-2</v>
      </c>
      <c r="O261" s="5" t="str">
        <f>IF(O260="","",SUMIF(P30Aao34A_Accelo[[Classificação]:[Coluna5]],"AGR",P30Aao34A_Accelo[Elétrica III]))</f>
        <v/>
      </c>
      <c r="P261" s="5" t="str">
        <f>IF(P260="","",SUMIF(P30Aao34A_Accelo[[Classificação]:[Coluna5]],"AGR",P30Aao34A_Accelo[Coluna1]))</f>
        <v/>
      </c>
      <c r="Q261" s="5" t="str">
        <f>IF(Q260="","",SUMIF(P30Aao34A_Accelo[[Classificação]:[Coluna5]],"AGR",P30Aao34A_Accelo[Coluna2]))</f>
        <v/>
      </c>
      <c r="R261" s="5" t="str">
        <f>IF(R260="","",SUMIF(P30Aao34A_Accelo[[Classificação]:[Coluna5]],"AGR",P30Aao34A_Accelo[Coluna3]))</f>
        <v/>
      </c>
      <c r="S261" s="5" t="str">
        <f>IF(S260="","",SUMIF(P30Aao34A_Accelo[[Classificação]:[Coluna5]],"AGR",P30Aao34A_Accelo[Coluna4]))</f>
        <v/>
      </c>
      <c r="T261" s="5" t="str">
        <f>IF(T260="","",SUMIF(P30Aao34A_Accelo[[Classificação]:[Coluna5]],"AGR",P30Aao34A_Accelo[Coluna5]))</f>
        <v/>
      </c>
    </row>
    <row r="262" spans="2:20" ht="15" customHeight="1" x14ac:dyDescent="0.35">
      <c r="B262" s="2"/>
      <c r="C262" s="9" t="s">
        <v>170</v>
      </c>
      <c r="D262" s="6">
        <f ca="1">IF(D263="","",SUMIF(P30Aao34A_Accelo[[Classificação]:[Coluna5]],"NEC",P30Aao34A_Accelo[Abastecimento]))</f>
        <v>0</v>
      </c>
      <c r="E262" s="6">
        <f ca="1">IF(E263="","",SUMIF(P30Aao34A_Accelo[[Classificação]:[Coluna5]],"NEC",P30Aao34A_Accelo[Passa-disço]))</f>
        <v>0</v>
      </c>
      <c r="F262" s="6">
        <f ca="1">IF(F263="","",SUMIF(P30Aao34A_Accelo[[Classificação]:[Coluna5]],"NEC",P30Aao34A_Accelo[Chineleira]))</f>
        <v>0</v>
      </c>
      <c r="G262" s="6">
        <f ca="1">IF(G263="","",SUMIF(P30Aao34A_Accelo[[Classificação]:[Coluna5]],"NEC",P30Aao34A_Accelo[5ª Roda]))</f>
        <v>0</v>
      </c>
      <c r="H262" s="6">
        <f ca="1">IF(H263="","",SUMIF(P30Aao34A_Accelo[[Classificação]:[Coluna5]],"NEC",P30Aao34A_Accelo[Pneu LD]))</f>
        <v>0</v>
      </c>
      <c r="I262" s="6">
        <f ca="1">IF(I263="","",SUMIF(P30Aao34A_Accelo[[Classificação]:[Coluna5]],"NEC",P30Aao34A_Accelo[Pneu LE]))</f>
        <v>0</v>
      </c>
      <c r="J262" s="6">
        <f ca="1">IF(J263="","",SUMIF(P30Aao34A_Accelo[[Classificação]:[Coluna5]],"NEC",P30Aao34A_Accelo[Para-lama LD]))</f>
        <v>0</v>
      </c>
      <c r="K262" s="6">
        <f ca="1">IF(K263="","",SUMIF(P30Aao34A_Accelo[[Classificação]:[Coluna5]],"NEC",P30Aao34A_Accelo[Para-lama LE]))</f>
        <v>0</v>
      </c>
      <c r="L262" s="6">
        <f ca="1">IF(L263="","",SUMIF(P30Aao34A_Accelo[[Classificação]:[Coluna5]],"NEC",P30Aao34A_Accelo[Controle]))</f>
        <v>0</v>
      </c>
      <c r="M262" s="6">
        <f ca="1">IF(M263="","",SUMIF(P30Aao34A_Accelo[[Classificação]:[Coluna5]],"NEC",P30Aao34A_Accelo[Elétrica I]))</f>
        <v>0</v>
      </c>
      <c r="N262" s="6">
        <f ca="1">IF(N263="","",SUMIF(P30Aao34A_Accelo[[Classificação]:[Coluna5]],"NEC",P30Aao34A_Accelo[Elétrica II]))</f>
        <v>0</v>
      </c>
      <c r="O262" s="6" t="str">
        <f>IF(O263="","",SUMIF(P30Aao34A_Accelo[[Classificação]:[Coluna5]],"NEC",P30Aao34A_Accelo[Elétrica III]))</f>
        <v/>
      </c>
      <c r="P262" s="6" t="str">
        <f>IF(P263="","",SUMIF(P30Aao34A_Accelo[[Classificação]:[Coluna5]],"NEC",P30Aao34A_Accelo[Coluna1]))</f>
        <v/>
      </c>
      <c r="Q262" s="6" t="str">
        <f>IF(Q263="","",SUMIF(P30Aao34A_Accelo[[Classificação]:[Coluna5]],"NEC",P30Aao34A_Accelo[Coluna2]))</f>
        <v/>
      </c>
      <c r="R262" s="6" t="str">
        <f>IF(R263="","",SUMIF(P30Aao34A_Accelo[[Classificação]:[Coluna5]],"NEC",P30Aao34A_Accelo[Coluna3]))</f>
        <v/>
      </c>
      <c r="S262" s="6" t="str">
        <f>IF(S263="","",SUMIF(P30Aao34A_Accelo[[Classificação]:[Coluna5]],"NEC",P30Aao34A_Accelo[Coluna4]))</f>
        <v/>
      </c>
      <c r="T262" s="6" t="str">
        <f>IF(T263="","",SUMIF(P30Aao34A_Accelo[[Classificação]:[Coluna5]],"NEC",P30Aao34A_Accelo[Coluna5]))</f>
        <v/>
      </c>
    </row>
    <row r="263" spans="2:20" ht="15" customHeight="1" x14ac:dyDescent="0.35">
      <c r="B263" s="2"/>
      <c r="C263" s="10" t="s">
        <v>171</v>
      </c>
      <c r="D263" s="7">
        <f ca="1">IF(D261="","",SUMIF(P30Aao34A_Accelo[[Classificação]:[Coluna5]],"ÑAG",P30Aao34A_Accelo[Abastecimento]))</f>
        <v>2.7777777777777779E-3</v>
      </c>
      <c r="E263" s="7">
        <f ca="1">IF(E261="","",SUMIF(P30Aao34A_Accelo[[Classificação]:[Coluna5]],"ÑAG",P30Aao34A_Accelo[Passa-disço]))</f>
        <v>1.8981481481481479E-3</v>
      </c>
      <c r="F263" s="7">
        <f ca="1">IF(F261="","",SUMIF(P30Aao34A_Accelo[[Classificação]:[Coluna5]],"ÑAG",P30Aao34A_Accelo[Chineleira]))</f>
        <v>4.1550925925925922E-3</v>
      </c>
      <c r="G263" s="7">
        <f ca="1">IF(G261="","",SUMIF(P30Aao34A_Accelo[[Classificação]:[Coluna5]],"ÑAG",P30Aao34A_Accelo[5ª Roda]))</f>
        <v>1.7708333333333335E-3</v>
      </c>
      <c r="H263" s="7">
        <f ca="1">IF(H261="","",SUMIF(P30Aao34A_Accelo[[Classificação]:[Coluna5]],"ÑAG",P30Aao34A_Accelo[Pneu LD]))</f>
        <v>1.5046296296296296E-3</v>
      </c>
      <c r="I263" s="7">
        <f ca="1">IF(I261="","",SUMIF(P30Aao34A_Accelo[[Classificação]:[Coluna5]],"ÑAG",P30Aao34A_Accelo[Pneu LE]))</f>
        <v>1.5046296296296296E-3</v>
      </c>
      <c r="J263" s="7">
        <f ca="1">IF(J261="","",SUMIF(P30Aao34A_Accelo[[Classificação]:[Coluna5]],"ÑAG",P30Aao34A_Accelo[Para-lama LD]))</f>
        <v>2.0833333333333332E-4</v>
      </c>
      <c r="K263" s="7">
        <f ca="1">IF(K261="","",SUMIF(P30Aao34A_Accelo[[Classificação]:[Coluna5]],"ÑAG",P30Aao34A_Accelo[Para-lama LE]))</f>
        <v>2.0833333333333332E-4</v>
      </c>
      <c r="L263" s="7">
        <f ca="1">IF(L261="","",SUMIF(P30Aao34A_Accelo[[Classificação]:[Coluna5]],"ÑAG",P30Aao34A_Accelo[Controle]))</f>
        <v>4.4212962962962964E-3</v>
      </c>
      <c r="M263" s="7">
        <f ca="1">IF(M261="","",SUMIF(P30Aao34A_Accelo[[Classificação]:[Coluna5]],"ÑAG",P30Aao34A_Accelo[Elétrica I]))</f>
        <v>2.7777777777777778E-4</v>
      </c>
      <c r="N263" s="7">
        <f ca="1">IF(N261="","",SUMIF(P30Aao34A_Accelo[[Classificação]:[Coluna5]],"ÑAG",P30Aao34A_Accelo[Elétrica II]))</f>
        <v>2.7777777777777778E-4</v>
      </c>
      <c r="O263" s="7" t="str">
        <f>IF(O261="","",SUMIF(P30Aao34A_Accelo[[Classificação]:[Coluna5]],"ÑAG",P30Aao34A_Accelo[Elétrica III]))</f>
        <v/>
      </c>
      <c r="P263" s="7" t="str">
        <f>IF(P261="","",SUMIF(P30Aao34A_Accelo[[Classificação]:[Coluna5]],"ÑAG",P30Aao34A_Accelo[Coluna1]))</f>
        <v/>
      </c>
      <c r="Q263" s="7" t="str">
        <f>IF(Q261="","",SUMIF(P30Aao34A_Accelo[[Classificação]:[Coluna5]],"ÑAG",P30Aao34A_Accelo[Coluna2]))</f>
        <v/>
      </c>
      <c r="R263" s="7" t="str">
        <f>IF(R261="","",SUMIF(P30Aao34A_Accelo[[Classificação]:[Coluna5]],"ÑAG",P30Aao34A_Accelo[Coluna3]))</f>
        <v/>
      </c>
      <c r="S263" s="7" t="str">
        <f>IF(S261="","",SUMIF(P30Aao34A_Accelo[[Classificação]:[Coluna5]],"ÑAG",P30Aao34A_Accelo[Coluna4]))</f>
        <v/>
      </c>
      <c r="T263" s="7" t="str">
        <f>IF(T261="","",SUMIF(P30Aao34A_Accelo[[Classificação]:[Coluna5]],"ÑAG",P30Aao34A_Accelo[Coluna5]))</f>
        <v/>
      </c>
    </row>
    <row r="264" spans="2:20" ht="15" customHeight="1" x14ac:dyDescent="0.35">
      <c r="B264" s="2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2:20" ht="15" customHeight="1" x14ac:dyDescent="0.35">
      <c r="B265" s="2"/>
      <c r="C265" s="3" t="s">
        <v>172</v>
      </c>
      <c r="D265" s="4">
        <v>1.1458333333333333E-2</v>
      </c>
      <c r="E265" s="4">
        <v>1.1458333333333333E-2</v>
      </c>
      <c r="F265" s="4">
        <v>1.1458333333333333E-2</v>
      </c>
      <c r="G265" s="4">
        <v>1.1458333333333333E-2</v>
      </c>
      <c r="H265" s="4">
        <v>1.1458333333333333E-2</v>
      </c>
      <c r="I265" s="4">
        <v>1.1458333333333333E-2</v>
      </c>
      <c r="J265" s="4">
        <v>1.1458333333333333E-2</v>
      </c>
      <c r="K265" s="4">
        <v>1.1458333333333333E-2</v>
      </c>
      <c r="L265" s="4">
        <v>1.1458333333333333E-2</v>
      </c>
      <c r="M265" s="4">
        <v>1.1458333333333333E-2</v>
      </c>
      <c r="N265" s="4">
        <v>1.1458333333333333E-2</v>
      </c>
      <c r="O265" s="4">
        <v>1.1458333333333333E-2</v>
      </c>
      <c r="P265" s="4">
        <v>1.1458333333333333E-2</v>
      </c>
      <c r="Q265" s="4">
        <v>1.1458333333333333E-2</v>
      </c>
      <c r="R265" s="4">
        <v>1.1458333333333333E-2</v>
      </c>
      <c r="S265" s="4">
        <v>1.1458333333333333E-2</v>
      </c>
      <c r="T265" s="4">
        <v>1.1458333333333333E-2</v>
      </c>
    </row>
  </sheetData>
  <mergeCells count="3">
    <mergeCell ref="D2:T2"/>
    <mergeCell ref="D3:T3"/>
    <mergeCell ref="B4:T4"/>
  </mergeCells>
  <conditionalFormatting sqref="C7:C258">
    <cfRule type="cellIs" dxfId="11" priority="9" operator="equal">
      <formula>"ÑAG"</formula>
    </cfRule>
  </conditionalFormatting>
  <conditionalFormatting sqref="C7:T258">
    <cfRule type="cellIs" dxfId="10" priority="7" operator="equal">
      <formula>"AGR"</formula>
    </cfRule>
    <cfRule type="cellIs" dxfId="9" priority="8" operator="equal">
      <formula>"NEC"</formula>
    </cfRule>
  </conditionalFormatting>
  <conditionalFormatting sqref="D7:T258">
    <cfRule type="expression" dxfId="8" priority="4">
      <formula>$C7="AGR"</formula>
    </cfRule>
    <cfRule type="expression" dxfId="7" priority="5">
      <formula>$C7="NEC"</formula>
    </cfRule>
    <cfRule type="expression" dxfId="6" priority="6">
      <formula>$C7="ÑAG"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AGR - Agrega valor_x000a_ÑAG - Não agrega valor_x000a_NEC - Não agrega, mas é necessário" xr:uid="{20ED3D1D-D665-4624-9D30-5C5025699311}">
          <x14:formula1>
            <xm:f>Dados!$A$1:$A$3</xm:f>
          </x14:formula1>
          <xm:sqref>C7:C258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DEB7-DD99-4980-91F1-2CB2238BE6FC}">
  <dimension ref="A1:T265"/>
  <sheetViews>
    <sheetView showGridLines="0" zoomScale="60" zoomScaleNormal="60" workbookViewId="0">
      <pane xSplit="3" topLeftCell="D1" activePane="topRight" state="frozen"/>
      <selection pane="topRight" activeCell="K179" sqref="K179"/>
    </sheetView>
  </sheetViews>
  <sheetFormatPr defaultRowHeight="15" customHeight="1" x14ac:dyDescent="0.35"/>
  <cols>
    <col min="1" max="1" width="2.54296875" customWidth="1"/>
    <col min="2" max="2" width="54.54296875" customWidth="1"/>
    <col min="3" max="20" width="12.54296875" customWidth="1"/>
  </cols>
  <sheetData>
    <row r="1" spans="1:20" ht="15" customHeight="1" x14ac:dyDescent="0.35">
      <c r="A1" s="1"/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0" customHeight="1" x14ac:dyDescent="0.35">
      <c r="A2" s="1"/>
      <c r="B2" s="2"/>
      <c r="D2" s="24" t="s">
        <v>0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ht="30" customHeight="1" thickBot="1" x14ac:dyDescent="0.4">
      <c r="A3" s="1"/>
      <c r="B3" s="11"/>
      <c r="D3" s="25" t="s">
        <v>1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30" customHeight="1" x14ac:dyDescent="0.35">
      <c r="A4" s="1"/>
      <c r="B4" s="26" t="s">
        <v>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ht="15" customHeight="1" x14ac:dyDescent="0.35">
      <c r="A5" s="1"/>
      <c r="B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customHeight="1" x14ac:dyDescent="0.35">
      <c r="A6" s="1"/>
      <c r="B6" s="12" t="s">
        <v>3</v>
      </c>
      <c r="C6" s="13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5" t="s">
        <v>21</v>
      </c>
    </row>
    <row r="7" spans="1:20" ht="15" customHeight="1" x14ac:dyDescent="0.35">
      <c r="A7" s="1"/>
      <c r="B7" s="19" t="s">
        <v>22</v>
      </c>
      <c r="C7" s="20" t="s">
        <v>23</v>
      </c>
      <c r="D7" s="21">
        <v>4.1666666666666669E-4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1:20" ht="15" customHeight="1" x14ac:dyDescent="0.35">
      <c r="A8" s="1"/>
      <c r="B8" s="19" t="s">
        <v>24</v>
      </c>
      <c r="C8" s="20" t="s">
        <v>25</v>
      </c>
      <c r="D8" s="21">
        <v>2.0833333333333335E-4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</row>
    <row r="9" spans="1:20" ht="15" customHeight="1" x14ac:dyDescent="0.35">
      <c r="A9" s="1"/>
      <c r="B9" s="19" t="s">
        <v>26</v>
      </c>
      <c r="C9" s="20" t="s">
        <v>25</v>
      </c>
      <c r="D9" s="21">
        <v>4.1666666666666669E-4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</row>
    <row r="10" spans="1:20" ht="15" customHeight="1" x14ac:dyDescent="0.35">
      <c r="A10" s="1"/>
      <c r="B10" s="19" t="s">
        <v>27</v>
      </c>
      <c r="C10" s="20" t="s">
        <v>25</v>
      </c>
      <c r="D10" s="21">
        <v>2.5462962962962961E-4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20" ht="15" customHeight="1" x14ac:dyDescent="0.35">
      <c r="A11" s="1"/>
      <c r="B11" s="19" t="s">
        <v>26</v>
      </c>
      <c r="C11" s="20" t="s">
        <v>25</v>
      </c>
      <c r="D11" s="21">
        <v>4.861111111111111E-4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</row>
    <row r="12" spans="1:20" ht="15" customHeight="1" x14ac:dyDescent="0.35">
      <c r="A12" s="1"/>
      <c r="B12" s="19" t="s">
        <v>28</v>
      </c>
      <c r="C12" s="20" t="s">
        <v>23</v>
      </c>
      <c r="D12" s="21">
        <v>1.3888888888888889E-4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</row>
    <row r="13" spans="1:20" ht="15" customHeight="1" x14ac:dyDescent="0.35">
      <c r="A13" s="1"/>
      <c r="B13" s="19" t="s">
        <v>29</v>
      </c>
      <c r="C13" s="20" t="s">
        <v>25</v>
      </c>
      <c r="D13" s="21">
        <v>2.5462962962962961E-4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1:20" ht="15" customHeight="1" x14ac:dyDescent="0.35">
      <c r="A14" s="1"/>
      <c r="B14" s="19" t="s">
        <v>30</v>
      </c>
      <c r="C14" s="20" t="s">
        <v>25</v>
      </c>
      <c r="D14" s="21">
        <v>5.3240740740740744E-4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20" ht="15" customHeight="1" x14ac:dyDescent="0.35">
      <c r="A15" s="1"/>
      <c r="B15" s="19" t="s">
        <v>31</v>
      </c>
      <c r="C15" s="20" t="s">
        <v>23</v>
      </c>
      <c r="D15" s="21">
        <v>1.3888888888888889E-4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</row>
    <row r="16" spans="1:20" ht="15" customHeight="1" x14ac:dyDescent="0.35">
      <c r="A16" s="1"/>
      <c r="B16" s="19" t="s">
        <v>32</v>
      </c>
      <c r="C16" s="20" t="s">
        <v>23</v>
      </c>
      <c r="D16" s="21">
        <v>3.9351851851851852E-4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1:20" ht="15" customHeight="1" x14ac:dyDescent="0.35">
      <c r="A17" s="1"/>
      <c r="B17" s="19" t="s">
        <v>33</v>
      </c>
      <c r="C17" s="20" t="s">
        <v>23</v>
      </c>
      <c r="D17" s="21">
        <v>4.861111111111111E-4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</row>
    <row r="18" spans="1:20" ht="15" customHeight="1" x14ac:dyDescent="0.35">
      <c r="A18" s="1"/>
      <c r="B18" s="19" t="s">
        <v>34</v>
      </c>
      <c r="C18" s="20" t="s">
        <v>25</v>
      </c>
      <c r="D18" s="21">
        <v>1.0416666666666667E-3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</row>
    <row r="19" spans="1:20" ht="15" customHeight="1" x14ac:dyDescent="0.35">
      <c r="A19" s="1"/>
      <c r="B19" s="19" t="s">
        <v>35</v>
      </c>
      <c r="C19" s="20" t="s">
        <v>23</v>
      </c>
      <c r="D19" s="21">
        <v>5.2083333333333333E-4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</row>
    <row r="20" spans="1:20" ht="15" customHeight="1" x14ac:dyDescent="0.35">
      <c r="A20" s="1"/>
      <c r="B20" s="19" t="s">
        <v>36</v>
      </c>
      <c r="C20" s="20" t="s">
        <v>23</v>
      </c>
      <c r="D20" s="21">
        <v>2.8935185185185184E-4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</row>
    <row r="21" spans="1:20" ht="15" customHeight="1" x14ac:dyDescent="0.35">
      <c r="A21" s="1"/>
      <c r="B21" s="19" t="s">
        <v>37</v>
      </c>
      <c r="C21" s="20" t="s">
        <v>23</v>
      </c>
      <c r="D21" s="21">
        <v>1.3888888888888889E-4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</row>
    <row r="22" spans="1:20" ht="15" customHeight="1" x14ac:dyDescent="0.35">
      <c r="A22" s="1"/>
      <c r="B22" s="19" t="s">
        <v>38</v>
      </c>
      <c r="C22" s="20" t="s">
        <v>25</v>
      </c>
      <c r="D22" s="21">
        <v>2.0833333333333335E-4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</row>
    <row r="23" spans="1:20" ht="15" customHeight="1" x14ac:dyDescent="0.35">
      <c r="A23" s="1"/>
      <c r="B23" s="19" t="s">
        <v>39</v>
      </c>
      <c r="C23" s="20" t="s">
        <v>23</v>
      </c>
      <c r="D23" s="21">
        <v>1.3888888888888889E-4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</row>
    <row r="24" spans="1:20" ht="15" customHeight="1" x14ac:dyDescent="0.35">
      <c r="A24" s="1"/>
      <c r="B24" s="19" t="s">
        <v>40</v>
      </c>
      <c r="C24" s="20" t="s">
        <v>25</v>
      </c>
      <c r="D24" s="21">
        <v>2.4305555555555555E-4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</row>
    <row r="25" spans="1:20" ht="15" customHeight="1" x14ac:dyDescent="0.35">
      <c r="A25" s="1"/>
      <c r="B25" s="19" t="s">
        <v>41</v>
      </c>
      <c r="C25" s="20" t="s">
        <v>23</v>
      </c>
      <c r="D25" s="21">
        <v>1.1574074074074075E-4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</row>
    <row r="26" spans="1:20" ht="15" customHeight="1" x14ac:dyDescent="0.35">
      <c r="A26" s="1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</row>
    <row r="27" spans="1:20" ht="15" customHeight="1" x14ac:dyDescent="0.35">
      <c r="A27" s="1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</row>
    <row r="28" spans="1:20" ht="15" customHeight="1" x14ac:dyDescent="0.35">
      <c r="A28" s="1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</row>
    <row r="29" spans="1:20" ht="15" customHeight="1" x14ac:dyDescent="0.35">
      <c r="A29" s="1"/>
      <c r="B29" s="19" t="s">
        <v>42</v>
      </c>
      <c r="C29" s="20" t="s">
        <v>23</v>
      </c>
      <c r="D29" s="21"/>
      <c r="E29" s="21">
        <v>8.1018518518518516E-5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  <row r="30" spans="1:20" ht="15" customHeight="1" x14ac:dyDescent="0.35">
      <c r="A30" s="1"/>
      <c r="B30" s="19" t="s">
        <v>43</v>
      </c>
      <c r="C30" s="20" t="s">
        <v>23</v>
      </c>
      <c r="D30" s="21"/>
      <c r="E30" s="21">
        <v>4.861111111111111E-4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15" customHeight="1" x14ac:dyDescent="0.35">
      <c r="A31" s="1"/>
      <c r="B31" s="19" t="s">
        <v>44</v>
      </c>
      <c r="C31" s="20" t="s">
        <v>25</v>
      </c>
      <c r="D31" s="21"/>
      <c r="E31" s="21">
        <v>2.5462962962962961E-4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</row>
    <row r="32" spans="1:20" ht="15" customHeight="1" x14ac:dyDescent="0.35">
      <c r="A32" s="1"/>
      <c r="B32" s="19" t="s">
        <v>45</v>
      </c>
      <c r="C32" s="20" t="s">
        <v>23</v>
      </c>
      <c r="D32" s="21"/>
      <c r="E32" s="21">
        <v>1.1574074074074075E-4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</row>
    <row r="33" spans="1:20" ht="15" customHeight="1" x14ac:dyDescent="0.35">
      <c r="A33" s="1"/>
      <c r="B33" s="19" t="s">
        <v>46</v>
      </c>
      <c r="C33" s="20" t="s">
        <v>25</v>
      </c>
      <c r="D33" s="21"/>
      <c r="E33" s="21">
        <v>1.5046296296296297E-4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</row>
    <row r="34" spans="1:20" ht="15" customHeight="1" x14ac:dyDescent="0.35">
      <c r="A34" s="1"/>
      <c r="B34" s="19" t="s">
        <v>47</v>
      </c>
      <c r="C34" s="20" t="s">
        <v>23</v>
      </c>
      <c r="D34" s="21"/>
      <c r="E34" s="21">
        <v>8.1018518518518516E-5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</row>
    <row r="35" spans="1:20" ht="15" customHeight="1" x14ac:dyDescent="0.35">
      <c r="A35" s="1"/>
      <c r="B35" s="19" t="s">
        <v>48</v>
      </c>
      <c r="C35" s="20" t="s">
        <v>23</v>
      </c>
      <c r="D35" s="21"/>
      <c r="E35" s="21">
        <v>9.2592592592592588E-5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</row>
    <row r="36" spans="1:20" ht="15" customHeight="1" x14ac:dyDescent="0.35">
      <c r="A36" s="1"/>
      <c r="B36" s="19" t="s">
        <v>49</v>
      </c>
      <c r="C36" s="20" t="s">
        <v>25</v>
      </c>
      <c r="D36" s="21"/>
      <c r="E36" s="21">
        <v>3.5879629629629629E-4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</row>
    <row r="37" spans="1:20" ht="15" customHeight="1" x14ac:dyDescent="0.35">
      <c r="A37" s="1"/>
      <c r="B37" s="19" t="s">
        <v>50</v>
      </c>
      <c r="C37" s="20" t="s">
        <v>23</v>
      </c>
      <c r="D37" s="21"/>
      <c r="E37" s="21">
        <v>9.2592592592592588E-5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</row>
    <row r="38" spans="1:20" ht="15" customHeight="1" x14ac:dyDescent="0.35">
      <c r="A38" s="1"/>
      <c r="B38" s="19" t="s">
        <v>51</v>
      </c>
      <c r="C38" s="20" t="s">
        <v>25</v>
      </c>
      <c r="D38" s="21"/>
      <c r="E38" s="21">
        <v>2.0833333333333335E-4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</row>
    <row r="39" spans="1:20" ht="15" customHeight="1" x14ac:dyDescent="0.35">
      <c r="A39" s="1"/>
      <c r="B39" s="19" t="s">
        <v>52</v>
      </c>
      <c r="C39" s="20" t="s">
        <v>25</v>
      </c>
      <c r="D39" s="21"/>
      <c r="E39" s="21">
        <v>8.2175925925925927E-4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20" ht="15" customHeight="1" x14ac:dyDescent="0.35">
      <c r="A40" s="1"/>
      <c r="B40" s="19" t="s">
        <v>53</v>
      </c>
      <c r="C40" s="20" t="s">
        <v>25</v>
      </c>
      <c r="D40" s="21"/>
      <c r="E40" s="21">
        <v>2.0717592592592593E-3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</row>
    <row r="41" spans="1:20" ht="15" customHeight="1" x14ac:dyDescent="0.35">
      <c r="A41" s="1"/>
      <c r="B41" s="19" t="s">
        <v>54</v>
      </c>
      <c r="C41" s="20" t="s">
        <v>23</v>
      </c>
      <c r="D41" s="21"/>
      <c r="E41" s="21">
        <v>5.9027777777777778E-4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</row>
    <row r="42" spans="1:20" ht="15" customHeight="1" x14ac:dyDescent="0.35">
      <c r="A42" s="1"/>
      <c r="B42" s="19" t="s">
        <v>55</v>
      </c>
      <c r="C42" s="20" t="s">
        <v>25</v>
      </c>
      <c r="D42" s="21"/>
      <c r="E42" s="21">
        <v>7.7546296296296293E-4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</row>
    <row r="43" spans="1:20" ht="15" customHeight="1" x14ac:dyDescent="0.35">
      <c r="A43" s="1"/>
      <c r="B43" s="19" t="s">
        <v>56</v>
      </c>
      <c r="C43" s="20" t="s">
        <v>25</v>
      </c>
      <c r="D43" s="21"/>
      <c r="E43" s="21">
        <v>6.8287037037037036E-4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</row>
    <row r="44" spans="1:20" ht="15" customHeight="1" x14ac:dyDescent="0.35">
      <c r="A44" s="1"/>
      <c r="B44" s="19" t="s">
        <v>57</v>
      </c>
      <c r="C44" s="20" t="s">
        <v>25</v>
      </c>
      <c r="D44" s="21"/>
      <c r="E44" s="21">
        <v>2.5462962962962961E-4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</row>
    <row r="45" spans="1:20" ht="15" customHeight="1" x14ac:dyDescent="0.35">
      <c r="A45" s="1"/>
      <c r="B45" s="19" t="s">
        <v>58</v>
      </c>
      <c r="C45" s="20" t="s">
        <v>25</v>
      </c>
      <c r="D45" s="21"/>
      <c r="E45" s="21">
        <v>3.4722222222222224E-4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</row>
    <row r="46" spans="1:20" ht="15" customHeight="1" x14ac:dyDescent="0.35">
      <c r="A46" s="1"/>
      <c r="B46" s="19" t="s">
        <v>59</v>
      </c>
      <c r="C46" s="20" t="s">
        <v>23</v>
      </c>
      <c r="D46" s="21"/>
      <c r="E46" s="21">
        <v>1.5046296296296297E-4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</row>
    <row r="47" spans="1:20" ht="15" customHeight="1" x14ac:dyDescent="0.35">
      <c r="A47" s="1"/>
      <c r="B47" s="19" t="s">
        <v>60</v>
      </c>
      <c r="C47" s="20" t="s">
        <v>25</v>
      </c>
      <c r="D47" s="21"/>
      <c r="E47" s="21">
        <v>3.2407407407407406E-4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</row>
    <row r="48" spans="1:20" ht="15" customHeight="1" x14ac:dyDescent="0.35">
      <c r="A48" s="1"/>
      <c r="B48" s="19" t="s">
        <v>45</v>
      </c>
      <c r="C48" s="20" t="s">
        <v>23</v>
      </c>
      <c r="D48" s="21"/>
      <c r="E48" s="21">
        <v>5.7870370370370373E-5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</row>
    <row r="49" spans="1:20" ht="15" customHeight="1" x14ac:dyDescent="0.35">
      <c r="A49" s="1"/>
      <c r="B49" s="19" t="s">
        <v>61</v>
      </c>
      <c r="C49" s="20" t="s">
        <v>25</v>
      </c>
      <c r="D49" s="21"/>
      <c r="E49" s="21">
        <v>5.5555555555555556E-4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</row>
    <row r="50" spans="1:20" ht="15" customHeight="1" x14ac:dyDescent="0.35">
      <c r="A50" s="1"/>
      <c r="B50" s="19" t="s">
        <v>62</v>
      </c>
      <c r="C50" s="20" t="s">
        <v>23</v>
      </c>
      <c r="D50" s="21"/>
      <c r="E50" s="21">
        <v>1.5046296296296297E-4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</row>
    <row r="51" spans="1:20" ht="15" customHeight="1" x14ac:dyDescent="0.35">
      <c r="A51" s="1"/>
      <c r="B51" s="19" t="s">
        <v>63</v>
      </c>
      <c r="C51" s="20" t="s">
        <v>23</v>
      </c>
      <c r="D51" s="21"/>
      <c r="E51" s="21"/>
      <c r="F51" s="21">
        <v>4.6296296296296294E-5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</row>
    <row r="52" spans="1:20" ht="15" customHeight="1" x14ac:dyDescent="0.35">
      <c r="A52" s="1"/>
      <c r="B52" s="19" t="s">
        <v>64</v>
      </c>
      <c r="C52" s="20" t="s">
        <v>23</v>
      </c>
      <c r="D52" s="21"/>
      <c r="E52" s="21"/>
      <c r="F52" s="21">
        <v>1.8518518518518518E-4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</row>
    <row r="53" spans="1:20" ht="15" customHeight="1" x14ac:dyDescent="0.35">
      <c r="A53" s="1"/>
      <c r="B53" s="19" t="s">
        <v>65</v>
      </c>
      <c r="C53" s="20" t="s">
        <v>25</v>
      </c>
      <c r="D53" s="21"/>
      <c r="E53" s="21"/>
      <c r="F53" s="21">
        <v>2.0833333333333335E-4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</row>
    <row r="54" spans="1:20" ht="15" customHeight="1" x14ac:dyDescent="0.35">
      <c r="A54" s="1"/>
      <c r="B54" s="19" t="s">
        <v>66</v>
      </c>
      <c r="C54" s="20" t="s">
        <v>23</v>
      </c>
      <c r="D54" s="21"/>
      <c r="E54" s="21"/>
      <c r="F54" s="21">
        <v>1.9675925925925926E-4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0" ht="15" customHeight="1" x14ac:dyDescent="0.35">
      <c r="A55" s="1"/>
      <c r="B55" s="19" t="s">
        <v>67</v>
      </c>
      <c r="C55" s="20" t="s">
        <v>25</v>
      </c>
      <c r="D55" s="21"/>
      <c r="E55" s="21"/>
      <c r="F55" s="21">
        <v>2.5462962962962961E-4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</row>
    <row r="56" spans="1:20" ht="15" customHeight="1" x14ac:dyDescent="0.35">
      <c r="A56" s="1"/>
      <c r="B56" s="23" t="s">
        <v>45</v>
      </c>
      <c r="C56" s="20" t="s">
        <v>23</v>
      </c>
      <c r="D56" s="21"/>
      <c r="E56" s="21"/>
      <c r="F56" s="21">
        <v>2.0833333333333335E-4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0" ht="15" customHeight="1" x14ac:dyDescent="0.35">
      <c r="A57" s="1"/>
      <c r="B57" s="19" t="s">
        <v>68</v>
      </c>
      <c r="C57" s="20" t="s">
        <v>25</v>
      </c>
      <c r="D57" s="21"/>
      <c r="E57" s="21"/>
      <c r="F57" s="21">
        <v>7.291666666666667E-4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0" ht="15" customHeight="1" x14ac:dyDescent="0.35">
      <c r="A58" s="1"/>
      <c r="B58" s="19" t="s">
        <v>69</v>
      </c>
      <c r="C58" s="20" t="s">
        <v>23</v>
      </c>
      <c r="D58" s="21"/>
      <c r="E58" s="21"/>
      <c r="F58" s="21">
        <v>1.1574074074074075E-4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</row>
    <row r="59" spans="1:20" ht="15" customHeight="1" x14ac:dyDescent="0.35">
      <c r="A59" s="1"/>
      <c r="B59" s="19" t="s">
        <v>70</v>
      </c>
      <c r="C59" s="20" t="s">
        <v>25</v>
      </c>
      <c r="D59" s="21"/>
      <c r="E59" s="21"/>
      <c r="F59" s="21">
        <v>3.0092592592592595E-4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</row>
    <row r="60" spans="1:20" ht="15" customHeight="1" x14ac:dyDescent="0.35">
      <c r="A60" s="1"/>
      <c r="B60" s="23" t="s">
        <v>45</v>
      </c>
      <c r="C60" s="20" t="s">
        <v>23</v>
      </c>
      <c r="D60" s="21"/>
      <c r="E60" s="21"/>
      <c r="F60" s="21">
        <v>1.1574074074074075E-4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</row>
    <row r="61" spans="1:20" ht="15" customHeight="1" x14ac:dyDescent="0.35">
      <c r="A61" s="1"/>
      <c r="B61" s="19" t="s">
        <v>71</v>
      </c>
      <c r="C61" s="20" t="s">
        <v>25</v>
      </c>
      <c r="D61" s="21"/>
      <c r="E61" s="21"/>
      <c r="F61" s="21">
        <v>7.407407407407407E-4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0" ht="15" customHeight="1" x14ac:dyDescent="0.35">
      <c r="A62" s="1"/>
      <c r="B62" s="19" t="s">
        <v>72</v>
      </c>
      <c r="C62" s="20" t="s">
        <v>25</v>
      </c>
      <c r="D62" s="21"/>
      <c r="E62" s="21"/>
      <c r="F62" s="21">
        <v>3.0092592592592595E-4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0" ht="15" customHeight="1" x14ac:dyDescent="0.35">
      <c r="A63" s="1"/>
      <c r="B63" s="23" t="s">
        <v>73</v>
      </c>
      <c r="C63" s="20" t="s">
        <v>23</v>
      </c>
      <c r="D63" s="21"/>
      <c r="E63" s="21"/>
      <c r="F63" s="21">
        <v>1.8518518518518518E-4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</row>
    <row r="64" spans="1:20" ht="15" customHeight="1" x14ac:dyDescent="0.35">
      <c r="A64" s="1"/>
      <c r="B64" s="19" t="s">
        <v>74</v>
      </c>
      <c r="C64" s="20" t="s">
        <v>25</v>
      </c>
      <c r="D64" s="21"/>
      <c r="E64" s="21"/>
      <c r="F64" s="21">
        <v>3.5879629629629629E-4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20" ht="15" customHeight="1" x14ac:dyDescent="0.35">
      <c r="A65" s="1"/>
      <c r="B65" s="23" t="s">
        <v>75</v>
      </c>
      <c r="C65" s="20" t="s">
        <v>23</v>
      </c>
      <c r="D65" s="21"/>
      <c r="E65" s="21"/>
      <c r="F65" s="21">
        <v>1.8518518518518518E-4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15" customHeight="1" x14ac:dyDescent="0.35">
      <c r="A66" s="1"/>
      <c r="B66" s="19" t="s">
        <v>45</v>
      </c>
      <c r="C66" s="20" t="s">
        <v>23</v>
      </c>
      <c r="D66" s="21"/>
      <c r="E66" s="21"/>
      <c r="F66" s="21">
        <v>8.1018518518518516E-5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</row>
    <row r="67" spans="1:20" ht="15" customHeight="1" x14ac:dyDescent="0.35">
      <c r="A67" s="1"/>
      <c r="B67" s="19" t="s">
        <v>76</v>
      </c>
      <c r="C67" s="20" t="s">
        <v>25</v>
      </c>
      <c r="D67" s="21"/>
      <c r="E67" s="21"/>
      <c r="F67" s="21">
        <v>5.0925925925925921E-4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0" ht="15" customHeight="1" x14ac:dyDescent="0.35">
      <c r="A68" s="1"/>
      <c r="B68" s="19" t="s">
        <v>77</v>
      </c>
      <c r="C68" s="20" t="s">
        <v>23</v>
      </c>
      <c r="D68" s="21"/>
      <c r="E68" s="21"/>
      <c r="F68" s="21">
        <v>1.8518518518518518E-4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</row>
    <row r="69" spans="1:20" ht="15" customHeight="1" x14ac:dyDescent="0.35">
      <c r="A69" s="1"/>
      <c r="B69" s="19" t="s">
        <v>78</v>
      </c>
      <c r="C69" s="20" t="s">
        <v>23</v>
      </c>
      <c r="D69" s="21"/>
      <c r="E69" s="21"/>
      <c r="F69" s="21">
        <v>2.0833333333333335E-4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</row>
    <row r="70" spans="1:20" ht="15" customHeight="1" x14ac:dyDescent="0.35">
      <c r="A70" s="1"/>
      <c r="B70" s="23" t="s">
        <v>79</v>
      </c>
      <c r="C70" s="20" t="s">
        <v>23</v>
      </c>
      <c r="D70" s="21"/>
      <c r="E70" s="21"/>
      <c r="F70" s="21">
        <v>1.7361111111111112E-4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</row>
    <row r="71" spans="1:20" ht="15" customHeight="1" x14ac:dyDescent="0.35">
      <c r="A71" s="1"/>
      <c r="B71" s="19" t="s">
        <v>80</v>
      </c>
      <c r="C71" s="20" t="s">
        <v>25</v>
      </c>
      <c r="D71" s="21"/>
      <c r="E71" s="21"/>
      <c r="F71" s="21">
        <v>2.3148148148148149E-4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0" ht="15" customHeight="1" x14ac:dyDescent="0.35">
      <c r="A72" s="1"/>
      <c r="B72" s="19" t="s">
        <v>81</v>
      </c>
      <c r="C72" s="20" t="s">
        <v>23</v>
      </c>
      <c r="D72" s="21"/>
      <c r="E72" s="21"/>
      <c r="F72" s="21">
        <v>2.5462962962962961E-4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</row>
    <row r="73" spans="1:20" ht="15" customHeight="1" x14ac:dyDescent="0.35">
      <c r="A73" s="1"/>
      <c r="B73" s="19" t="s">
        <v>45</v>
      </c>
      <c r="C73" s="20" t="s">
        <v>23</v>
      </c>
      <c r="D73" s="21"/>
      <c r="E73" s="21"/>
      <c r="F73" s="21">
        <v>2.4305555555555555E-4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</row>
    <row r="74" spans="1:20" ht="15" customHeight="1" x14ac:dyDescent="0.35">
      <c r="A74" s="1"/>
      <c r="B74" s="19" t="s">
        <v>82</v>
      </c>
      <c r="C74" s="20" t="s">
        <v>23</v>
      </c>
      <c r="D74" s="21"/>
      <c r="E74" s="21"/>
      <c r="F74" s="21">
        <v>3.8194444444444446E-4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2"/>
    </row>
    <row r="75" spans="1:20" ht="15" customHeight="1" x14ac:dyDescent="0.35">
      <c r="A75" s="1"/>
      <c r="B75" s="19" t="s">
        <v>83</v>
      </c>
      <c r="C75" s="20" t="s">
        <v>23</v>
      </c>
      <c r="D75" s="21"/>
      <c r="E75" s="21"/>
      <c r="F75" s="21">
        <v>3.0092592592592595E-4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0" ht="15" customHeight="1" x14ac:dyDescent="0.35">
      <c r="A76" s="1"/>
      <c r="B76" s="19" t="s">
        <v>84</v>
      </c>
      <c r="C76" s="20" t="s">
        <v>23</v>
      </c>
      <c r="D76" s="21"/>
      <c r="E76" s="21"/>
      <c r="F76" s="21">
        <v>1.273148148148148E-4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2"/>
    </row>
    <row r="77" spans="1:20" ht="15" customHeight="1" x14ac:dyDescent="0.35">
      <c r="A77" s="1"/>
      <c r="B77" s="19" t="s">
        <v>45</v>
      </c>
      <c r="C77" s="20" t="s">
        <v>23</v>
      </c>
      <c r="D77" s="21"/>
      <c r="E77" s="21"/>
      <c r="F77" s="21">
        <v>2.4305555555555555E-4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</row>
    <row r="78" spans="1:20" ht="15" customHeight="1" x14ac:dyDescent="0.35">
      <c r="A78" s="1"/>
      <c r="B78" s="19" t="s">
        <v>85</v>
      </c>
      <c r="C78" s="20" t="s">
        <v>23</v>
      </c>
      <c r="D78" s="21"/>
      <c r="E78" s="21"/>
      <c r="F78" s="21">
        <v>2.5462962962962961E-4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</row>
    <row r="79" spans="1:20" ht="15" customHeight="1" x14ac:dyDescent="0.35">
      <c r="A79" s="1"/>
      <c r="B79" s="19" t="s">
        <v>86</v>
      </c>
      <c r="C79" s="20" t="s">
        <v>25</v>
      </c>
      <c r="D79" s="21"/>
      <c r="E79" s="21"/>
      <c r="F79" s="21">
        <v>5.2083333333333333E-4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customHeight="1" x14ac:dyDescent="0.35">
      <c r="A80" s="1"/>
      <c r="B80" s="19" t="s">
        <v>87</v>
      </c>
      <c r="C80" s="20" t="s">
        <v>23</v>
      </c>
      <c r="D80" s="21"/>
      <c r="E80" s="21"/>
      <c r="F80" s="21">
        <v>1.5046296296296297E-4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customHeight="1" x14ac:dyDescent="0.35">
      <c r="A81" s="1"/>
      <c r="B81" s="19" t="s">
        <v>45</v>
      </c>
      <c r="C81" s="20" t="s">
        <v>23</v>
      </c>
      <c r="D81" s="21"/>
      <c r="E81" s="21"/>
      <c r="F81" s="21">
        <v>1.6203703703703703E-4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15" customHeight="1" x14ac:dyDescent="0.35">
      <c r="A82" s="1"/>
      <c r="B82" s="19" t="s">
        <v>88</v>
      </c>
      <c r="C82" s="20" t="s">
        <v>25</v>
      </c>
      <c r="D82" s="21"/>
      <c r="E82" s="21"/>
      <c r="F82" s="21">
        <v>3.7037037037037035E-4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customHeight="1" x14ac:dyDescent="0.35">
      <c r="A83" s="1"/>
      <c r="B83" s="19" t="s">
        <v>89</v>
      </c>
      <c r="C83" s="20" t="s">
        <v>25</v>
      </c>
      <c r="D83" s="21"/>
      <c r="E83" s="21"/>
      <c r="F83" s="21">
        <v>2.6620370370370372E-4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</row>
    <row r="84" spans="1:20" ht="15" customHeight="1" x14ac:dyDescent="0.35">
      <c r="A84" s="1"/>
      <c r="B84" s="23" t="s">
        <v>90</v>
      </c>
      <c r="C84" s="20" t="s">
        <v>25</v>
      </c>
      <c r="D84" s="21"/>
      <c r="E84" s="21"/>
      <c r="F84" s="21">
        <v>1.3888888888888889E-4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2"/>
    </row>
    <row r="85" spans="1:20" ht="15" customHeight="1" x14ac:dyDescent="0.35">
      <c r="A85" s="1"/>
      <c r="B85" s="19" t="s">
        <v>91</v>
      </c>
      <c r="C85" s="20" t="s">
        <v>25</v>
      </c>
      <c r="D85" s="21"/>
      <c r="E85" s="21"/>
      <c r="F85" s="21">
        <v>2.0833333333333333E-3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2"/>
    </row>
    <row r="86" spans="1:20" ht="15" customHeight="1" x14ac:dyDescent="0.35">
      <c r="A86" s="1"/>
      <c r="B86" s="19" t="s">
        <v>92</v>
      </c>
      <c r="C86" s="20" t="s">
        <v>23</v>
      </c>
      <c r="D86" s="21"/>
      <c r="E86" s="21"/>
      <c r="F86" s="21">
        <v>1.5046296296296297E-4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2"/>
    </row>
    <row r="87" spans="1:20" ht="15" customHeight="1" x14ac:dyDescent="0.35">
      <c r="A87" s="1"/>
      <c r="B87" s="19" t="s">
        <v>69</v>
      </c>
      <c r="C87" s="20" t="s">
        <v>23</v>
      </c>
      <c r="D87" s="21"/>
      <c r="E87" s="21"/>
      <c r="F87" s="21"/>
      <c r="G87" s="21">
        <v>6.9444444444444444E-5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2"/>
    </row>
    <row r="88" spans="1:20" ht="15" customHeight="1" x14ac:dyDescent="0.35">
      <c r="A88" s="1"/>
      <c r="B88" s="19" t="s">
        <v>93</v>
      </c>
      <c r="C88" s="20" t="s">
        <v>25</v>
      </c>
      <c r="D88" s="21"/>
      <c r="E88" s="21"/>
      <c r="F88" s="21"/>
      <c r="G88" s="21">
        <v>6.134259259259259E-4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2"/>
    </row>
    <row r="89" spans="1:20" ht="15" customHeight="1" x14ac:dyDescent="0.35">
      <c r="A89" s="1"/>
      <c r="B89" s="19" t="s">
        <v>45</v>
      </c>
      <c r="C89" s="20" t="s">
        <v>23</v>
      </c>
      <c r="D89" s="21"/>
      <c r="E89" s="21"/>
      <c r="F89" s="21"/>
      <c r="G89" s="21">
        <v>1.6203703703703703E-4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ht="15" customHeight="1" x14ac:dyDescent="0.35">
      <c r="A90" s="1"/>
      <c r="B90" s="19" t="s">
        <v>94</v>
      </c>
      <c r="C90" s="20" t="s">
        <v>25</v>
      </c>
      <c r="D90" s="21"/>
      <c r="E90" s="21"/>
      <c r="F90" s="21"/>
      <c r="G90" s="21">
        <v>1.4583333333333334E-3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2"/>
    </row>
    <row r="91" spans="1:20" ht="15" customHeight="1" x14ac:dyDescent="0.35">
      <c r="A91" s="1"/>
      <c r="B91" s="23" t="s">
        <v>95</v>
      </c>
      <c r="C91" s="20" t="s">
        <v>23</v>
      </c>
      <c r="D91" s="21"/>
      <c r="E91" s="21"/>
      <c r="F91" s="21"/>
      <c r="G91" s="21">
        <v>4.6296296296296294E-5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2"/>
    </row>
    <row r="92" spans="1:20" ht="15" customHeight="1" x14ac:dyDescent="0.35">
      <c r="A92" s="1"/>
      <c r="B92" s="19" t="s">
        <v>96</v>
      </c>
      <c r="C92" s="20" t="s">
        <v>23</v>
      </c>
      <c r="D92" s="21"/>
      <c r="E92" s="21"/>
      <c r="F92" s="21"/>
      <c r="G92" s="21">
        <v>1.1574074074074075E-4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</row>
    <row r="93" spans="1:20" ht="15" customHeight="1" x14ac:dyDescent="0.35">
      <c r="A93" s="1"/>
      <c r="B93" s="23" t="s">
        <v>97</v>
      </c>
      <c r="C93" s="20" t="s">
        <v>23</v>
      </c>
      <c r="D93" s="21"/>
      <c r="E93" s="21"/>
      <c r="F93" s="21"/>
      <c r="G93" s="21">
        <v>4.6296296296296294E-5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</row>
    <row r="94" spans="1:20" ht="15" customHeight="1" x14ac:dyDescent="0.35">
      <c r="B94" s="19" t="s">
        <v>98</v>
      </c>
      <c r="C94" s="20" t="s">
        <v>25</v>
      </c>
      <c r="D94" s="21"/>
      <c r="E94" s="21"/>
      <c r="F94" s="21"/>
      <c r="G94" s="21">
        <v>2.4305555555555555E-4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</row>
    <row r="95" spans="1:20" ht="15" customHeight="1" x14ac:dyDescent="0.35">
      <c r="B95" s="19" t="s">
        <v>99</v>
      </c>
      <c r="C95" s="20" t="s">
        <v>23</v>
      </c>
      <c r="D95" s="21"/>
      <c r="E95" s="21"/>
      <c r="F95" s="21"/>
      <c r="G95" s="21">
        <v>1.6203703703703703E-4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2"/>
    </row>
    <row r="96" spans="1:20" ht="15" customHeight="1" x14ac:dyDescent="0.35">
      <c r="B96" s="19" t="s">
        <v>100</v>
      </c>
      <c r="C96" s="20" t="s">
        <v>23</v>
      </c>
      <c r="D96" s="21"/>
      <c r="E96" s="21"/>
      <c r="F96" s="21"/>
      <c r="G96" s="21">
        <v>1.7361111111111112E-4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2"/>
    </row>
    <row r="97" spans="2:20" ht="15" customHeight="1" x14ac:dyDescent="0.35">
      <c r="B97" s="19" t="s">
        <v>101</v>
      </c>
      <c r="C97" s="20" t="s">
        <v>25</v>
      </c>
      <c r="D97" s="21"/>
      <c r="E97" s="21"/>
      <c r="F97" s="21"/>
      <c r="G97" s="21">
        <v>9.2592592592592588E-5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2"/>
    </row>
    <row r="98" spans="2:20" ht="15" customHeight="1" x14ac:dyDescent="0.35">
      <c r="B98" s="19" t="s">
        <v>102</v>
      </c>
      <c r="C98" s="20" t="s">
        <v>25</v>
      </c>
      <c r="D98" s="21"/>
      <c r="E98" s="21"/>
      <c r="F98" s="21"/>
      <c r="G98" s="21">
        <v>8.1018518518518516E-5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2"/>
    </row>
    <row r="99" spans="2:20" ht="15" customHeight="1" x14ac:dyDescent="0.35">
      <c r="B99" s="19" t="s">
        <v>103</v>
      </c>
      <c r="C99" s="20" t="s">
        <v>23</v>
      </c>
      <c r="D99" s="21"/>
      <c r="E99" s="21"/>
      <c r="F99" s="21"/>
      <c r="G99" s="21">
        <v>2.7777777777777778E-4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2"/>
    </row>
    <row r="100" spans="2:20" ht="15" customHeight="1" x14ac:dyDescent="0.35">
      <c r="B100" s="23" t="s">
        <v>104</v>
      </c>
      <c r="C100" s="20" t="s">
        <v>25</v>
      </c>
      <c r="D100" s="21"/>
      <c r="E100" s="21"/>
      <c r="F100" s="21"/>
      <c r="G100" s="21">
        <v>6.018518518518519E-4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2"/>
    </row>
    <row r="101" spans="2:20" ht="15" customHeight="1" x14ac:dyDescent="0.35">
      <c r="B101" s="19" t="s">
        <v>105</v>
      </c>
      <c r="C101" s="20" t="s">
        <v>25</v>
      </c>
      <c r="D101" s="21"/>
      <c r="E101" s="21"/>
      <c r="F101" s="21"/>
      <c r="G101" s="21">
        <v>3.8194444444444446E-4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2:20" ht="15" customHeight="1" x14ac:dyDescent="0.35">
      <c r="B102" s="19" t="s">
        <v>106</v>
      </c>
      <c r="C102" s="20" t="s">
        <v>25</v>
      </c>
      <c r="D102" s="21"/>
      <c r="E102" s="21"/>
      <c r="F102" s="21"/>
      <c r="G102" s="21">
        <v>1.8518518518518518E-4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2"/>
    </row>
    <row r="103" spans="2:20" ht="15" customHeight="1" x14ac:dyDescent="0.35">
      <c r="B103" s="19" t="s">
        <v>107</v>
      </c>
      <c r="C103" s="20" t="s">
        <v>25</v>
      </c>
      <c r="D103" s="21"/>
      <c r="E103" s="21"/>
      <c r="F103" s="21"/>
      <c r="G103" s="21">
        <v>2.7777777777777778E-4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2"/>
    </row>
    <row r="104" spans="2:20" ht="15" customHeight="1" x14ac:dyDescent="0.35">
      <c r="B104" s="19" t="s">
        <v>108</v>
      </c>
      <c r="C104" s="20" t="s">
        <v>25</v>
      </c>
      <c r="D104" s="21"/>
      <c r="E104" s="21"/>
      <c r="F104" s="21"/>
      <c r="G104" s="21">
        <v>2.0023148148148148E-3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2"/>
    </row>
    <row r="105" spans="2:20" ht="15" customHeight="1" x14ac:dyDescent="0.35">
      <c r="B105" s="19" t="s">
        <v>109</v>
      </c>
      <c r="C105" s="20" t="s">
        <v>25</v>
      </c>
      <c r="D105" s="21"/>
      <c r="E105" s="21"/>
      <c r="F105" s="21"/>
      <c r="G105" s="21">
        <v>9.1435185185185185E-4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2"/>
    </row>
    <row r="106" spans="2:20" ht="15" customHeight="1" x14ac:dyDescent="0.35">
      <c r="B106" s="19" t="s">
        <v>110</v>
      </c>
      <c r="C106" s="20" t="s">
        <v>25</v>
      </c>
      <c r="D106" s="21"/>
      <c r="E106" s="21"/>
      <c r="F106" s="21"/>
      <c r="G106" s="21">
        <v>4.7453703703703704E-4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2"/>
    </row>
    <row r="107" spans="2:20" ht="15" customHeight="1" x14ac:dyDescent="0.35">
      <c r="B107" s="19" t="s">
        <v>111</v>
      </c>
      <c r="C107" s="20" t="s">
        <v>25</v>
      </c>
      <c r="D107" s="21"/>
      <c r="E107" s="21"/>
      <c r="F107" s="21"/>
      <c r="G107" s="21">
        <v>3.3564814814814812E-4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2"/>
    </row>
    <row r="108" spans="2:20" ht="15" customHeight="1" x14ac:dyDescent="0.35">
      <c r="B108" s="19" t="s">
        <v>112</v>
      </c>
      <c r="C108" s="20" t="s">
        <v>23</v>
      </c>
      <c r="D108" s="21"/>
      <c r="E108" s="21"/>
      <c r="F108" s="21"/>
      <c r="G108" s="21">
        <v>3.0092592592592595E-4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2"/>
    </row>
    <row r="109" spans="2:20" ht="15" customHeight="1" x14ac:dyDescent="0.35">
      <c r="B109" s="19" t="s">
        <v>45</v>
      </c>
      <c r="C109" s="20" t="s">
        <v>23</v>
      </c>
      <c r="D109" s="21"/>
      <c r="E109" s="21"/>
      <c r="F109" s="21"/>
      <c r="G109" s="21">
        <v>2.4305555555555555E-4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2"/>
    </row>
    <row r="110" spans="2:20" ht="15" customHeight="1" x14ac:dyDescent="0.35">
      <c r="B110" s="19" t="s">
        <v>113</v>
      </c>
      <c r="C110" s="20" t="s">
        <v>25</v>
      </c>
      <c r="D110" s="21"/>
      <c r="E110" s="21"/>
      <c r="F110" s="21"/>
      <c r="G110" s="21">
        <v>1.8865740740740742E-3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2"/>
    </row>
    <row r="111" spans="2:20" ht="15" customHeight="1" x14ac:dyDescent="0.35">
      <c r="B111" s="19" t="s">
        <v>114</v>
      </c>
      <c r="C111" s="20" t="s">
        <v>25</v>
      </c>
      <c r="D111" s="21"/>
      <c r="E111" s="21"/>
      <c r="F111" s="21"/>
      <c r="G111" s="21">
        <v>1.1574074074074075E-4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2"/>
    </row>
    <row r="112" spans="2:20" ht="15" customHeight="1" x14ac:dyDescent="0.35">
      <c r="B112" s="19" t="s">
        <v>115</v>
      </c>
      <c r="C112" s="20" t="s">
        <v>23</v>
      </c>
      <c r="D112" s="21"/>
      <c r="E112" s="21"/>
      <c r="F112" s="21"/>
      <c r="G112" s="21">
        <v>1.7361111111111112E-4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2"/>
    </row>
    <row r="113" spans="2:20" ht="15" customHeight="1" x14ac:dyDescent="0.35">
      <c r="B113" s="19" t="s">
        <v>116</v>
      </c>
      <c r="C113" s="20" t="s">
        <v>23</v>
      </c>
      <c r="D113" s="21"/>
      <c r="E113" s="21"/>
      <c r="F113" s="21"/>
      <c r="G113" s="21"/>
      <c r="H113" s="21">
        <v>6.9444444444444444E-5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2"/>
    </row>
    <row r="114" spans="2:20" ht="15" customHeight="1" x14ac:dyDescent="0.35">
      <c r="B114" s="19" t="s">
        <v>117</v>
      </c>
      <c r="C114" s="20" t="s">
        <v>23</v>
      </c>
      <c r="D114" s="21"/>
      <c r="E114" s="21"/>
      <c r="F114" s="21"/>
      <c r="G114" s="21"/>
      <c r="H114" s="21">
        <v>6.2500000000000001E-4</v>
      </c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2"/>
    </row>
    <row r="115" spans="2:20" ht="15" customHeight="1" x14ac:dyDescent="0.35">
      <c r="B115" s="19" t="s">
        <v>118</v>
      </c>
      <c r="C115" s="20" t="s">
        <v>23</v>
      </c>
      <c r="D115" s="21"/>
      <c r="E115" s="21"/>
      <c r="F115" s="21"/>
      <c r="G115" s="21"/>
      <c r="H115" s="21">
        <v>1.6203703703703703E-4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2"/>
    </row>
    <row r="116" spans="2:20" ht="15" customHeight="1" x14ac:dyDescent="0.35">
      <c r="B116" s="19" t="s">
        <v>119</v>
      </c>
      <c r="C116" s="20" t="s">
        <v>23</v>
      </c>
      <c r="D116" s="21"/>
      <c r="E116" s="21"/>
      <c r="F116" s="21"/>
      <c r="G116" s="21"/>
      <c r="H116" s="21">
        <v>1.6203703703703703E-4</v>
      </c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2"/>
    </row>
    <row r="117" spans="2:20" ht="15" customHeight="1" x14ac:dyDescent="0.35">
      <c r="B117" s="19" t="s">
        <v>120</v>
      </c>
      <c r="C117" s="20" t="s">
        <v>23</v>
      </c>
      <c r="D117" s="21"/>
      <c r="E117" s="21"/>
      <c r="F117" s="21"/>
      <c r="G117" s="21"/>
      <c r="H117" s="21">
        <v>4.6296296296296294E-5</v>
      </c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2"/>
    </row>
    <row r="118" spans="2:20" ht="15" customHeight="1" x14ac:dyDescent="0.35">
      <c r="B118" s="19" t="s">
        <v>121</v>
      </c>
      <c r="C118" s="20" t="s">
        <v>25</v>
      </c>
      <c r="D118" s="21"/>
      <c r="E118" s="21"/>
      <c r="F118" s="21"/>
      <c r="G118" s="21"/>
      <c r="H118" s="21">
        <v>9.2592592592592588E-5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2"/>
    </row>
    <row r="119" spans="2:20" ht="15" customHeight="1" x14ac:dyDescent="0.35">
      <c r="B119" s="19" t="s">
        <v>122</v>
      </c>
      <c r="C119" s="20" t="s">
        <v>25</v>
      </c>
      <c r="D119" s="21"/>
      <c r="E119" s="21"/>
      <c r="F119" s="21"/>
      <c r="G119" s="21"/>
      <c r="H119" s="21">
        <v>1.3888888888888889E-4</v>
      </c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2:20" ht="15" customHeight="1" x14ac:dyDescent="0.35">
      <c r="B120" s="19" t="s">
        <v>123</v>
      </c>
      <c r="C120" s="20" t="s">
        <v>25</v>
      </c>
      <c r="D120" s="21"/>
      <c r="E120" s="21"/>
      <c r="F120" s="21"/>
      <c r="G120" s="21"/>
      <c r="H120" s="21">
        <v>2.3148148148148149E-4</v>
      </c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2"/>
    </row>
    <row r="121" spans="2:20" ht="15" customHeight="1" x14ac:dyDescent="0.35">
      <c r="B121" s="19" t="s">
        <v>124</v>
      </c>
      <c r="C121" s="20" t="s">
        <v>23</v>
      </c>
      <c r="D121" s="21"/>
      <c r="E121" s="21"/>
      <c r="F121" s="21"/>
      <c r="G121" s="21"/>
      <c r="H121" s="21">
        <v>6.9444444444444444E-5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2"/>
    </row>
    <row r="122" spans="2:20" ht="15" customHeight="1" x14ac:dyDescent="0.35">
      <c r="B122" s="19" t="s">
        <v>125</v>
      </c>
      <c r="C122" s="20" t="s">
        <v>25</v>
      </c>
      <c r="D122" s="21"/>
      <c r="E122" s="21"/>
      <c r="F122" s="21"/>
      <c r="G122" s="21"/>
      <c r="H122" s="21">
        <v>1.3888888888888889E-4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2"/>
    </row>
    <row r="123" spans="2:20" ht="15" customHeight="1" x14ac:dyDescent="0.35">
      <c r="B123" s="19" t="s">
        <v>126</v>
      </c>
      <c r="C123" s="20" t="s">
        <v>25</v>
      </c>
      <c r="D123" s="21"/>
      <c r="E123" s="21"/>
      <c r="F123" s="21"/>
      <c r="G123" s="21"/>
      <c r="H123" s="21">
        <v>2.199074074074074E-4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2"/>
    </row>
    <row r="124" spans="2:20" ht="15" customHeight="1" x14ac:dyDescent="0.35">
      <c r="B124" s="19" t="s">
        <v>127</v>
      </c>
      <c r="C124" s="20" t="s">
        <v>23</v>
      </c>
      <c r="D124" s="21"/>
      <c r="E124" s="21"/>
      <c r="F124" s="21"/>
      <c r="G124" s="21"/>
      <c r="H124" s="21">
        <v>4.6296296296296294E-5</v>
      </c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2"/>
    </row>
    <row r="125" spans="2:20" ht="15" customHeight="1" x14ac:dyDescent="0.35">
      <c r="B125" s="19" t="s">
        <v>128</v>
      </c>
      <c r="C125" s="20" t="s">
        <v>23</v>
      </c>
      <c r="D125" s="21"/>
      <c r="E125" s="21"/>
      <c r="F125" s="21"/>
      <c r="G125" s="21"/>
      <c r="H125" s="21">
        <v>9.2592592592592588E-5</v>
      </c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2"/>
    </row>
    <row r="126" spans="2:20" ht="15" customHeight="1" x14ac:dyDescent="0.35">
      <c r="B126" s="19" t="s">
        <v>129</v>
      </c>
      <c r="C126" s="20" t="s">
        <v>23</v>
      </c>
      <c r="D126" s="21"/>
      <c r="E126" s="21"/>
      <c r="F126" s="21"/>
      <c r="G126" s="21"/>
      <c r="H126" s="21">
        <v>6.9444444444444444E-5</v>
      </c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2"/>
    </row>
    <row r="127" spans="2:20" ht="15" customHeight="1" x14ac:dyDescent="0.35">
      <c r="B127" s="19" t="s">
        <v>130</v>
      </c>
      <c r="C127" s="20" t="s">
        <v>23</v>
      </c>
      <c r="D127" s="21"/>
      <c r="E127" s="21"/>
      <c r="F127" s="21"/>
      <c r="G127" s="21"/>
      <c r="H127" s="21">
        <v>6.9444444444444444E-5</v>
      </c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2"/>
    </row>
    <row r="128" spans="2:20" ht="15" customHeight="1" x14ac:dyDescent="0.35">
      <c r="B128" s="19" t="s">
        <v>131</v>
      </c>
      <c r="C128" s="20" t="s">
        <v>25</v>
      </c>
      <c r="D128" s="21"/>
      <c r="E128" s="21"/>
      <c r="F128" s="21"/>
      <c r="G128" s="21"/>
      <c r="H128" s="21">
        <v>1.3888888888888889E-4</v>
      </c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2"/>
    </row>
    <row r="129" spans="2:20" ht="15" customHeight="1" x14ac:dyDescent="0.35">
      <c r="B129" s="19" t="s">
        <v>132</v>
      </c>
      <c r="C129" s="20" t="s">
        <v>25</v>
      </c>
      <c r="D129" s="21"/>
      <c r="E129" s="21"/>
      <c r="F129" s="21"/>
      <c r="G129" s="21"/>
      <c r="H129" s="21">
        <v>9.2592592592592588E-5</v>
      </c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2"/>
    </row>
    <row r="130" spans="2:20" ht="15" customHeight="1" x14ac:dyDescent="0.35">
      <c r="B130" s="19" t="s">
        <v>133</v>
      </c>
      <c r="C130" s="20" t="s">
        <v>25</v>
      </c>
      <c r="D130" s="21"/>
      <c r="E130" s="21"/>
      <c r="F130" s="21"/>
      <c r="G130" s="21"/>
      <c r="H130" s="21">
        <v>2.3148148148148149E-4</v>
      </c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2"/>
    </row>
    <row r="131" spans="2:20" ht="15" customHeight="1" x14ac:dyDescent="0.35">
      <c r="B131" s="19" t="s">
        <v>134</v>
      </c>
      <c r="C131" s="20" t="s">
        <v>25</v>
      </c>
      <c r="D131" s="21"/>
      <c r="E131" s="21"/>
      <c r="F131" s="21"/>
      <c r="G131" s="21"/>
      <c r="H131" s="21">
        <v>6.9444444444444444E-5</v>
      </c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2"/>
    </row>
    <row r="132" spans="2:20" ht="15" customHeight="1" x14ac:dyDescent="0.35">
      <c r="B132" s="19" t="s">
        <v>135</v>
      </c>
      <c r="C132" s="20" t="s">
        <v>23</v>
      </c>
      <c r="D132" s="21"/>
      <c r="E132" s="21"/>
      <c r="F132" s="21"/>
      <c r="G132" s="21"/>
      <c r="H132" s="21">
        <v>9.2592592592592588E-5</v>
      </c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2"/>
    </row>
    <row r="133" spans="2:20" ht="15" customHeight="1" x14ac:dyDescent="0.35">
      <c r="B133" s="19" t="s">
        <v>136</v>
      </c>
      <c r="C133" s="20" t="s">
        <v>25</v>
      </c>
      <c r="D133" s="21"/>
      <c r="E133" s="21"/>
      <c r="F133" s="21"/>
      <c r="G133" s="21"/>
      <c r="H133" s="21">
        <v>3.7037037037037035E-4</v>
      </c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2"/>
    </row>
    <row r="134" spans="2:20" ht="15" customHeight="1" x14ac:dyDescent="0.35">
      <c r="B134" s="19" t="s">
        <v>137</v>
      </c>
      <c r="C134" s="20" t="s">
        <v>25</v>
      </c>
      <c r="D134" s="21"/>
      <c r="E134" s="21"/>
      <c r="F134" s="21"/>
      <c r="G134" s="21"/>
      <c r="H134" s="21">
        <v>7.407407407407407E-4</v>
      </c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2"/>
    </row>
    <row r="135" spans="2:20" ht="15" customHeight="1" x14ac:dyDescent="0.35">
      <c r="B135" s="19" t="s">
        <v>138</v>
      </c>
      <c r="C135" s="20" t="s">
        <v>25</v>
      </c>
      <c r="D135" s="21"/>
      <c r="E135" s="21"/>
      <c r="F135" s="21"/>
      <c r="G135" s="21"/>
      <c r="H135" s="21">
        <v>7.407407407407407E-4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2"/>
    </row>
    <row r="136" spans="2:20" ht="15" customHeight="1" x14ac:dyDescent="0.35">
      <c r="B136" s="19"/>
      <c r="C136" s="20" t="s">
        <v>23</v>
      </c>
      <c r="D136" s="21"/>
      <c r="E136" s="21"/>
      <c r="F136" s="21"/>
      <c r="G136" s="21"/>
      <c r="H136" s="21"/>
      <c r="I136" s="21">
        <v>6.9444444444444444E-5</v>
      </c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2"/>
    </row>
    <row r="137" spans="2:20" ht="15" customHeight="1" x14ac:dyDescent="0.35">
      <c r="B137" s="19"/>
      <c r="C137" s="20" t="s">
        <v>23</v>
      </c>
      <c r="D137" s="21"/>
      <c r="E137" s="21"/>
      <c r="F137" s="21"/>
      <c r="G137" s="21"/>
      <c r="H137" s="21"/>
      <c r="I137" s="21">
        <v>6.2500000000000001E-4</v>
      </c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2"/>
    </row>
    <row r="138" spans="2:20" ht="15" customHeight="1" x14ac:dyDescent="0.35">
      <c r="B138" s="19"/>
      <c r="C138" s="20" t="s">
        <v>23</v>
      </c>
      <c r="D138" s="21"/>
      <c r="E138" s="21"/>
      <c r="F138" s="21"/>
      <c r="G138" s="21"/>
      <c r="H138" s="21"/>
      <c r="I138" s="21">
        <v>1.6203703703703703E-4</v>
      </c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2"/>
    </row>
    <row r="139" spans="2:20" ht="15" customHeight="1" x14ac:dyDescent="0.35">
      <c r="B139" s="19"/>
      <c r="C139" s="20" t="s">
        <v>23</v>
      </c>
      <c r="D139" s="21"/>
      <c r="E139" s="21"/>
      <c r="F139" s="21"/>
      <c r="G139" s="21"/>
      <c r="H139" s="21"/>
      <c r="I139" s="21">
        <v>1.6203703703703703E-4</v>
      </c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2"/>
    </row>
    <row r="140" spans="2:20" ht="15" customHeight="1" x14ac:dyDescent="0.35">
      <c r="B140" s="19"/>
      <c r="C140" s="20" t="s">
        <v>23</v>
      </c>
      <c r="D140" s="21"/>
      <c r="E140" s="21"/>
      <c r="F140" s="21"/>
      <c r="G140" s="21"/>
      <c r="H140" s="21"/>
      <c r="I140" s="21">
        <v>4.6296296296296294E-5</v>
      </c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2"/>
    </row>
    <row r="141" spans="2:20" ht="15" customHeight="1" x14ac:dyDescent="0.35">
      <c r="B141" s="19"/>
      <c r="C141" s="20" t="s">
        <v>25</v>
      </c>
      <c r="D141" s="21"/>
      <c r="E141" s="21"/>
      <c r="F141" s="21"/>
      <c r="G141" s="21"/>
      <c r="H141" s="21"/>
      <c r="I141" s="21">
        <v>9.2592592592592588E-5</v>
      </c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2"/>
    </row>
    <row r="142" spans="2:20" ht="15" customHeight="1" x14ac:dyDescent="0.35">
      <c r="B142" s="19"/>
      <c r="C142" s="20" t="s">
        <v>25</v>
      </c>
      <c r="D142" s="21"/>
      <c r="E142" s="21"/>
      <c r="F142" s="21"/>
      <c r="G142" s="21"/>
      <c r="H142" s="21"/>
      <c r="I142" s="21">
        <v>1.3888888888888889E-4</v>
      </c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2"/>
    </row>
    <row r="143" spans="2:20" ht="15" customHeight="1" x14ac:dyDescent="0.35">
      <c r="B143" s="19"/>
      <c r="C143" s="20" t="s">
        <v>25</v>
      </c>
      <c r="D143" s="21"/>
      <c r="E143" s="21"/>
      <c r="F143" s="21"/>
      <c r="G143" s="21"/>
      <c r="H143" s="21"/>
      <c r="I143" s="21">
        <v>2.3148148148148149E-4</v>
      </c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2"/>
    </row>
    <row r="144" spans="2:20" ht="15" customHeight="1" x14ac:dyDescent="0.35">
      <c r="B144" s="19"/>
      <c r="C144" s="20" t="s">
        <v>23</v>
      </c>
      <c r="D144" s="21"/>
      <c r="E144" s="21"/>
      <c r="F144" s="21"/>
      <c r="G144" s="21"/>
      <c r="H144" s="21"/>
      <c r="I144" s="21">
        <v>6.9444444444444444E-5</v>
      </c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2"/>
    </row>
    <row r="145" spans="2:20" ht="15" customHeight="1" x14ac:dyDescent="0.35">
      <c r="B145" s="19"/>
      <c r="C145" s="20" t="s">
        <v>25</v>
      </c>
      <c r="D145" s="21"/>
      <c r="E145" s="21"/>
      <c r="F145" s="21"/>
      <c r="G145" s="21"/>
      <c r="H145" s="21"/>
      <c r="I145" s="21">
        <v>1.3888888888888889E-4</v>
      </c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2"/>
    </row>
    <row r="146" spans="2:20" ht="15" customHeight="1" x14ac:dyDescent="0.35">
      <c r="B146" s="19"/>
      <c r="C146" s="20" t="s">
        <v>25</v>
      </c>
      <c r="D146" s="21"/>
      <c r="E146" s="21"/>
      <c r="F146" s="21"/>
      <c r="G146" s="21"/>
      <c r="H146" s="21"/>
      <c r="I146" s="21">
        <v>2.199074074074074E-4</v>
      </c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2"/>
    </row>
    <row r="147" spans="2:20" ht="15" customHeight="1" x14ac:dyDescent="0.35">
      <c r="B147" s="19"/>
      <c r="C147" s="20" t="s">
        <v>23</v>
      </c>
      <c r="D147" s="21"/>
      <c r="E147" s="21"/>
      <c r="F147" s="21"/>
      <c r="G147" s="21"/>
      <c r="H147" s="21"/>
      <c r="I147" s="21">
        <v>4.6296296296296294E-5</v>
      </c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2"/>
    </row>
    <row r="148" spans="2:20" ht="15" customHeight="1" x14ac:dyDescent="0.35">
      <c r="B148" s="19"/>
      <c r="C148" s="20" t="s">
        <v>23</v>
      </c>
      <c r="D148" s="21"/>
      <c r="E148" s="21"/>
      <c r="F148" s="21"/>
      <c r="G148" s="21"/>
      <c r="H148" s="21"/>
      <c r="I148" s="21">
        <v>9.2592592592592588E-5</v>
      </c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2"/>
    </row>
    <row r="149" spans="2:20" ht="15" customHeight="1" x14ac:dyDescent="0.35">
      <c r="B149" s="19"/>
      <c r="C149" s="20" t="s">
        <v>23</v>
      </c>
      <c r="D149" s="21"/>
      <c r="E149" s="21"/>
      <c r="F149" s="21"/>
      <c r="G149" s="21"/>
      <c r="H149" s="21"/>
      <c r="I149" s="21">
        <v>6.9444444444444444E-5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2"/>
    </row>
    <row r="150" spans="2:20" ht="15" customHeight="1" x14ac:dyDescent="0.35">
      <c r="B150" s="19"/>
      <c r="C150" s="20" t="s">
        <v>23</v>
      </c>
      <c r="D150" s="21"/>
      <c r="E150" s="21"/>
      <c r="F150" s="21"/>
      <c r="G150" s="21"/>
      <c r="H150" s="21"/>
      <c r="I150" s="21">
        <v>6.9444444444444444E-5</v>
      </c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2"/>
    </row>
    <row r="151" spans="2:20" ht="15" customHeight="1" x14ac:dyDescent="0.35">
      <c r="B151" s="19"/>
      <c r="C151" s="20" t="s">
        <v>25</v>
      </c>
      <c r="D151" s="21"/>
      <c r="E151" s="21"/>
      <c r="F151" s="21"/>
      <c r="G151" s="21"/>
      <c r="H151" s="21"/>
      <c r="I151" s="21">
        <v>1.3888888888888889E-4</v>
      </c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2"/>
    </row>
    <row r="152" spans="2:20" ht="15" customHeight="1" x14ac:dyDescent="0.35">
      <c r="B152" s="19"/>
      <c r="C152" s="20" t="s">
        <v>25</v>
      </c>
      <c r="D152" s="21"/>
      <c r="E152" s="21"/>
      <c r="F152" s="21"/>
      <c r="G152" s="21"/>
      <c r="H152" s="21"/>
      <c r="I152" s="21">
        <v>9.2592592592592588E-5</v>
      </c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2"/>
    </row>
    <row r="153" spans="2:20" ht="15" customHeight="1" x14ac:dyDescent="0.35">
      <c r="B153" s="19"/>
      <c r="C153" s="20" t="s">
        <v>25</v>
      </c>
      <c r="D153" s="21"/>
      <c r="E153" s="21"/>
      <c r="F153" s="21"/>
      <c r="G153" s="21"/>
      <c r="H153" s="21"/>
      <c r="I153" s="21">
        <v>2.3148148148148149E-4</v>
      </c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2"/>
    </row>
    <row r="154" spans="2:20" ht="15" customHeight="1" x14ac:dyDescent="0.35">
      <c r="B154" s="19"/>
      <c r="C154" s="20" t="s">
        <v>25</v>
      </c>
      <c r="D154" s="21"/>
      <c r="E154" s="21"/>
      <c r="F154" s="21"/>
      <c r="G154" s="21"/>
      <c r="H154" s="21"/>
      <c r="I154" s="21">
        <v>6.9444444444444444E-5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2"/>
    </row>
    <row r="155" spans="2:20" ht="15" customHeight="1" x14ac:dyDescent="0.35">
      <c r="B155" s="19"/>
      <c r="C155" s="20" t="s">
        <v>23</v>
      </c>
      <c r="D155" s="21"/>
      <c r="E155" s="21"/>
      <c r="F155" s="21"/>
      <c r="G155" s="21"/>
      <c r="H155" s="21"/>
      <c r="I155" s="21">
        <v>9.2592592592592588E-5</v>
      </c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2"/>
    </row>
    <row r="156" spans="2:20" ht="15" customHeight="1" x14ac:dyDescent="0.35">
      <c r="B156" s="19"/>
      <c r="C156" s="20" t="s">
        <v>25</v>
      </c>
      <c r="D156" s="21"/>
      <c r="E156" s="21"/>
      <c r="F156" s="21"/>
      <c r="G156" s="21"/>
      <c r="H156" s="21"/>
      <c r="I156" s="21">
        <v>3.7037037037037035E-4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2"/>
    </row>
    <row r="157" spans="2:20" ht="15" customHeight="1" x14ac:dyDescent="0.35">
      <c r="B157" s="19"/>
      <c r="C157" s="20" t="s">
        <v>25</v>
      </c>
      <c r="D157" s="21"/>
      <c r="E157" s="21"/>
      <c r="F157" s="21"/>
      <c r="G157" s="21"/>
      <c r="H157" s="21"/>
      <c r="I157" s="21">
        <v>7.407407407407407E-4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2"/>
    </row>
    <row r="158" spans="2:20" ht="15" customHeight="1" x14ac:dyDescent="0.35">
      <c r="B158" s="19"/>
      <c r="C158" s="20" t="s">
        <v>25</v>
      </c>
      <c r="D158" s="21"/>
      <c r="E158" s="21"/>
      <c r="F158" s="21"/>
      <c r="G158" s="21"/>
      <c r="H158" s="21"/>
      <c r="I158" s="21">
        <v>7.407407407407407E-4</v>
      </c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2"/>
    </row>
    <row r="159" spans="2:20" ht="15" customHeight="1" x14ac:dyDescent="0.35">
      <c r="B159" s="19" t="s">
        <v>69</v>
      </c>
      <c r="C159" s="20" t="s">
        <v>23</v>
      </c>
      <c r="D159" s="21"/>
      <c r="E159" s="21"/>
      <c r="F159" s="21"/>
      <c r="G159" s="21"/>
      <c r="H159" s="21"/>
      <c r="I159" s="21"/>
      <c r="J159" s="21">
        <v>9.2592592592592588E-5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2"/>
    </row>
    <row r="160" spans="2:20" ht="15" customHeight="1" x14ac:dyDescent="0.35">
      <c r="B160" s="19" t="s">
        <v>139</v>
      </c>
      <c r="C160" s="20" t="s">
        <v>25</v>
      </c>
      <c r="D160" s="21"/>
      <c r="E160" s="21"/>
      <c r="F160" s="21"/>
      <c r="G160" s="21"/>
      <c r="H160" s="21"/>
      <c r="I160" s="21"/>
      <c r="J160" s="21">
        <v>5.3240740740740744E-4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2"/>
    </row>
    <row r="161" spans="2:20" ht="15" customHeight="1" x14ac:dyDescent="0.35">
      <c r="B161" s="19" t="s">
        <v>140</v>
      </c>
      <c r="C161" s="20" t="s">
        <v>25</v>
      </c>
      <c r="D161" s="21"/>
      <c r="E161" s="21"/>
      <c r="F161" s="21"/>
      <c r="G161" s="21"/>
      <c r="H161" s="21"/>
      <c r="I161" s="21"/>
      <c r="J161" s="21">
        <v>1.8518518518518518E-4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2"/>
    </row>
    <row r="162" spans="2:20" ht="15" customHeight="1" x14ac:dyDescent="0.35">
      <c r="B162" s="19" t="s">
        <v>141</v>
      </c>
      <c r="C162" s="20" t="s">
        <v>25</v>
      </c>
      <c r="D162" s="21"/>
      <c r="E162" s="21"/>
      <c r="F162" s="21"/>
      <c r="G162" s="21"/>
      <c r="H162" s="21"/>
      <c r="I162" s="21"/>
      <c r="J162" s="21">
        <v>1.9675925925925926E-4</v>
      </c>
      <c r="K162" s="21"/>
      <c r="L162" s="21"/>
      <c r="M162" s="21"/>
      <c r="N162" s="21"/>
      <c r="O162" s="21"/>
      <c r="P162" s="21"/>
      <c r="Q162" s="21"/>
      <c r="R162" s="21"/>
      <c r="S162" s="21"/>
      <c r="T162" s="22"/>
    </row>
    <row r="163" spans="2:20" ht="15" customHeight="1" x14ac:dyDescent="0.35">
      <c r="B163" s="19" t="s">
        <v>142</v>
      </c>
      <c r="C163" s="20" t="s">
        <v>25</v>
      </c>
      <c r="D163" s="21"/>
      <c r="E163" s="21"/>
      <c r="F163" s="21"/>
      <c r="G163" s="21"/>
      <c r="H163" s="21"/>
      <c r="I163" s="21"/>
      <c r="J163" s="21">
        <v>7.6388888888888893E-4</v>
      </c>
      <c r="K163" s="21"/>
      <c r="L163" s="21"/>
      <c r="M163" s="21"/>
      <c r="N163" s="21"/>
      <c r="O163" s="21"/>
      <c r="P163" s="21"/>
      <c r="Q163" s="21"/>
      <c r="R163" s="21"/>
      <c r="S163" s="21"/>
      <c r="T163" s="22"/>
    </row>
    <row r="164" spans="2:20" ht="15" customHeight="1" x14ac:dyDescent="0.35">
      <c r="B164" s="19" t="s">
        <v>143</v>
      </c>
      <c r="C164" s="20" t="s">
        <v>25</v>
      </c>
      <c r="D164" s="21"/>
      <c r="E164" s="21"/>
      <c r="F164" s="21"/>
      <c r="G164" s="21"/>
      <c r="H164" s="21"/>
      <c r="I164" s="21"/>
      <c r="J164" s="21">
        <v>1.0185185185185184E-3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2"/>
    </row>
    <row r="165" spans="2:20" ht="15" customHeight="1" x14ac:dyDescent="0.35">
      <c r="B165" s="19" t="s">
        <v>144</v>
      </c>
      <c r="C165" s="20" t="s">
        <v>25</v>
      </c>
      <c r="D165" s="21"/>
      <c r="E165" s="21"/>
      <c r="F165" s="21"/>
      <c r="G165" s="21"/>
      <c r="H165" s="21"/>
      <c r="I165" s="21"/>
      <c r="J165" s="21">
        <v>1.5740740740740741E-3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2"/>
    </row>
    <row r="166" spans="2:20" ht="15" customHeight="1" x14ac:dyDescent="0.35">
      <c r="B166" s="19" t="s">
        <v>145</v>
      </c>
      <c r="C166" s="20" t="s">
        <v>25</v>
      </c>
      <c r="D166" s="21"/>
      <c r="E166" s="21"/>
      <c r="F166" s="21"/>
      <c r="G166" s="21"/>
      <c r="H166" s="21"/>
      <c r="I166" s="21"/>
      <c r="J166" s="21">
        <v>1.1111111111111111E-3</v>
      </c>
      <c r="K166" s="21"/>
      <c r="L166" s="21"/>
      <c r="M166" s="21"/>
      <c r="N166" s="21"/>
      <c r="O166" s="21"/>
      <c r="P166" s="21"/>
      <c r="Q166" s="21"/>
      <c r="R166" s="21"/>
      <c r="S166" s="21"/>
      <c r="T166" s="22"/>
    </row>
    <row r="167" spans="2:20" ht="15" customHeight="1" x14ac:dyDescent="0.35">
      <c r="B167" s="19" t="s">
        <v>146</v>
      </c>
      <c r="C167" s="20" t="s">
        <v>25</v>
      </c>
      <c r="D167" s="21"/>
      <c r="E167" s="21"/>
      <c r="F167" s="21"/>
      <c r="G167" s="21"/>
      <c r="H167" s="21"/>
      <c r="I167" s="21"/>
      <c r="J167" s="21">
        <v>1.261574074074074E-3</v>
      </c>
      <c r="K167" s="21"/>
      <c r="L167" s="21"/>
      <c r="M167" s="21"/>
      <c r="N167" s="21"/>
      <c r="O167" s="21"/>
      <c r="P167" s="21"/>
      <c r="Q167" s="21"/>
      <c r="R167" s="21"/>
      <c r="S167" s="21"/>
      <c r="T167" s="22"/>
    </row>
    <row r="168" spans="2:20" ht="15" customHeight="1" x14ac:dyDescent="0.35">
      <c r="B168" s="19" t="s">
        <v>147</v>
      </c>
      <c r="C168" s="20" t="s">
        <v>25</v>
      </c>
      <c r="D168" s="21"/>
      <c r="E168" s="21"/>
      <c r="F168" s="21"/>
      <c r="G168" s="21"/>
      <c r="H168" s="21"/>
      <c r="I168" s="21"/>
      <c r="J168" s="21">
        <v>2.5462962962962961E-4</v>
      </c>
      <c r="K168" s="21"/>
      <c r="L168" s="21"/>
      <c r="M168" s="21"/>
      <c r="N168" s="21"/>
      <c r="O168" s="21"/>
      <c r="P168" s="21"/>
      <c r="Q168" s="21"/>
      <c r="R168" s="21"/>
      <c r="S168" s="21"/>
      <c r="T168" s="22"/>
    </row>
    <row r="169" spans="2:20" ht="15" customHeight="1" x14ac:dyDescent="0.35">
      <c r="B169" s="19" t="s">
        <v>45</v>
      </c>
      <c r="C169" s="20" t="s">
        <v>23</v>
      </c>
      <c r="D169" s="21"/>
      <c r="E169" s="21"/>
      <c r="F169" s="21"/>
      <c r="G169" s="21"/>
      <c r="H169" s="21"/>
      <c r="I169" s="21"/>
      <c r="J169" s="21">
        <v>1.1574074074074075E-4</v>
      </c>
      <c r="K169" s="21"/>
      <c r="L169" s="21"/>
      <c r="M169" s="21"/>
      <c r="N169" s="21"/>
      <c r="O169" s="21"/>
      <c r="P169" s="21"/>
      <c r="Q169" s="21"/>
      <c r="R169" s="21"/>
      <c r="S169" s="21"/>
      <c r="T169" s="22"/>
    </row>
    <row r="170" spans="2:20" ht="15" customHeight="1" x14ac:dyDescent="0.35">
      <c r="B170" s="19" t="s">
        <v>148</v>
      </c>
      <c r="C170" s="20" t="s">
        <v>25</v>
      </c>
      <c r="D170" s="21"/>
      <c r="E170" s="21"/>
      <c r="F170" s="21"/>
      <c r="G170" s="21"/>
      <c r="H170" s="21"/>
      <c r="I170" s="21"/>
      <c r="J170" s="21">
        <v>7.6388888888888893E-4</v>
      </c>
      <c r="K170" s="21"/>
      <c r="L170" s="21"/>
      <c r="M170" s="21"/>
      <c r="N170" s="21"/>
      <c r="O170" s="21"/>
      <c r="P170" s="21"/>
      <c r="Q170" s="21"/>
      <c r="R170" s="21"/>
      <c r="S170" s="21"/>
      <c r="T170" s="22"/>
    </row>
    <row r="171" spans="2:20" ht="15" customHeight="1" x14ac:dyDescent="0.35">
      <c r="B171" s="19"/>
      <c r="C171" s="20" t="s">
        <v>23</v>
      </c>
      <c r="D171" s="21"/>
      <c r="E171" s="21"/>
      <c r="F171" s="21"/>
      <c r="G171" s="21"/>
      <c r="H171" s="21"/>
      <c r="I171" s="21"/>
      <c r="J171" s="21"/>
      <c r="K171" s="21">
        <v>9.2592592592592588E-5</v>
      </c>
      <c r="L171" s="21"/>
      <c r="M171" s="21"/>
      <c r="N171" s="21"/>
      <c r="O171" s="21"/>
      <c r="P171" s="21"/>
      <c r="Q171" s="21"/>
      <c r="R171" s="21"/>
      <c r="S171" s="21"/>
      <c r="T171" s="22"/>
    </row>
    <row r="172" spans="2:20" ht="15" customHeight="1" x14ac:dyDescent="0.35">
      <c r="B172" s="19"/>
      <c r="C172" s="20" t="s">
        <v>25</v>
      </c>
      <c r="D172" s="21"/>
      <c r="E172" s="21"/>
      <c r="F172" s="21"/>
      <c r="G172" s="21"/>
      <c r="H172" s="21"/>
      <c r="I172" s="21"/>
      <c r="J172" s="21"/>
      <c r="K172" s="21">
        <v>5.3240740740740744E-4</v>
      </c>
      <c r="L172" s="21"/>
      <c r="M172" s="21"/>
      <c r="N172" s="21"/>
      <c r="O172" s="21"/>
      <c r="P172" s="21"/>
      <c r="Q172" s="21"/>
      <c r="R172" s="21"/>
      <c r="S172" s="21"/>
      <c r="T172" s="22"/>
    </row>
    <row r="173" spans="2:20" ht="15" customHeight="1" x14ac:dyDescent="0.35">
      <c r="B173" s="19"/>
      <c r="C173" s="20" t="s">
        <v>25</v>
      </c>
      <c r="D173" s="21"/>
      <c r="E173" s="21"/>
      <c r="F173" s="21"/>
      <c r="G173" s="21"/>
      <c r="H173" s="21"/>
      <c r="I173" s="21"/>
      <c r="J173" s="21"/>
      <c r="K173" s="21">
        <v>1.8518518518518518E-4</v>
      </c>
      <c r="L173" s="21"/>
      <c r="M173" s="21"/>
      <c r="N173" s="21"/>
      <c r="O173" s="21"/>
      <c r="P173" s="21"/>
      <c r="Q173" s="21"/>
      <c r="R173" s="21"/>
      <c r="S173" s="21"/>
      <c r="T173" s="22"/>
    </row>
    <row r="174" spans="2:20" ht="15" customHeight="1" x14ac:dyDescent="0.35">
      <c r="B174" s="19"/>
      <c r="C174" s="20" t="s">
        <v>25</v>
      </c>
      <c r="D174" s="21"/>
      <c r="E174" s="21"/>
      <c r="F174" s="21"/>
      <c r="G174" s="21"/>
      <c r="H174" s="21"/>
      <c r="I174" s="21"/>
      <c r="J174" s="21"/>
      <c r="K174" s="21">
        <v>1.9675925925925926E-4</v>
      </c>
      <c r="L174" s="21"/>
      <c r="M174" s="21"/>
      <c r="N174" s="21"/>
      <c r="O174" s="21"/>
      <c r="P174" s="21"/>
      <c r="Q174" s="21"/>
      <c r="R174" s="21"/>
      <c r="S174" s="21"/>
      <c r="T174" s="22"/>
    </row>
    <row r="175" spans="2:20" ht="15" customHeight="1" x14ac:dyDescent="0.35">
      <c r="B175" s="19"/>
      <c r="C175" s="20" t="s">
        <v>25</v>
      </c>
      <c r="D175" s="21"/>
      <c r="E175" s="21"/>
      <c r="F175" s="21"/>
      <c r="G175" s="21"/>
      <c r="H175" s="21"/>
      <c r="I175" s="21"/>
      <c r="J175" s="21"/>
      <c r="K175" s="21">
        <v>7.6388888888888893E-4</v>
      </c>
      <c r="L175" s="21"/>
      <c r="M175" s="21"/>
      <c r="N175" s="21"/>
      <c r="O175" s="21"/>
      <c r="P175" s="21"/>
      <c r="Q175" s="21"/>
      <c r="R175" s="21"/>
      <c r="S175" s="21"/>
      <c r="T175" s="22"/>
    </row>
    <row r="176" spans="2:20" ht="15" customHeight="1" x14ac:dyDescent="0.35">
      <c r="B176" s="19"/>
      <c r="C176" s="20" t="s">
        <v>25</v>
      </c>
      <c r="D176" s="21"/>
      <c r="E176" s="21"/>
      <c r="F176" s="21"/>
      <c r="G176" s="21"/>
      <c r="H176" s="21"/>
      <c r="I176" s="21"/>
      <c r="J176" s="21"/>
      <c r="K176" s="21">
        <v>1.0185185185185184E-3</v>
      </c>
      <c r="L176" s="21"/>
      <c r="M176" s="21"/>
      <c r="N176" s="21"/>
      <c r="O176" s="21"/>
      <c r="P176" s="21"/>
      <c r="Q176" s="21"/>
      <c r="R176" s="21"/>
      <c r="S176" s="21"/>
      <c r="T176" s="22"/>
    </row>
    <row r="177" spans="2:20" ht="15" customHeight="1" x14ac:dyDescent="0.35">
      <c r="B177" s="19"/>
      <c r="C177" s="20" t="s">
        <v>25</v>
      </c>
      <c r="D177" s="21"/>
      <c r="E177" s="21"/>
      <c r="F177" s="21"/>
      <c r="G177" s="21"/>
      <c r="H177" s="21"/>
      <c r="I177" s="21"/>
      <c r="J177" s="21"/>
      <c r="K177" s="21">
        <v>1.5740740740740741E-3</v>
      </c>
      <c r="L177" s="21"/>
      <c r="M177" s="21"/>
      <c r="N177" s="21"/>
      <c r="O177" s="21"/>
      <c r="P177" s="21"/>
      <c r="Q177" s="21"/>
      <c r="R177" s="21"/>
      <c r="S177" s="21"/>
      <c r="T177" s="22"/>
    </row>
    <row r="178" spans="2:20" ht="15" customHeight="1" x14ac:dyDescent="0.35">
      <c r="B178" s="19"/>
      <c r="C178" s="20" t="s">
        <v>25</v>
      </c>
      <c r="D178" s="21"/>
      <c r="E178" s="21"/>
      <c r="F178" s="21"/>
      <c r="G178" s="21"/>
      <c r="H178" s="21"/>
      <c r="I178" s="21"/>
      <c r="J178" s="21"/>
      <c r="K178" s="21">
        <v>1.1111111111111111E-3</v>
      </c>
      <c r="L178" s="21"/>
      <c r="M178" s="21"/>
      <c r="N178" s="21"/>
      <c r="O178" s="21"/>
      <c r="P178" s="21"/>
      <c r="Q178" s="21"/>
      <c r="R178" s="21"/>
      <c r="S178" s="21"/>
      <c r="T178" s="22"/>
    </row>
    <row r="179" spans="2:20" ht="15" customHeight="1" x14ac:dyDescent="0.35">
      <c r="B179" s="19"/>
      <c r="C179" s="20" t="s">
        <v>25</v>
      </c>
      <c r="D179" s="21"/>
      <c r="E179" s="21"/>
      <c r="F179" s="21"/>
      <c r="G179" s="21"/>
      <c r="H179" s="21"/>
      <c r="I179" s="21"/>
      <c r="J179" s="21"/>
      <c r="K179" s="21">
        <v>1.261574074074074E-3</v>
      </c>
      <c r="L179" s="21"/>
      <c r="M179" s="21"/>
      <c r="N179" s="21"/>
      <c r="O179" s="21"/>
      <c r="P179" s="21"/>
      <c r="Q179" s="21"/>
      <c r="R179" s="21"/>
      <c r="S179" s="21"/>
      <c r="T179" s="22"/>
    </row>
    <row r="180" spans="2:20" ht="15" customHeight="1" x14ac:dyDescent="0.35">
      <c r="B180" s="19"/>
      <c r="C180" s="20" t="s">
        <v>25</v>
      </c>
      <c r="D180" s="21"/>
      <c r="E180" s="21"/>
      <c r="F180" s="21"/>
      <c r="G180" s="21"/>
      <c r="H180" s="21"/>
      <c r="I180" s="21"/>
      <c r="J180" s="21"/>
      <c r="K180" s="21">
        <v>2.5462962962962961E-4</v>
      </c>
      <c r="L180" s="21"/>
      <c r="M180" s="21"/>
      <c r="N180" s="21"/>
      <c r="O180" s="21"/>
      <c r="P180" s="21"/>
      <c r="Q180" s="21"/>
      <c r="R180" s="21"/>
      <c r="S180" s="21"/>
      <c r="T180" s="22"/>
    </row>
    <row r="181" spans="2:20" ht="15" customHeight="1" x14ac:dyDescent="0.35">
      <c r="B181" s="19"/>
      <c r="C181" s="20" t="s">
        <v>23</v>
      </c>
      <c r="D181" s="21"/>
      <c r="E181" s="21"/>
      <c r="F181" s="21"/>
      <c r="G181" s="21"/>
      <c r="H181" s="21"/>
      <c r="I181" s="21"/>
      <c r="J181" s="21"/>
      <c r="K181" s="21">
        <v>1.1574074074074075E-4</v>
      </c>
      <c r="L181" s="21"/>
      <c r="M181" s="21"/>
      <c r="N181" s="21"/>
      <c r="O181" s="21"/>
      <c r="P181" s="21"/>
      <c r="Q181" s="21"/>
      <c r="R181" s="21"/>
      <c r="S181" s="21"/>
      <c r="T181" s="22"/>
    </row>
    <row r="182" spans="2:20" ht="15" customHeight="1" x14ac:dyDescent="0.35">
      <c r="B182" s="19"/>
      <c r="C182" s="20" t="s">
        <v>25</v>
      </c>
      <c r="D182" s="21"/>
      <c r="E182" s="21"/>
      <c r="F182" s="21"/>
      <c r="G182" s="21"/>
      <c r="H182" s="21"/>
      <c r="I182" s="21"/>
      <c r="J182" s="21"/>
      <c r="K182" s="21">
        <v>7.6388888888888893E-4</v>
      </c>
      <c r="L182" s="21"/>
      <c r="M182" s="21"/>
      <c r="N182" s="21"/>
      <c r="O182" s="21"/>
      <c r="P182" s="21"/>
      <c r="Q182" s="21"/>
      <c r="R182" s="21"/>
      <c r="S182" s="21"/>
      <c r="T182" s="22"/>
    </row>
    <row r="183" spans="2:20" ht="15" customHeight="1" x14ac:dyDescent="0.35">
      <c r="B183" s="19" t="s">
        <v>69</v>
      </c>
      <c r="C183" s="20" t="s">
        <v>23</v>
      </c>
      <c r="D183" s="21"/>
      <c r="E183" s="21"/>
      <c r="F183" s="21"/>
      <c r="G183" s="21"/>
      <c r="H183" s="21"/>
      <c r="I183" s="21"/>
      <c r="J183" s="21"/>
      <c r="K183" s="21"/>
      <c r="L183" s="21">
        <v>1.0416666666666667E-4</v>
      </c>
      <c r="M183" s="21"/>
      <c r="N183" s="21"/>
      <c r="O183" s="21"/>
      <c r="P183" s="21"/>
      <c r="Q183" s="21"/>
      <c r="R183" s="21"/>
      <c r="S183" s="21"/>
      <c r="T183" s="22"/>
    </row>
    <row r="184" spans="2:20" ht="15" customHeight="1" x14ac:dyDescent="0.35">
      <c r="B184" s="19" t="s">
        <v>149</v>
      </c>
      <c r="C184" s="20" t="s">
        <v>25</v>
      </c>
      <c r="D184" s="21"/>
      <c r="E184" s="21"/>
      <c r="F184" s="21"/>
      <c r="G184" s="21"/>
      <c r="H184" s="21"/>
      <c r="I184" s="21"/>
      <c r="J184" s="21"/>
      <c r="K184" s="21"/>
      <c r="L184" s="21">
        <v>2.3148148148148149E-4</v>
      </c>
      <c r="M184" s="21"/>
      <c r="N184" s="21"/>
      <c r="O184" s="21"/>
      <c r="P184" s="21"/>
      <c r="Q184" s="21"/>
      <c r="R184" s="21"/>
      <c r="S184" s="21"/>
      <c r="T184" s="22"/>
    </row>
    <row r="185" spans="2:20" ht="15" customHeight="1" x14ac:dyDescent="0.35">
      <c r="B185" s="19" t="s">
        <v>45</v>
      </c>
      <c r="C185" s="20" t="s">
        <v>23</v>
      </c>
      <c r="D185" s="21"/>
      <c r="E185" s="21"/>
      <c r="F185" s="21"/>
      <c r="G185" s="21"/>
      <c r="H185" s="21"/>
      <c r="I185" s="21"/>
      <c r="J185" s="21"/>
      <c r="K185" s="21"/>
      <c r="L185" s="21">
        <v>9.2592592592592588E-5</v>
      </c>
      <c r="M185" s="21"/>
      <c r="N185" s="21"/>
      <c r="O185" s="21"/>
      <c r="P185" s="21"/>
      <c r="Q185" s="21"/>
      <c r="R185" s="21"/>
      <c r="S185" s="21"/>
      <c r="T185" s="22"/>
    </row>
    <row r="186" spans="2:20" ht="15" customHeight="1" x14ac:dyDescent="0.35">
      <c r="B186" s="19" t="s">
        <v>150</v>
      </c>
      <c r="C186" s="20" t="s">
        <v>25</v>
      </c>
      <c r="D186" s="21"/>
      <c r="E186" s="21"/>
      <c r="F186" s="21"/>
      <c r="G186" s="21"/>
      <c r="H186" s="21"/>
      <c r="I186" s="21"/>
      <c r="J186" s="21"/>
      <c r="K186" s="21"/>
      <c r="L186" s="21">
        <v>5.0925925925925921E-4</v>
      </c>
      <c r="M186" s="21"/>
      <c r="N186" s="21"/>
      <c r="O186" s="21"/>
      <c r="P186" s="21"/>
      <c r="Q186" s="21"/>
      <c r="R186" s="21"/>
      <c r="S186" s="21"/>
      <c r="T186" s="22"/>
    </row>
    <row r="187" spans="2:20" ht="15" customHeight="1" x14ac:dyDescent="0.35">
      <c r="B187" s="19" t="s">
        <v>151</v>
      </c>
      <c r="C187" s="20" t="s">
        <v>23</v>
      </c>
      <c r="D187" s="21"/>
      <c r="E187" s="21"/>
      <c r="F187" s="21"/>
      <c r="G187" s="21"/>
      <c r="H187" s="21"/>
      <c r="I187" s="21"/>
      <c r="J187" s="21"/>
      <c r="K187" s="21"/>
      <c r="L187" s="21">
        <v>2.199074074074074E-4</v>
      </c>
      <c r="M187" s="21"/>
      <c r="N187" s="21"/>
      <c r="O187" s="21"/>
      <c r="P187" s="21"/>
      <c r="Q187" s="21"/>
      <c r="R187" s="21"/>
      <c r="S187" s="21"/>
      <c r="T187" s="22"/>
    </row>
    <row r="188" spans="2:20" ht="15" customHeight="1" x14ac:dyDescent="0.35">
      <c r="B188" s="19" t="s">
        <v>152</v>
      </c>
      <c r="C188" s="20" t="s">
        <v>25</v>
      </c>
      <c r="D188" s="21"/>
      <c r="E188" s="21"/>
      <c r="F188" s="21"/>
      <c r="G188" s="21"/>
      <c r="H188" s="21"/>
      <c r="I188" s="21"/>
      <c r="J188" s="21"/>
      <c r="K188" s="21"/>
      <c r="L188" s="21">
        <v>2.6620370370370372E-4</v>
      </c>
      <c r="M188" s="21"/>
      <c r="N188" s="21"/>
      <c r="O188" s="21"/>
      <c r="P188" s="21"/>
      <c r="Q188" s="21"/>
      <c r="R188" s="21"/>
      <c r="S188" s="21"/>
      <c r="T188" s="22"/>
    </row>
    <row r="189" spans="2:20" ht="15" customHeight="1" x14ac:dyDescent="0.35">
      <c r="B189" s="19" t="s">
        <v>153</v>
      </c>
      <c r="C189" s="20" t="s">
        <v>23</v>
      </c>
      <c r="D189" s="21"/>
      <c r="E189" s="21"/>
      <c r="F189" s="21"/>
      <c r="G189" s="21"/>
      <c r="H189" s="21"/>
      <c r="I189" s="21"/>
      <c r="J189" s="21"/>
      <c r="K189" s="21"/>
      <c r="L189" s="21">
        <v>4.0046296296296297E-3</v>
      </c>
      <c r="M189" s="21"/>
      <c r="N189" s="21"/>
      <c r="O189" s="21"/>
      <c r="P189" s="21"/>
      <c r="Q189" s="21"/>
      <c r="R189" s="21"/>
      <c r="S189" s="21"/>
      <c r="T189" s="22"/>
    </row>
    <row r="190" spans="2:20" ht="15" customHeight="1" x14ac:dyDescent="0.35">
      <c r="B190" s="19" t="s">
        <v>154</v>
      </c>
      <c r="C190" s="20" t="s">
        <v>25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>
        <v>9.2592592592592588E-5</v>
      </c>
      <c r="N190" s="21">
        <v>9.2592592592592588E-5</v>
      </c>
      <c r="O190" s="21"/>
      <c r="P190" s="21"/>
      <c r="Q190" s="21"/>
      <c r="R190" s="21"/>
      <c r="S190" s="21"/>
      <c r="T190" s="22"/>
    </row>
    <row r="191" spans="2:20" ht="15" customHeight="1" x14ac:dyDescent="0.35">
      <c r="B191" s="19" t="s">
        <v>155</v>
      </c>
      <c r="C191" s="20" t="s">
        <v>23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>
        <v>6.9444444444444444E-5</v>
      </c>
      <c r="N191" s="21">
        <v>6.9444444444444444E-5</v>
      </c>
      <c r="O191" s="21"/>
      <c r="P191" s="21"/>
      <c r="Q191" s="21"/>
      <c r="R191" s="21"/>
      <c r="S191" s="21"/>
      <c r="T191" s="22"/>
    </row>
    <row r="192" spans="2:20" ht="15" customHeight="1" x14ac:dyDescent="0.35">
      <c r="B192" s="19" t="s">
        <v>156</v>
      </c>
      <c r="C192" s="20" t="s">
        <v>25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>
        <v>1.3888888888888889E-4</v>
      </c>
      <c r="N192" s="21">
        <v>1.3888888888888889E-4</v>
      </c>
      <c r="O192" s="21"/>
      <c r="P192" s="21"/>
      <c r="Q192" s="21"/>
      <c r="R192" s="21"/>
      <c r="S192" s="21"/>
      <c r="T192" s="22"/>
    </row>
    <row r="193" spans="2:20" ht="15" customHeight="1" x14ac:dyDescent="0.35">
      <c r="B193" s="19" t="s">
        <v>157</v>
      </c>
      <c r="C193" s="20" t="s">
        <v>25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>
        <v>2.3148148148148147E-5</v>
      </c>
      <c r="N193" s="21">
        <v>2.3148148148148147E-5</v>
      </c>
      <c r="O193" s="21"/>
      <c r="P193" s="21"/>
      <c r="Q193" s="21"/>
      <c r="R193" s="21"/>
      <c r="S193" s="21"/>
      <c r="T193" s="22"/>
    </row>
    <row r="194" spans="2:20" ht="15" customHeight="1" x14ac:dyDescent="0.35">
      <c r="B194" s="19" t="s">
        <v>69</v>
      </c>
      <c r="C194" s="20" t="s">
        <v>23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>
        <v>3.4722222222222222E-5</v>
      </c>
      <c r="N194" s="21">
        <v>3.4722222222222222E-5</v>
      </c>
      <c r="O194" s="21"/>
      <c r="P194" s="21"/>
      <c r="Q194" s="21"/>
      <c r="R194" s="21"/>
      <c r="S194" s="21"/>
      <c r="T194" s="22"/>
    </row>
    <row r="195" spans="2:20" ht="15" customHeight="1" x14ac:dyDescent="0.35">
      <c r="B195" s="19" t="s">
        <v>158</v>
      </c>
      <c r="C195" s="20" t="s">
        <v>25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>
        <v>4.6296296296296294E-5</v>
      </c>
      <c r="N195" s="21">
        <v>4.6296296296296294E-5</v>
      </c>
      <c r="O195" s="21"/>
      <c r="P195" s="21"/>
      <c r="Q195" s="21"/>
      <c r="R195" s="21"/>
      <c r="S195" s="21"/>
      <c r="T195" s="22"/>
    </row>
    <row r="196" spans="2:20" ht="15" customHeight="1" x14ac:dyDescent="0.35">
      <c r="B196" s="19" t="s">
        <v>45</v>
      </c>
      <c r="C196" s="20" t="s">
        <v>23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>
        <v>3.4722222222222222E-5</v>
      </c>
      <c r="N196" s="21">
        <v>3.4722222222222222E-5</v>
      </c>
      <c r="O196" s="21"/>
      <c r="P196" s="21"/>
      <c r="Q196" s="21"/>
      <c r="R196" s="21"/>
      <c r="S196" s="21"/>
      <c r="T196" s="22"/>
    </row>
    <row r="197" spans="2:20" ht="15" customHeight="1" x14ac:dyDescent="0.35">
      <c r="B197" s="19" t="s">
        <v>159</v>
      </c>
      <c r="C197" s="20" t="s">
        <v>25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>
        <v>1.273148148148148E-4</v>
      </c>
      <c r="N197" s="21">
        <v>1.273148148148148E-4</v>
      </c>
      <c r="O197" s="21"/>
      <c r="P197" s="21"/>
      <c r="Q197" s="21"/>
      <c r="R197" s="21"/>
      <c r="S197" s="21"/>
      <c r="T197" s="22"/>
    </row>
    <row r="198" spans="2:20" ht="15" customHeight="1" x14ac:dyDescent="0.35">
      <c r="B198" s="19" t="s">
        <v>160</v>
      </c>
      <c r="C198" s="20" t="s">
        <v>23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>
        <v>1.0416666666666667E-4</v>
      </c>
      <c r="N198" s="21">
        <v>1.0416666666666667E-4</v>
      </c>
      <c r="O198" s="21"/>
      <c r="P198" s="21"/>
      <c r="Q198" s="21"/>
      <c r="R198" s="21"/>
      <c r="S198" s="21"/>
      <c r="T198" s="22"/>
    </row>
    <row r="199" spans="2:20" ht="15" customHeight="1" x14ac:dyDescent="0.35">
      <c r="B199" s="19" t="s">
        <v>161</v>
      </c>
      <c r="C199" s="20" t="s">
        <v>23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>
        <v>3.4722222222222222E-5</v>
      </c>
      <c r="N199" s="21">
        <v>3.4722222222222222E-5</v>
      </c>
      <c r="O199" s="21"/>
      <c r="P199" s="21"/>
      <c r="Q199" s="21"/>
      <c r="R199" s="21"/>
      <c r="S199" s="21"/>
      <c r="T199" s="22"/>
    </row>
    <row r="200" spans="2:20" ht="15" customHeight="1" x14ac:dyDescent="0.35">
      <c r="B200" s="19" t="s">
        <v>162</v>
      </c>
      <c r="C200" s="20" t="s">
        <v>25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>
        <v>1.5046296296296297E-4</v>
      </c>
      <c r="N200" s="21">
        <v>1.5046296296296297E-4</v>
      </c>
      <c r="O200" s="21"/>
      <c r="P200" s="21"/>
      <c r="Q200" s="21"/>
      <c r="R200" s="21"/>
      <c r="S200" s="21"/>
      <c r="T200" s="22"/>
    </row>
    <row r="201" spans="2:20" ht="15" customHeight="1" x14ac:dyDescent="0.35">
      <c r="B201" s="19" t="s">
        <v>163</v>
      </c>
      <c r="C201" s="20" t="s">
        <v>25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>
        <v>5.7407407407407407E-3</v>
      </c>
      <c r="N201" s="21">
        <v>5.7407407407407407E-3</v>
      </c>
      <c r="O201" s="21"/>
      <c r="P201" s="21"/>
      <c r="Q201" s="21"/>
      <c r="R201" s="21"/>
      <c r="S201" s="21"/>
      <c r="T201" s="22"/>
    </row>
    <row r="202" spans="2:20" ht="15" customHeight="1" x14ac:dyDescent="0.35">
      <c r="B202" s="19" t="s">
        <v>164</v>
      </c>
      <c r="C202" s="20" t="s">
        <v>25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>
        <v>1.6087962962962963E-3</v>
      </c>
      <c r="N202" s="21">
        <v>1.6087962962962963E-3</v>
      </c>
      <c r="O202" s="21"/>
      <c r="P202" s="21"/>
      <c r="Q202" s="21"/>
      <c r="R202" s="21"/>
      <c r="S202" s="21"/>
      <c r="T202" s="22"/>
    </row>
    <row r="203" spans="2:20" ht="15" customHeight="1" x14ac:dyDescent="0.35">
      <c r="B203" s="19" t="s">
        <v>165</v>
      </c>
      <c r="C203" s="20" t="s">
        <v>25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>
        <v>1.3888888888888889E-3</v>
      </c>
      <c r="N203" s="21">
        <v>1.3888888888888889E-3</v>
      </c>
      <c r="O203" s="21"/>
      <c r="P203" s="21"/>
      <c r="Q203" s="21"/>
      <c r="R203" s="21"/>
      <c r="S203" s="21"/>
      <c r="T203" s="22"/>
    </row>
    <row r="204" spans="2:20" ht="15" customHeight="1" x14ac:dyDescent="0.35">
      <c r="B204" s="19" t="s">
        <v>166</v>
      </c>
      <c r="C204" s="20" t="s">
        <v>25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>
        <v>5.2083333333333333E-4</v>
      </c>
      <c r="N204" s="21">
        <v>5.2083333333333333E-4</v>
      </c>
      <c r="O204" s="21"/>
      <c r="P204" s="21"/>
      <c r="Q204" s="21"/>
      <c r="R204" s="21"/>
      <c r="S204" s="21"/>
      <c r="T204" s="22"/>
    </row>
    <row r="205" spans="2:20" ht="15" customHeight="1" x14ac:dyDescent="0.35">
      <c r="B205" s="19" t="s">
        <v>167</v>
      </c>
      <c r="C205" s="20" t="s">
        <v>25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>
        <v>0</v>
      </c>
      <c r="N205" s="21">
        <v>0</v>
      </c>
      <c r="O205" s="21"/>
      <c r="P205" s="21"/>
      <c r="Q205" s="21"/>
      <c r="R205" s="21"/>
      <c r="S205" s="21"/>
      <c r="T205" s="22"/>
    </row>
    <row r="206" spans="2:20" ht="15" customHeight="1" x14ac:dyDescent="0.35">
      <c r="B206" s="19"/>
      <c r="C206" s="2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2"/>
    </row>
    <row r="207" spans="2:20" ht="15" customHeight="1" x14ac:dyDescent="0.35">
      <c r="B207" s="19"/>
      <c r="C207" s="2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2"/>
    </row>
    <row r="208" spans="2:20" ht="15" customHeight="1" x14ac:dyDescent="0.35">
      <c r="B208" s="19"/>
      <c r="C208" s="2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2"/>
    </row>
    <row r="209" spans="2:20" ht="15" customHeight="1" x14ac:dyDescent="0.35">
      <c r="B209" s="19"/>
      <c r="C209" s="2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2"/>
    </row>
    <row r="210" spans="2:20" ht="15" customHeight="1" x14ac:dyDescent="0.35">
      <c r="B210" s="19"/>
      <c r="C210" s="2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2"/>
    </row>
    <row r="211" spans="2:20" ht="15" customHeight="1" x14ac:dyDescent="0.35">
      <c r="B211" s="19"/>
      <c r="C211" s="2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2"/>
    </row>
    <row r="212" spans="2:20" ht="15" customHeight="1" x14ac:dyDescent="0.35">
      <c r="B212" s="19"/>
      <c r="C212" s="20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2"/>
    </row>
    <row r="213" spans="2:20" ht="15" customHeight="1" x14ac:dyDescent="0.35">
      <c r="B213" s="19"/>
      <c r="C213" s="20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2"/>
    </row>
    <row r="214" spans="2:20" ht="15" customHeight="1" x14ac:dyDescent="0.35">
      <c r="B214" s="19"/>
      <c r="C214" s="2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2"/>
    </row>
    <row r="215" spans="2:20" ht="15" customHeight="1" x14ac:dyDescent="0.35">
      <c r="B215" s="19"/>
      <c r="C215" s="20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2"/>
    </row>
    <row r="216" spans="2:20" ht="15" customHeight="1" x14ac:dyDescent="0.35">
      <c r="B216" s="19"/>
      <c r="C216" s="20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2"/>
    </row>
    <row r="217" spans="2:20" ht="15" customHeight="1" x14ac:dyDescent="0.35">
      <c r="B217" s="19"/>
      <c r="C217" s="20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2"/>
    </row>
    <row r="218" spans="2:20" ht="15" customHeight="1" x14ac:dyDescent="0.35">
      <c r="B218" s="19"/>
      <c r="C218" s="20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2"/>
    </row>
    <row r="219" spans="2:20" ht="15" customHeight="1" x14ac:dyDescent="0.35"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2"/>
    </row>
    <row r="220" spans="2:20" ht="15" customHeight="1" x14ac:dyDescent="0.35"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2"/>
    </row>
    <row r="221" spans="2:20" ht="15" customHeight="1" x14ac:dyDescent="0.35"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2"/>
    </row>
    <row r="222" spans="2:20" ht="15" customHeight="1" x14ac:dyDescent="0.35"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2"/>
    </row>
    <row r="223" spans="2:20" ht="15" customHeight="1" x14ac:dyDescent="0.35"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2"/>
    </row>
    <row r="224" spans="2:20" ht="15" customHeight="1" x14ac:dyDescent="0.35"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2"/>
    </row>
    <row r="225" spans="2:20" ht="15" customHeight="1" x14ac:dyDescent="0.35"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2"/>
    </row>
    <row r="226" spans="2:20" ht="15" customHeight="1" x14ac:dyDescent="0.35"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2"/>
    </row>
    <row r="227" spans="2:20" ht="15" customHeight="1" x14ac:dyDescent="0.35"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2"/>
    </row>
    <row r="228" spans="2:20" ht="15" customHeight="1" x14ac:dyDescent="0.35"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2"/>
    </row>
    <row r="229" spans="2:20" ht="15" customHeight="1" x14ac:dyDescent="0.35"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2"/>
    </row>
    <row r="230" spans="2:20" ht="15" customHeight="1" x14ac:dyDescent="0.35"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2"/>
    </row>
    <row r="231" spans="2:20" ht="15" customHeight="1" x14ac:dyDescent="0.35"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2"/>
    </row>
    <row r="232" spans="2:20" ht="15" customHeight="1" x14ac:dyDescent="0.35"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2"/>
    </row>
    <row r="233" spans="2:20" ht="15" customHeight="1" x14ac:dyDescent="0.35"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2"/>
    </row>
    <row r="234" spans="2:20" ht="15" customHeight="1" x14ac:dyDescent="0.35"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2"/>
    </row>
    <row r="235" spans="2:20" ht="15" customHeight="1" x14ac:dyDescent="0.35"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2"/>
    </row>
    <row r="236" spans="2:20" ht="15" customHeight="1" x14ac:dyDescent="0.35"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2"/>
    </row>
    <row r="237" spans="2:20" ht="15" customHeight="1" x14ac:dyDescent="0.35"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2"/>
    </row>
    <row r="238" spans="2:20" ht="15" customHeight="1" x14ac:dyDescent="0.35"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2"/>
    </row>
    <row r="239" spans="2:20" ht="15" customHeight="1" x14ac:dyDescent="0.35"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2"/>
    </row>
    <row r="240" spans="2:20" ht="15" customHeight="1" x14ac:dyDescent="0.35"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2"/>
    </row>
    <row r="241" spans="2:20" ht="15" customHeight="1" x14ac:dyDescent="0.35"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2"/>
    </row>
    <row r="242" spans="2:20" ht="15" customHeight="1" x14ac:dyDescent="0.35"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2"/>
    </row>
    <row r="243" spans="2:20" ht="15" customHeight="1" x14ac:dyDescent="0.35"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2"/>
    </row>
    <row r="244" spans="2:20" ht="15" customHeight="1" x14ac:dyDescent="0.35"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2"/>
    </row>
    <row r="245" spans="2:20" ht="15" customHeight="1" x14ac:dyDescent="0.35"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2"/>
    </row>
    <row r="246" spans="2:20" ht="15" customHeight="1" x14ac:dyDescent="0.35"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2"/>
    </row>
    <row r="247" spans="2:20" ht="15" customHeight="1" x14ac:dyDescent="0.35"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2"/>
    </row>
    <row r="248" spans="2:20" ht="15" customHeight="1" x14ac:dyDescent="0.35"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2"/>
    </row>
    <row r="249" spans="2:20" ht="15" customHeight="1" x14ac:dyDescent="0.35"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2"/>
    </row>
    <row r="250" spans="2:20" ht="15" customHeight="1" x14ac:dyDescent="0.35"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2"/>
    </row>
    <row r="251" spans="2:20" ht="15" customHeight="1" x14ac:dyDescent="0.35"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2"/>
    </row>
    <row r="252" spans="2:20" ht="15" customHeight="1" x14ac:dyDescent="0.35"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2"/>
    </row>
    <row r="253" spans="2:20" ht="15" customHeight="1" x14ac:dyDescent="0.35"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2"/>
    </row>
    <row r="254" spans="2:20" ht="15" customHeight="1" x14ac:dyDescent="0.35"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2"/>
    </row>
    <row r="255" spans="2:20" ht="15" customHeight="1" x14ac:dyDescent="0.35"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2"/>
    </row>
    <row r="256" spans="2:20" ht="15" customHeight="1" x14ac:dyDescent="0.35"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2"/>
    </row>
    <row r="257" spans="2:20" ht="15" customHeight="1" x14ac:dyDescent="0.35"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2"/>
    </row>
    <row r="258" spans="2:20" ht="15" customHeight="1" x14ac:dyDescent="0.35"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2"/>
    </row>
    <row r="260" spans="2:20" ht="15" customHeight="1" x14ac:dyDescent="0.35">
      <c r="B260" s="2"/>
      <c r="C260" s="3" t="s">
        <v>168</v>
      </c>
      <c r="D260" s="4">
        <f>IF(SUM(P30Aao34A_Accelo2[Abastecimento])=0,"",SUM(P30Aao34A_Accelo2[Abastecimento]))</f>
        <v>6.4236111111111108E-3</v>
      </c>
      <c r="E260" s="4">
        <f>IF(SUM(P30Aao34A_Accelo2[Passa-disço])=0,"",SUM(P30Aao34A_Accelo2[Passa-disço]))</f>
        <v>8.7037037037037048E-3</v>
      </c>
      <c r="F260" s="4">
        <f>IF(SUM(P30Aao34A_Accelo2[Chineleira])=0,"",SUM(P30Aao34A_Accelo2[Chineleira]))</f>
        <v>1.1168981481481479E-2</v>
      </c>
      <c r="G260" s="4">
        <f>IF(SUM(P30Aao34A_Accelo2[5ª Roda])=0,"",SUM(P30Aao34A_Accelo2[5ª Roda]))</f>
        <v>1.1435185185185184E-2</v>
      </c>
      <c r="H260" s="4">
        <f>IF(SUM(P30Aao34A_Accelo2[Pneu LD])=0,"",SUM(P30Aao34A_Accelo2[Pneu LD]))</f>
        <v>4.7106481481481478E-3</v>
      </c>
      <c r="I260" s="4">
        <f>IF(SUM(P30Aao34A_Accelo2[Pneu LE])=0,"",SUM(P30Aao34A_Accelo2[Pneu LE]))</f>
        <v>4.7106481481481478E-3</v>
      </c>
      <c r="J260" s="4">
        <f>IF(SUM(P30Aao34A_Accelo2[Para-lama LD])=0,"",SUM(P30Aao34A_Accelo2[Para-lama LD]))</f>
        <v>7.8703703703703713E-3</v>
      </c>
      <c r="K260" s="4">
        <f>IF(SUM(P30Aao34A_Accelo2[Para-lama LE])=0,"",SUM(P30Aao34A_Accelo2[Para-lama LE]))</f>
        <v>7.8703703703703713E-3</v>
      </c>
      <c r="L260" s="4">
        <f>IF(SUM(P30Aao34A_Accelo2[Controle])=0,"",SUM(P30Aao34A_Accelo2[Controle]))</f>
        <v>5.4282407407407404E-3</v>
      </c>
      <c r="M260" s="4">
        <f>IF(SUM(P30Aao34A_Accelo2[Elétrica I])=0,"",SUM(P30Aao34A_Accelo2[Elétrica I]))</f>
        <v>1.0115740740740741E-2</v>
      </c>
      <c r="N260" s="4">
        <f>IF(SUM(P30Aao34A_Accelo2[Elétrica II])=0,"",SUM(P30Aao34A_Accelo2[Elétrica II]))</f>
        <v>1.0115740740740741E-2</v>
      </c>
      <c r="O260" s="4" t="str">
        <f>IF(SUM(P30Aao34A_Accelo2[Elétrica III])=0,"",SUM(P30Aao34A_Accelo2[Elétrica III]))</f>
        <v/>
      </c>
      <c r="P260" s="4" t="str">
        <f>IF(SUM(P30Aao34A_Accelo2[Coluna1])=0,"",SUM(P30Aao34A_Accelo2[Coluna1]))</f>
        <v/>
      </c>
      <c r="Q260" s="4" t="str">
        <f>IF(SUM(P30Aao34A_Accelo2[Coluna2])=0,"",SUM(P30Aao34A_Accelo2[Coluna2]))</f>
        <v/>
      </c>
      <c r="R260" s="4" t="str">
        <f>IF(SUM(P30Aao34A_Accelo2[Coluna3])=0,"",SUM(P30Aao34A_Accelo2[Coluna3]))</f>
        <v/>
      </c>
      <c r="S260" s="4" t="str">
        <f>IF(SUM(P30Aao34A_Accelo2[Coluna4])=0,"",SUM(P30Aao34A_Accelo2[Coluna4]))</f>
        <v/>
      </c>
      <c r="T260" s="4" t="str">
        <f>IF(SUM(P30Aao34A_Accelo2[Coluna5])=0,"",SUM(P30Aao34A_Accelo2[Coluna5]))</f>
        <v/>
      </c>
    </row>
    <row r="261" spans="2:20" ht="15" customHeight="1" x14ac:dyDescent="0.35">
      <c r="B261" s="2"/>
      <c r="C261" s="8" t="s">
        <v>169</v>
      </c>
      <c r="D261" s="5">
        <f ca="1">IF(D260="","",SUMIF(P30Aao34A_Accelo2[[Classificação]:[Coluna5]],"AGR",P30Aao34A_Accelo2[Abastecimento]))</f>
        <v>3.645833333333333E-3</v>
      </c>
      <c r="E261" s="5">
        <f ca="1">IF(E260="","",SUMIF(P30Aao34A_Accelo2[[Classificação]:[Coluna5]],"AGR",P30Aao34A_Accelo2[Passa-disço]))</f>
        <v>6.8055555555555551E-3</v>
      </c>
      <c r="F261" s="5">
        <f ca="1">IF(F260="","",SUMIF(P30Aao34A_Accelo2[[Classificação]:[Coluna5]],"AGR",P30Aao34A_Accelo2[Chineleira]))</f>
        <v>7.013888888888889E-3</v>
      </c>
      <c r="G261" s="5">
        <f ca="1">IF(G260="","",SUMIF(P30Aao34A_Accelo2[[Classificação]:[Coluna5]],"AGR",P30Aao34A_Accelo2[5ª Roda]))</f>
        <v>9.6643518518518528E-3</v>
      </c>
      <c r="H261" s="5">
        <f ca="1">IF(H260="","",SUMIF(P30Aao34A_Accelo2[[Classificação]:[Coluna5]],"AGR",P30Aao34A_Accelo2[Pneu LD]))</f>
        <v>3.2060185185185182E-3</v>
      </c>
      <c r="I261" s="5">
        <f ca="1">IF(I260="","",SUMIF(P30Aao34A_Accelo2[[Classificação]:[Coluna5]],"AGR",P30Aao34A_Accelo2[Pneu LE]))</f>
        <v>3.2060185185185182E-3</v>
      </c>
      <c r="J261" s="5">
        <f ca="1">IF(J260="","",SUMIF(P30Aao34A_Accelo2[[Classificação]:[Coluna5]],"AGR",P30Aao34A_Accelo2[Para-lama LD]))</f>
        <v>7.6620370370370366E-3</v>
      </c>
      <c r="K261" s="5">
        <f ca="1">IF(K260="","",SUMIF(P30Aao34A_Accelo2[[Classificação]:[Coluna5]],"AGR",P30Aao34A_Accelo2[Para-lama LE]))</f>
        <v>7.6620370370370366E-3</v>
      </c>
      <c r="L261" s="5">
        <f ca="1">IF(L260="","",SUMIF(P30Aao34A_Accelo2[[Classificação]:[Coluna5]],"AGR",P30Aao34A_Accelo2[Controle]))</f>
        <v>1.0069444444444444E-3</v>
      </c>
      <c r="M261" s="5">
        <f ca="1">IF(M260="","",SUMIF(P30Aao34A_Accelo2[[Classificação]:[Coluna5]],"AGR",P30Aao34A_Accelo2[Elétrica I]))</f>
        <v>9.8379629629629633E-3</v>
      </c>
      <c r="N261" s="5">
        <f ca="1">IF(N260="","",SUMIF(P30Aao34A_Accelo2[[Classificação]:[Coluna5]],"AGR",P30Aao34A_Accelo2[Elétrica II]))</f>
        <v>9.8379629629629633E-3</v>
      </c>
      <c r="O261" s="5" t="str">
        <f>IF(O260="","",SUMIF(P30Aao34A_Accelo2[[Classificação]:[Coluna5]],"AGR",P30Aao34A_Accelo2[Elétrica III]))</f>
        <v/>
      </c>
      <c r="P261" s="5" t="str">
        <f>IF(P260="","",SUMIF(P30Aao34A_Accelo2[[Classificação]:[Coluna5]],"AGR",P30Aao34A_Accelo2[Coluna1]))</f>
        <v/>
      </c>
      <c r="Q261" s="5" t="str">
        <f>IF(Q260="","",SUMIF(P30Aao34A_Accelo2[[Classificação]:[Coluna5]],"AGR",P30Aao34A_Accelo2[Coluna2]))</f>
        <v/>
      </c>
      <c r="R261" s="5" t="str">
        <f>IF(R260="","",SUMIF(P30Aao34A_Accelo2[[Classificação]:[Coluna5]],"AGR",P30Aao34A_Accelo2[Coluna3]))</f>
        <v/>
      </c>
      <c r="S261" s="5" t="str">
        <f>IF(S260="","",SUMIF(P30Aao34A_Accelo2[[Classificação]:[Coluna5]],"AGR",P30Aao34A_Accelo2[Coluna4]))</f>
        <v/>
      </c>
      <c r="T261" s="5" t="str">
        <f>IF(T260="","",SUMIF(P30Aao34A_Accelo2[[Classificação]:[Coluna5]],"AGR",P30Aao34A_Accelo2[Coluna5]))</f>
        <v/>
      </c>
    </row>
    <row r="262" spans="2:20" ht="15" customHeight="1" x14ac:dyDescent="0.35">
      <c r="B262" s="2"/>
      <c r="C262" s="9" t="s">
        <v>170</v>
      </c>
      <c r="D262" s="6">
        <f ca="1">IF(D263="","",SUMIF(P30Aao34A_Accelo2[[Classificação]:[Coluna5]],"NEC",P30Aao34A_Accelo2[Abastecimento]))</f>
        <v>0</v>
      </c>
      <c r="E262" s="6">
        <f ca="1">IF(E263="","",SUMIF(P30Aao34A_Accelo2[[Classificação]:[Coluna5]],"NEC",P30Aao34A_Accelo2[Passa-disço]))</f>
        <v>0</v>
      </c>
      <c r="F262" s="6">
        <f ca="1">IF(F263="","",SUMIF(P30Aao34A_Accelo2[[Classificação]:[Coluna5]],"NEC",P30Aao34A_Accelo2[Chineleira]))</f>
        <v>0</v>
      </c>
      <c r="G262" s="6">
        <f ca="1">IF(G263="","",SUMIF(P30Aao34A_Accelo2[[Classificação]:[Coluna5]],"NEC",P30Aao34A_Accelo2[5ª Roda]))</f>
        <v>0</v>
      </c>
      <c r="H262" s="6">
        <f ca="1">IF(H263="","",SUMIF(P30Aao34A_Accelo2[[Classificação]:[Coluna5]],"NEC",P30Aao34A_Accelo2[Pneu LD]))</f>
        <v>0</v>
      </c>
      <c r="I262" s="6">
        <f ca="1">IF(I263="","",SUMIF(P30Aao34A_Accelo2[[Classificação]:[Coluna5]],"NEC",P30Aao34A_Accelo2[Pneu LE]))</f>
        <v>0</v>
      </c>
      <c r="J262" s="6">
        <f ca="1">IF(J263="","",SUMIF(P30Aao34A_Accelo2[[Classificação]:[Coluna5]],"NEC",P30Aao34A_Accelo2[Para-lama LD]))</f>
        <v>0</v>
      </c>
      <c r="K262" s="6">
        <f ca="1">IF(K263="","",SUMIF(P30Aao34A_Accelo2[[Classificação]:[Coluna5]],"NEC",P30Aao34A_Accelo2[Para-lama LE]))</f>
        <v>0</v>
      </c>
      <c r="L262" s="6">
        <f ca="1">IF(L263="","",SUMIF(P30Aao34A_Accelo2[[Classificação]:[Coluna5]],"NEC",P30Aao34A_Accelo2[Controle]))</f>
        <v>0</v>
      </c>
      <c r="M262" s="6">
        <f ca="1">IF(M263="","",SUMIF(P30Aao34A_Accelo2[[Classificação]:[Coluna5]],"NEC",P30Aao34A_Accelo2[Elétrica I]))</f>
        <v>0</v>
      </c>
      <c r="N262" s="6">
        <f ca="1">IF(N263="","",SUMIF(P30Aao34A_Accelo2[[Classificação]:[Coluna5]],"NEC",P30Aao34A_Accelo2[Elétrica II]))</f>
        <v>0</v>
      </c>
      <c r="O262" s="6" t="str">
        <f>IF(O263="","",SUMIF(P30Aao34A_Accelo2[[Classificação]:[Coluna5]],"NEC",P30Aao34A_Accelo2[Elétrica III]))</f>
        <v/>
      </c>
      <c r="P262" s="6" t="str">
        <f>IF(P263="","",SUMIF(P30Aao34A_Accelo2[[Classificação]:[Coluna5]],"NEC",P30Aao34A_Accelo2[Coluna1]))</f>
        <v/>
      </c>
      <c r="Q262" s="6" t="str">
        <f>IF(Q263="","",SUMIF(P30Aao34A_Accelo2[[Classificação]:[Coluna5]],"NEC",P30Aao34A_Accelo2[Coluna2]))</f>
        <v/>
      </c>
      <c r="R262" s="6" t="str">
        <f>IF(R263="","",SUMIF(P30Aao34A_Accelo2[[Classificação]:[Coluna5]],"NEC",P30Aao34A_Accelo2[Coluna3]))</f>
        <v/>
      </c>
      <c r="S262" s="6" t="str">
        <f>IF(S263="","",SUMIF(P30Aao34A_Accelo2[[Classificação]:[Coluna5]],"NEC",P30Aao34A_Accelo2[Coluna4]))</f>
        <v/>
      </c>
      <c r="T262" s="6" t="str">
        <f>IF(T263="","",SUMIF(P30Aao34A_Accelo2[[Classificação]:[Coluna5]],"NEC",P30Aao34A_Accelo2[Coluna5]))</f>
        <v/>
      </c>
    </row>
    <row r="263" spans="2:20" ht="15" customHeight="1" x14ac:dyDescent="0.35">
      <c r="B263" s="2"/>
      <c r="C263" s="10" t="s">
        <v>171</v>
      </c>
      <c r="D263" s="7">
        <f ca="1">IF(D261="","",SUMIF(P30Aao34A_Accelo2[[Classificação]:[Coluna5]],"ÑAG",P30Aao34A_Accelo2[Abastecimento]))</f>
        <v>2.7777777777777779E-3</v>
      </c>
      <c r="E263" s="7">
        <f ca="1">IF(E261="","",SUMIF(P30Aao34A_Accelo2[[Classificação]:[Coluna5]],"ÑAG",P30Aao34A_Accelo2[Passa-disço]))</f>
        <v>1.8981481481481479E-3</v>
      </c>
      <c r="F263" s="7">
        <f ca="1">IF(F261="","",SUMIF(P30Aao34A_Accelo2[[Classificação]:[Coluna5]],"ÑAG",P30Aao34A_Accelo2[Chineleira]))</f>
        <v>4.1550925925925922E-3</v>
      </c>
      <c r="G263" s="7">
        <f ca="1">IF(G261="","",SUMIF(P30Aao34A_Accelo2[[Classificação]:[Coluna5]],"ÑAG",P30Aao34A_Accelo2[5ª Roda]))</f>
        <v>1.7708333333333335E-3</v>
      </c>
      <c r="H263" s="7">
        <f ca="1">IF(H261="","",SUMIF(P30Aao34A_Accelo2[[Classificação]:[Coluna5]],"ÑAG",P30Aao34A_Accelo2[Pneu LD]))</f>
        <v>1.5046296296296296E-3</v>
      </c>
      <c r="I263" s="7">
        <f ca="1">IF(I261="","",SUMIF(P30Aao34A_Accelo2[[Classificação]:[Coluna5]],"ÑAG",P30Aao34A_Accelo2[Pneu LE]))</f>
        <v>1.5046296296296296E-3</v>
      </c>
      <c r="J263" s="7">
        <f ca="1">IF(J261="","",SUMIF(P30Aao34A_Accelo2[[Classificação]:[Coluna5]],"ÑAG",P30Aao34A_Accelo2[Para-lama LD]))</f>
        <v>2.0833333333333332E-4</v>
      </c>
      <c r="K263" s="7">
        <f ca="1">IF(K261="","",SUMIF(P30Aao34A_Accelo2[[Classificação]:[Coluna5]],"ÑAG",P30Aao34A_Accelo2[Para-lama LE]))</f>
        <v>2.0833333333333332E-4</v>
      </c>
      <c r="L263" s="7">
        <f ca="1">IF(L261="","",SUMIF(P30Aao34A_Accelo2[[Classificação]:[Coluna5]],"ÑAG",P30Aao34A_Accelo2[Controle]))</f>
        <v>4.4212962962962964E-3</v>
      </c>
      <c r="M263" s="7">
        <f ca="1">IF(M261="","",SUMIF(P30Aao34A_Accelo2[[Classificação]:[Coluna5]],"ÑAG",P30Aao34A_Accelo2[Elétrica I]))</f>
        <v>2.7777777777777778E-4</v>
      </c>
      <c r="N263" s="7">
        <f ca="1">IF(N261="","",SUMIF(P30Aao34A_Accelo2[[Classificação]:[Coluna5]],"ÑAG",P30Aao34A_Accelo2[Elétrica II]))</f>
        <v>2.7777777777777778E-4</v>
      </c>
      <c r="O263" s="7" t="str">
        <f>IF(O261="","",SUMIF(P30Aao34A_Accelo2[[Classificação]:[Coluna5]],"ÑAG",P30Aao34A_Accelo2[Elétrica III]))</f>
        <v/>
      </c>
      <c r="P263" s="7" t="str">
        <f>IF(P261="","",SUMIF(P30Aao34A_Accelo2[[Classificação]:[Coluna5]],"ÑAG",P30Aao34A_Accelo2[Coluna1]))</f>
        <v/>
      </c>
      <c r="Q263" s="7" t="str">
        <f>IF(Q261="","",SUMIF(P30Aao34A_Accelo2[[Classificação]:[Coluna5]],"ÑAG",P30Aao34A_Accelo2[Coluna2]))</f>
        <v/>
      </c>
      <c r="R263" s="7" t="str">
        <f>IF(R261="","",SUMIF(P30Aao34A_Accelo2[[Classificação]:[Coluna5]],"ÑAG",P30Aao34A_Accelo2[Coluna3]))</f>
        <v/>
      </c>
      <c r="S263" s="7" t="str">
        <f>IF(S261="","",SUMIF(P30Aao34A_Accelo2[[Classificação]:[Coluna5]],"ÑAG",P30Aao34A_Accelo2[Coluna4]))</f>
        <v/>
      </c>
      <c r="T263" s="7" t="str">
        <f>IF(T261="","",SUMIF(P30Aao34A_Accelo2[[Classificação]:[Coluna5]],"ÑAG",P30Aao34A_Accelo2[Coluna5]))</f>
        <v/>
      </c>
    </row>
    <row r="264" spans="2:20" ht="15" customHeight="1" x14ac:dyDescent="0.35">
      <c r="B264" s="2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2:20" ht="15" customHeight="1" x14ac:dyDescent="0.35">
      <c r="B265" s="2"/>
      <c r="C265" s="3" t="s">
        <v>172</v>
      </c>
      <c r="D265" s="4">
        <v>1.1458333333333333E-2</v>
      </c>
      <c r="E265" s="4">
        <v>1.1458333333333333E-2</v>
      </c>
      <c r="F265" s="4">
        <v>1.1458333333333333E-2</v>
      </c>
      <c r="G265" s="4">
        <v>1.1458333333333333E-2</v>
      </c>
      <c r="H265" s="4">
        <v>1.1458333333333333E-2</v>
      </c>
      <c r="I265" s="4">
        <v>1.1458333333333333E-2</v>
      </c>
      <c r="J265" s="4">
        <v>1.1458333333333333E-2</v>
      </c>
      <c r="K265" s="4">
        <v>1.1458333333333333E-2</v>
      </c>
      <c r="L265" s="4">
        <v>1.1458333333333333E-2</v>
      </c>
      <c r="M265" s="4">
        <v>1.1458333333333333E-2</v>
      </c>
      <c r="N265" s="4">
        <v>1.1458333333333333E-2</v>
      </c>
      <c r="O265" s="4">
        <v>1.1458333333333333E-2</v>
      </c>
      <c r="P265" s="4">
        <v>1.1458333333333333E-2</v>
      </c>
      <c r="Q265" s="4">
        <v>1.1458333333333333E-2</v>
      </c>
      <c r="R265" s="4">
        <v>1.1458333333333333E-2</v>
      </c>
      <c r="S265" s="4">
        <v>1.1458333333333333E-2</v>
      </c>
      <c r="T265" s="4">
        <v>1.1458333333333333E-2</v>
      </c>
    </row>
  </sheetData>
  <mergeCells count="3">
    <mergeCell ref="D2:T2"/>
    <mergeCell ref="D3:T3"/>
    <mergeCell ref="B4:T4"/>
  </mergeCells>
  <conditionalFormatting sqref="C7:C258">
    <cfRule type="cellIs" dxfId="5" priority="6" operator="equal">
      <formula>"ÑAG"</formula>
    </cfRule>
  </conditionalFormatting>
  <conditionalFormatting sqref="C7:T258">
    <cfRule type="cellIs" dxfId="4" priority="4" operator="equal">
      <formula>"AGR"</formula>
    </cfRule>
    <cfRule type="cellIs" dxfId="3" priority="5" operator="equal">
      <formula>"NEC"</formula>
    </cfRule>
  </conditionalFormatting>
  <conditionalFormatting sqref="D7:T258">
    <cfRule type="expression" dxfId="2" priority="1">
      <formula>$C7="AGR"</formula>
    </cfRule>
    <cfRule type="expression" dxfId="1" priority="2">
      <formula>$C7="NEC"</formula>
    </cfRule>
    <cfRule type="expression" dxfId="0" priority="3">
      <formula>$C7="ÑAG"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AGR - Agrega valor_x000a_ÑAG - Não agrega valor_x000a_NEC - Não agrega, mas é necessário" xr:uid="{33A3E56D-3727-4660-A844-E9E6C612544F}">
          <x14:formula1>
            <xm:f>Dados!$A$1:$A$3</xm:f>
          </x14:formula1>
          <xm:sqref>C7:C258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320F-B9B3-4998-8643-4AFB2841CDF9}">
  <dimension ref="A1:A3"/>
  <sheetViews>
    <sheetView showGridLines="0" workbookViewId="0">
      <selection activeCell="A3" sqref="A3"/>
    </sheetView>
  </sheetViews>
  <sheetFormatPr defaultRowHeight="14.5" x14ac:dyDescent="0.35"/>
  <sheetData>
    <row r="1" spans="1:1" x14ac:dyDescent="0.35">
      <c r="A1" s="16" t="s">
        <v>25</v>
      </c>
    </row>
    <row r="2" spans="1:1" x14ac:dyDescent="0.35">
      <c r="A2" s="18" t="s">
        <v>23</v>
      </c>
    </row>
    <row r="3" spans="1:1" x14ac:dyDescent="0.35">
      <c r="A3" s="17" t="s">
        <v>173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B9F221B1560A4E873180F8E4B8F118" ma:contentTypeVersion="3" ma:contentTypeDescription="Crie um novo documento." ma:contentTypeScope="" ma:versionID="ea69e6332a3c9375f01a91075dd6881c">
  <xsd:schema xmlns:xsd="http://www.w3.org/2001/XMLSchema" xmlns:xs="http://www.w3.org/2001/XMLSchema" xmlns:p="http://schemas.microsoft.com/office/2006/metadata/properties" xmlns:ns2="444f6dcb-a76d-49c3-9ce3-d27e6faa6a69" targetNamespace="http://schemas.microsoft.com/office/2006/metadata/properties" ma:root="true" ma:fieldsID="9ae8eb7a2903831d6bf7f59053c6b60a" ns2:_="">
    <xsd:import namespace="444f6dcb-a76d-49c3-9ce3-d27e6faa6a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f6dcb-a76d-49c3-9ce3-d27e6faa6a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438CC2-7F2E-4B49-AA0C-D1A1653C1C64}"/>
</file>

<file path=customXml/itemProps2.xml><?xml version="1.0" encoding="utf-8"?>
<ds:datastoreItem xmlns:ds="http://schemas.openxmlformats.org/officeDocument/2006/customXml" ds:itemID="{5D3A46C4-63A8-4B58-AFDE-A55F23D32A63}"/>
</file>

<file path=customXml/itemProps3.xml><?xml version="1.0" encoding="utf-8"?>
<ds:datastoreItem xmlns:ds="http://schemas.openxmlformats.org/officeDocument/2006/customXml" ds:itemID="{47CC15D6-C76A-47DA-AC40-B104CA714C87}"/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Yamazumi - Actros</vt:lpstr>
      <vt:lpstr>Yamazumi - Arocs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CORREIA, DIEGO CORREIA (154)</dc:creator>
  <cp:keywords/>
  <dc:description/>
  <cp:lastModifiedBy>CORREIA, DIEGO CORREIA (154)</cp:lastModifiedBy>
  <cp:revision/>
  <dcterms:created xsi:type="dcterms:W3CDTF">2024-07-24T17:44:17Z</dcterms:created>
  <dcterms:modified xsi:type="dcterms:W3CDTF">2025-07-05T23:12:17Z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0x01010073B9F221B1560A4E873180F8E4B8F118</vt:lpwstr>
  </property>
</Properties>
</file>