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3Ano\Pesquisa Operacional\29_03\"/>
    </mc:Choice>
  </mc:AlternateContent>
  <bookViews>
    <workbookView xWindow="0" yWindow="0" windowWidth="20490" windowHeight="7755" activeTab="2"/>
  </bookViews>
  <sheets>
    <sheet name="Relatório de Respostas 1" sheetId="2" r:id="rId1"/>
    <sheet name="Plan1" sheetId="1" r:id="rId2"/>
    <sheet name="Plan3" sheetId="3" r:id="rId3"/>
  </sheets>
  <definedNames>
    <definedName name="solver_adj" localSheetId="1" hidden="1">Plan1!$C$13:$C$16</definedName>
    <definedName name="solver_adj" localSheetId="2" hidden="1">Plan3!$B$6:$H$6</definedName>
    <definedName name="solver_cvg" localSheetId="1" hidden="1">0.0001</definedName>
    <definedName name="solver_cvg" localSheetId="2" hidden="1">0.0001</definedName>
    <definedName name="solver_drv" localSheetId="1" hidden="1">2</definedName>
    <definedName name="solver_drv" localSheetId="2" hidden="1">2</definedName>
    <definedName name="solver_eng" localSheetId="1" hidden="1">2</definedName>
    <definedName name="solver_eng" localSheetId="2" hidden="1">2</definedName>
    <definedName name="solver_est" localSheetId="1" hidden="1">1</definedName>
    <definedName name="solver_est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Plan1!$G$3</definedName>
    <definedName name="solver_lhs1" localSheetId="2" hidden="1">Plan3!$D$6</definedName>
    <definedName name="solver_lhs2" localSheetId="1" hidden="1">Plan1!$G$6</definedName>
    <definedName name="solver_lhs2" localSheetId="2" hidden="1">Plan3!$E$6</definedName>
    <definedName name="solver_lhs3" localSheetId="1" hidden="1">Plan1!$G$9</definedName>
    <definedName name="solver_lhs3" localSheetId="2" hidden="1">Plan3!$F$6</definedName>
    <definedName name="solver_lhs4" localSheetId="1" hidden="1">Plan1!$G$12</definedName>
    <definedName name="solver_lhs4" localSheetId="2" hidden="1">Plan3!$G$6</definedName>
    <definedName name="solver_lhs5" localSheetId="1" hidden="1">Plan1!$G$15</definedName>
    <definedName name="solver_lhs5" localSheetId="2" hidden="1">Plan3!$H$6</definedName>
    <definedName name="solver_lhs6" localSheetId="1" hidden="1">Plan1!$G$18</definedName>
    <definedName name="solver_lhs6" localSheetId="2" hidden="1">Plan3!$J$14:$J$17</definedName>
    <definedName name="solver_lhs7" localSheetId="1" hidden="1">Plan1!$G$21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1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7</definedName>
    <definedName name="solver_num" localSheetId="2" hidden="1">6</definedName>
    <definedName name="solver_nwt" localSheetId="1" hidden="1">1</definedName>
    <definedName name="solver_nwt" localSheetId="2" hidden="1">1</definedName>
    <definedName name="solver_opt" localSheetId="1" hidden="1">Plan1!$B$10</definedName>
    <definedName name="solver_opt" localSheetId="2" hidden="1">Plan3!$G$6</definedName>
    <definedName name="solver_pre" localSheetId="1" hidden="1">0.000001</definedName>
    <definedName name="solver_pre" localSheetId="2" hidden="1">0.000001</definedName>
    <definedName name="solver_rbv" localSheetId="1" hidden="1">2</definedName>
    <definedName name="solver_rbv" localSheetId="2" hidden="1">2</definedName>
    <definedName name="solver_rel1" localSheetId="1" hidden="1">2</definedName>
    <definedName name="solver_rel1" localSheetId="2" hidden="1">3</definedName>
    <definedName name="solver_rel2" localSheetId="1" hidden="1">2</definedName>
    <definedName name="solver_rel2" localSheetId="2" hidden="1">3</definedName>
    <definedName name="solver_rel3" localSheetId="1" hidden="1">3</definedName>
    <definedName name="solver_rel3" localSheetId="2" hidden="1">1</definedName>
    <definedName name="solver_rel4" localSheetId="1" hidden="1">3</definedName>
    <definedName name="solver_rel4" localSheetId="2" hidden="1">3</definedName>
    <definedName name="solver_rel5" localSheetId="1" hidden="1">1</definedName>
    <definedName name="solver_rel5" localSheetId="2" hidden="1">1</definedName>
    <definedName name="solver_rel6" localSheetId="1" hidden="1">3</definedName>
    <definedName name="solver_rel6" localSheetId="2" hidden="1">1</definedName>
    <definedName name="solver_rel7" localSheetId="1" hidden="1">1</definedName>
    <definedName name="solver_rhs1" localSheetId="1" hidden="1">Plan1!$I$3</definedName>
    <definedName name="solver_rhs1" localSheetId="2" hidden="1">0</definedName>
    <definedName name="solver_rhs2" localSheetId="1" hidden="1">Plan1!$I$6</definedName>
    <definedName name="solver_rhs2" localSheetId="2" hidden="1">0</definedName>
    <definedName name="solver_rhs3" localSheetId="1" hidden="1">Plan1!$I$9</definedName>
    <definedName name="solver_rhs3" localSheetId="2" hidden="1">0</definedName>
    <definedName name="solver_rhs4" localSheetId="1" hidden="1">Plan1!$I$12</definedName>
    <definedName name="solver_rhs4" localSheetId="2" hidden="1">0</definedName>
    <definedName name="solver_rhs5" localSheetId="1" hidden="1">Plan1!$I$15</definedName>
    <definedName name="solver_rhs5" localSheetId="2" hidden="1">0</definedName>
    <definedName name="solver_rhs6" localSheetId="1" hidden="1">Plan1!$I$18</definedName>
    <definedName name="solver_rhs6" localSheetId="2" hidden="1">Plan3!$K$14:$K$17</definedName>
    <definedName name="solver_rhs7" localSheetId="1" hidden="1">Plan1!$I$21</definedName>
    <definedName name="solver_rlx" localSheetId="1" hidden="1">2</definedName>
    <definedName name="solver_rlx" localSheetId="2" hidden="1">2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2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3</definedName>
    <definedName name="solver_ver" localSheetId="2" hidden="1">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1" i="3" l="1"/>
  <c r="J15" i="3"/>
  <c r="J16" i="3"/>
  <c r="J17" i="3"/>
  <c r="J14" i="3"/>
  <c r="G3" i="1"/>
  <c r="B10" i="1"/>
  <c r="G18" i="1"/>
  <c r="G21" i="1"/>
  <c r="I21" i="1" l="1"/>
  <c r="I18" i="1"/>
  <c r="I15" i="1"/>
  <c r="G15" i="1"/>
  <c r="G12" i="1"/>
  <c r="I12" i="1"/>
  <c r="I9" i="1"/>
  <c r="G9" i="1"/>
  <c r="I6" i="1"/>
  <c r="G6" i="1"/>
</calcChain>
</file>

<file path=xl/comments1.xml><?xml version="1.0" encoding="utf-8"?>
<comments xmlns="http://schemas.openxmlformats.org/spreadsheetml/2006/main">
  <authors>
    <author>unicesumar</author>
  </authors>
  <commentList>
    <comment ref="B10" authorId="0" shapeId="0">
      <text>
        <r>
          <rPr>
            <sz val="9"/>
            <color indexed="81"/>
            <rFont val="Segoe UI"/>
            <family val="2"/>
          </rPr>
          <t xml:space="preserve">Formula
10000y1+1500x2+800x3+11000000x4+22500000x5+2000x6+1200x7
</t>
        </r>
      </text>
    </comment>
  </commentList>
</comments>
</file>

<file path=xl/sharedStrings.xml><?xml version="1.0" encoding="utf-8"?>
<sst xmlns="http://schemas.openxmlformats.org/spreadsheetml/2006/main" count="157" uniqueCount="97">
  <si>
    <t>Proteina</t>
  </si>
  <si>
    <t>Fibra</t>
  </si>
  <si>
    <t>Caloria/Kg</t>
  </si>
  <si>
    <t>Custo/Kg</t>
  </si>
  <si>
    <t>Cevada</t>
  </si>
  <si>
    <t>Aveia</t>
  </si>
  <si>
    <t>Soja</t>
  </si>
  <si>
    <t>Milho</t>
  </si>
  <si>
    <t>x1</t>
  </si>
  <si>
    <t>x2</t>
  </si>
  <si>
    <t>x3</t>
  </si>
  <si>
    <t>x4</t>
  </si>
  <si>
    <t>Variaveis</t>
  </si>
  <si>
    <t>Valor</t>
  </si>
  <si>
    <t>='</t>
  </si>
  <si>
    <t>x1+x2+x3+x4</t>
  </si>
  <si>
    <t xml:space="preserve"> Min. Custo = </t>
  </si>
  <si>
    <t>10000*0,15</t>
  </si>
  <si>
    <t>0,069x1+0,085x2+0,09x3+0,271x4</t>
  </si>
  <si>
    <t>0,06x1+0,11x2+0,11x3+0,14x4</t>
  </si>
  <si>
    <t>&gt;=</t>
  </si>
  <si>
    <t>10000*0,08</t>
  </si>
  <si>
    <t>1760x1+1700x2+1056x3+1400x4</t>
  </si>
  <si>
    <t>10000*1100</t>
  </si>
  <si>
    <t>&lt;=</t>
  </si>
  <si>
    <t>10000*2250</t>
  </si>
  <si>
    <t>10000*0,20</t>
  </si>
  <si>
    <t>10000*0,12</t>
  </si>
  <si>
    <t>x1,x2,x3,x4</t>
  </si>
  <si>
    <t>=(E2*K2)+(E3*K3)+(E4*K4)+(E5*K5)'</t>
  </si>
  <si>
    <t>Microsoft Excel 15.0 Relatório de Respostas</t>
  </si>
  <si>
    <t>Planilha: [Pasta1]Plan1</t>
  </si>
  <si>
    <t>Relatório Criado: 28/03/2019 15:09:41</t>
  </si>
  <si>
    <t>Resultado: O Solver encontrou uma solução.  Todas as Restrições e condições de adequação foram satisfeitas.</t>
  </si>
  <si>
    <t>Mecanismo do Solver</t>
  </si>
  <si>
    <t>Mecanismo: LP Simplex</t>
  </si>
  <si>
    <t>Tempo da Solução: 0,015 Segundos.</t>
  </si>
  <si>
    <t>Iterações: 9 Subproblemas: 0</t>
  </si>
  <si>
    <t>Opções do Solver</t>
  </si>
  <si>
    <t>Tempo Máx. Ilimitado,  Iterações Ilimitado, Precision 0,000001</t>
  </si>
  <si>
    <t>Subproblemas Máx. Ilimitado, Soluç. Máx. Núm. Inteiro Ilimitado, Tolerância de Número Inteiro 1%, Assumir Não Negativo</t>
  </si>
  <si>
    <t>Célula do Objetivo (Mín.)</t>
  </si>
  <si>
    <t>Célula</t>
  </si>
  <si>
    <t>Nome</t>
  </si>
  <si>
    <t>Valor Original</t>
  </si>
  <si>
    <t>Valor Final</t>
  </si>
  <si>
    <t>Células Variáveis</t>
  </si>
  <si>
    <t>Número Inteiro</t>
  </si>
  <si>
    <t>Restrições</t>
  </si>
  <si>
    <t>Valor da Célula</t>
  </si>
  <si>
    <t>Fórmula</t>
  </si>
  <si>
    <t>Status</t>
  </si>
  <si>
    <t>Margem de Atraso</t>
  </si>
  <si>
    <t>$B$10</t>
  </si>
  <si>
    <t xml:space="preserve"> Min. Custo =  =(E2*K2)+(E3*K3)+(E4*K4)+(E5*K5)'</t>
  </si>
  <si>
    <t>$K$2</t>
  </si>
  <si>
    <t>Cevada Valor</t>
  </si>
  <si>
    <t>Conting.</t>
  </si>
  <si>
    <t>$K$3</t>
  </si>
  <si>
    <t>Aveia Valor</t>
  </si>
  <si>
    <t>$K$4</t>
  </si>
  <si>
    <t>Soja Valor</t>
  </si>
  <si>
    <t>$K$5</t>
  </si>
  <si>
    <t>Milho Valor</t>
  </si>
  <si>
    <t>$G$13</t>
  </si>
  <si>
    <t>$G$13=$I$13</t>
  </si>
  <si>
    <t>Associação</t>
  </si>
  <si>
    <t>$G$16</t>
  </si>
  <si>
    <t>$G$16=$I$16</t>
  </si>
  <si>
    <t>$G$19</t>
  </si>
  <si>
    <t>$G$19&gt;=$I$19</t>
  </si>
  <si>
    <t>Não-associação</t>
  </si>
  <si>
    <t>$G$22</t>
  </si>
  <si>
    <t>$G$22&gt;=$I$22</t>
  </si>
  <si>
    <t>$G$25</t>
  </si>
  <si>
    <t>$G$25&lt;=$I$25</t>
  </si>
  <si>
    <t>$G$28</t>
  </si>
  <si>
    <t>$G$28&gt;=$I$28</t>
  </si>
  <si>
    <t>$G$31</t>
  </si>
  <si>
    <t>$G$31&lt;=$I$31</t>
  </si>
  <si>
    <t>Sinal</t>
  </si>
  <si>
    <t>Resultado</t>
  </si>
  <si>
    <t>s.a</t>
  </si>
  <si>
    <t>y1</t>
  </si>
  <si>
    <t>y2</t>
  </si>
  <si>
    <t>y3</t>
  </si>
  <si>
    <t>y4</t>
  </si>
  <si>
    <t>y5</t>
  </si>
  <si>
    <t>y6</t>
  </si>
  <si>
    <t>y7</t>
  </si>
  <si>
    <t>Formula</t>
  </si>
  <si>
    <t>Constante</t>
  </si>
  <si>
    <t>Variáveis</t>
  </si>
  <si>
    <t>F.O(Max.)</t>
  </si>
  <si>
    <t>livre</t>
  </si>
  <si>
    <t>&lt;= 0</t>
  </si>
  <si>
    <t>&gt;=0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</si>
</sst>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9"/>
      <color indexed="8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quotePrefix="1" applyFill="1" applyBorder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0" fillId="0" borderId="3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0" borderId="4" xfId="0" applyFill="1" applyBorder="1" applyAlignment="1"/>
    <xf numFmtId="0" fontId="0" fillId="0" borderId="3" xfId="0" applyNumberFormat="1" applyFill="1" applyBorder="1" applyAlignment="1"/>
    <xf numFmtId="0" fontId="0" fillId="0" borderId="4" xfId="0" applyNumberFormat="1" applyFill="1" applyBorder="1" applyAlignment="1"/>
    <xf numFmtId="0" fontId="1" fillId="7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showGridLines="0" workbookViewId="0"/>
  </sheetViews>
  <sheetFormatPr defaultRowHeight="15" x14ac:dyDescent="0.25"/>
  <cols>
    <col min="1" max="1" width="2.28515625" customWidth="1"/>
    <col min="2" max="2" width="6.5703125" customWidth="1"/>
    <col min="3" max="3" width="45" bestFit="1" customWidth="1"/>
    <col min="4" max="4" width="14.42578125" bestFit="1" customWidth="1"/>
    <col min="5" max="5" width="12.85546875" bestFit="1" customWidth="1"/>
    <col min="6" max="6" width="14.85546875" bestFit="1" customWidth="1"/>
    <col min="7" max="7" width="17.5703125" bestFit="1" customWidth="1"/>
  </cols>
  <sheetData>
    <row r="1" spans="1:5" x14ac:dyDescent="0.25">
      <c r="A1" s="9" t="s">
        <v>30</v>
      </c>
    </row>
    <row r="2" spans="1:5" x14ac:dyDescent="0.25">
      <c r="A2" s="9" t="s">
        <v>31</v>
      </c>
    </row>
    <row r="3" spans="1:5" x14ac:dyDescent="0.25">
      <c r="A3" s="9" t="s">
        <v>32</v>
      </c>
    </row>
    <row r="4" spans="1:5" x14ac:dyDescent="0.25">
      <c r="A4" s="9" t="s">
        <v>33</v>
      </c>
    </row>
    <row r="5" spans="1:5" x14ac:dyDescent="0.25">
      <c r="A5" s="9" t="s">
        <v>34</v>
      </c>
    </row>
    <row r="6" spans="1:5" x14ac:dyDescent="0.25">
      <c r="A6" s="9"/>
      <c r="B6" t="s">
        <v>35</v>
      </c>
    </row>
    <row r="7" spans="1:5" x14ac:dyDescent="0.25">
      <c r="A7" s="9"/>
      <c r="B7" t="s">
        <v>36</v>
      </c>
    </row>
    <row r="8" spans="1:5" x14ac:dyDescent="0.25">
      <c r="A8" s="9"/>
      <c r="B8" t="s">
        <v>37</v>
      </c>
    </row>
    <row r="9" spans="1:5" x14ac:dyDescent="0.25">
      <c r="A9" s="9" t="s">
        <v>38</v>
      </c>
    </row>
    <row r="10" spans="1:5" x14ac:dyDescent="0.25">
      <c r="B10" t="s">
        <v>39</v>
      </c>
    </row>
    <row r="11" spans="1:5" x14ac:dyDescent="0.25">
      <c r="B11" t="s">
        <v>40</v>
      </c>
    </row>
    <row r="14" spans="1:5" ht="15.75" thickBot="1" x14ac:dyDescent="0.3">
      <c r="A14" t="s">
        <v>41</v>
      </c>
    </row>
    <row r="15" spans="1:5" ht="15.75" thickBot="1" x14ac:dyDescent="0.3">
      <c r="B15" s="11" t="s">
        <v>42</v>
      </c>
      <c r="C15" s="11" t="s">
        <v>43</v>
      </c>
      <c r="D15" s="11" t="s">
        <v>44</v>
      </c>
      <c r="E15" s="11" t="s">
        <v>45</v>
      </c>
    </row>
    <row r="16" spans="1:5" ht="15.75" thickBot="1" x14ac:dyDescent="0.3">
      <c r="B16" s="10" t="s">
        <v>53</v>
      </c>
      <c r="C16" s="10" t="s">
        <v>54</v>
      </c>
      <c r="D16" s="13">
        <v>404257.42574257415</v>
      </c>
      <c r="E16" s="13">
        <v>404257.42574257415</v>
      </c>
    </row>
    <row r="19" spans="1:7" ht="15.75" thickBot="1" x14ac:dyDescent="0.3">
      <c r="A19" t="s">
        <v>46</v>
      </c>
    </row>
    <row r="20" spans="1:7" ht="15.75" thickBot="1" x14ac:dyDescent="0.3">
      <c r="B20" s="11" t="s">
        <v>42</v>
      </c>
      <c r="C20" s="11" t="s">
        <v>43</v>
      </c>
      <c r="D20" s="11" t="s">
        <v>44</v>
      </c>
      <c r="E20" s="11" t="s">
        <v>45</v>
      </c>
      <c r="F20" s="11" t="s">
        <v>47</v>
      </c>
    </row>
    <row r="21" spans="1:7" x14ac:dyDescent="0.25">
      <c r="B21" s="12" t="s">
        <v>55</v>
      </c>
      <c r="C21" s="12" t="s">
        <v>56</v>
      </c>
      <c r="D21" s="14">
        <v>5990.0990099009905</v>
      </c>
      <c r="E21" s="14">
        <v>5990.0990099009905</v>
      </c>
      <c r="F21" s="12" t="s">
        <v>57</v>
      </c>
    </row>
    <row r="22" spans="1:7" x14ac:dyDescent="0.25">
      <c r="B22" s="12" t="s">
        <v>58</v>
      </c>
      <c r="C22" s="12" t="s">
        <v>59</v>
      </c>
      <c r="D22" s="14">
        <v>0</v>
      </c>
      <c r="E22" s="14">
        <v>0</v>
      </c>
      <c r="F22" s="12" t="s">
        <v>57</v>
      </c>
    </row>
    <row r="23" spans="1:7" x14ac:dyDescent="0.25">
      <c r="B23" s="12" t="s">
        <v>60</v>
      </c>
      <c r="C23" s="12" t="s">
        <v>61</v>
      </c>
      <c r="D23" s="14">
        <v>0</v>
      </c>
      <c r="E23" s="14">
        <v>0</v>
      </c>
      <c r="F23" s="12" t="s">
        <v>57</v>
      </c>
    </row>
    <row r="24" spans="1:7" ht="15.75" thickBot="1" x14ac:dyDescent="0.3">
      <c r="B24" s="10" t="s">
        <v>62</v>
      </c>
      <c r="C24" s="10" t="s">
        <v>63</v>
      </c>
      <c r="D24" s="13">
        <v>4009.9009900990086</v>
      </c>
      <c r="E24" s="13">
        <v>4009.9009900990086</v>
      </c>
      <c r="F24" s="10" t="s">
        <v>57</v>
      </c>
    </row>
    <row r="27" spans="1:7" ht="15.75" thickBot="1" x14ac:dyDescent="0.3">
      <c r="A27" t="s">
        <v>48</v>
      </c>
    </row>
    <row r="28" spans="1:7" ht="15.75" thickBot="1" x14ac:dyDescent="0.3">
      <c r="B28" s="11" t="s">
        <v>42</v>
      </c>
      <c r="C28" s="11" t="s">
        <v>43</v>
      </c>
      <c r="D28" s="11" t="s">
        <v>49</v>
      </c>
      <c r="E28" s="11" t="s">
        <v>50</v>
      </c>
      <c r="F28" s="11" t="s">
        <v>51</v>
      </c>
      <c r="G28" s="11" t="s">
        <v>52</v>
      </c>
    </row>
    <row r="29" spans="1:7" x14ac:dyDescent="0.25">
      <c r="B29" s="12" t="s">
        <v>64</v>
      </c>
      <c r="C29" s="12" t="s">
        <v>15</v>
      </c>
      <c r="D29" s="14">
        <v>10000</v>
      </c>
      <c r="E29" s="12" t="s">
        <v>65</v>
      </c>
      <c r="F29" s="12" t="s">
        <v>66</v>
      </c>
      <c r="G29" s="12">
        <v>0</v>
      </c>
    </row>
    <row r="30" spans="1:7" x14ac:dyDescent="0.25">
      <c r="B30" s="12" t="s">
        <v>67</v>
      </c>
      <c r="C30" s="12" t="s">
        <v>18</v>
      </c>
      <c r="D30" s="14">
        <v>1499.9999999999998</v>
      </c>
      <c r="E30" s="12" t="s">
        <v>68</v>
      </c>
      <c r="F30" s="12" t="s">
        <v>66</v>
      </c>
      <c r="G30" s="12">
        <v>0</v>
      </c>
    </row>
    <row r="31" spans="1:7" x14ac:dyDescent="0.25">
      <c r="B31" s="12" t="s">
        <v>69</v>
      </c>
      <c r="C31" s="12" t="s">
        <v>19</v>
      </c>
      <c r="D31" s="14">
        <v>920.79207920792066</v>
      </c>
      <c r="E31" s="12" t="s">
        <v>70</v>
      </c>
      <c r="F31" s="12" t="s">
        <v>71</v>
      </c>
      <c r="G31" s="14">
        <v>120.79207920792066</v>
      </c>
    </row>
    <row r="32" spans="1:7" x14ac:dyDescent="0.25">
      <c r="B32" s="12" t="s">
        <v>72</v>
      </c>
      <c r="C32" s="12" t="s">
        <v>22</v>
      </c>
      <c r="D32" s="14">
        <v>16156435.643564356</v>
      </c>
      <c r="E32" s="12" t="s">
        <v>73</v>
      </c>
      <c r="F32" s="12" t="s">
        <v>71</v>
      </c>
      <c r="G32" s="14">
        <v>5156435.6435643565</v>
      </c>
    </row>
    <row r="33" spans="2:7" x14ac:dyDescent="0.25">
      <c r="B33" s="12" t="s">
        <v>74</v>
      </c>
      <c r="C33" s="12" t="s">
        <v>22</v>
      </c>
      <c r="D33" s="14">
        <v>16156435.643564356</v>
      </c>
      <c r="E33" s="12" t="s">
        <v>75</v>
      </c>
      <c r="F33" s="12" t="s">
        <v>71</v>
      </c>
      <c r="G33" s="12">
        <v>6343564.3564356435</v>
      </c>
    </row>
    <row r="34" spans="2:7" x14ac:dyDescent="0.25">
      <c r="B34" s="12" t="s">
        <v>76</v>
      </c>
      <c r="C34" s="12" t="s">
        <v>11</v>
      </c>
      <c r="D34" s="14">
        <v>4009.9009900990086</v>
      </c>
      <c r="E34" s="12" t="s">
        <v>77</v>
      </c>
      <c r="F34" s="12" t="s">
        <v>71</v>
      </c>
      <c r="G34" s="14">
        <v>2009.9009900990086</v>
      </c>
    </row>
    <row r="35" spans="2:7" ht="15.75" thickBot="1" x14ac:dyDescent="0.3">
      <c r="B35" s="10" t="s">
        <v>78</v>
      </c>
      <c r="C35" s="10" t="s">
        <v>10</v>
      </c>
      <c r="D35" s="13">
        <v>0</v>
      </c>
      <c r="E35" s="10" t="s">
        <v>79</v>
      </c>
      <c r="F35" s="10" t="s">
        <v>71</v>
      </c>
      <c r="G35" s="10">
        <v>1200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G4" sqref="G4"/>
    </sheetView>
  </sheetViews>
  <sheetFormatPr defaultRowHeight="15" x14ac:dyDescent="0.25"/>
  <cols>
    <col min="1" max="1" width="12" customWidth="1"/>
    <col min="2" max="2" width="32.42578125" bestFit="1" customWidth="1"/>
    <col min="4" max="4" width="10.140625" bestFit="1" customWidth="1"/>
    <col min="6" max="6" width="3.140625" customWidth="1"/>
    <col min="7" max="7" width="30" bestFit="1" customWidth="1"/>
    <col min="8" max="8" width="11" bestFit="1" customWidth="1"/>
    <col min="9" max="9" width="10.5703125" bestFit="1" customWidth="1"/>
    <col min="10" max="10" width="18.5703125" customWidth="1"/>
  </cols>
  <sheetData>
    <row r="1" spans="1:10" x14ac:dyDescent="0.25">
      <c r="A1" s="3"/>
      <c r="B1" s="16" t="s">
        <v>0</v>
      </c>
      <c r="C1" s="16" t="s">
        <v>1</v>
      </c>
      <c r="D1" s="16" t="s">
        <v>2</v>
      </c>
      <c r="E1" s="16" t="s">
        <v>3</v>
      </c>
      <c r="G1" s="15" t="s">
        <v>48</v>
      </c>
      <c r="H1" s="15" t="s">
        <v>80</v>
      </c>
      <c r="I1" s="15" t="s">
        <v>81</v>
      </c>
    </row>
    <row r="2" spans="1:10" x14ac:dyDescent="0.25">
      <c r="A2" s="5" t="s">
        <v>4</v>
      </c>
      <c r="B2" s="5">
        <v>6.9000000000000006E-2</v>
      </c>
      <c r="C2" s="5">
        <v>0.06</v>
      </c>
      <c r="D2" s="5">
        <v>1760</v>
      </c>
      <c r="E2" s="5">
        <v>30</v>
      </c>
      <c r="G2" s="6" t="s">
        <v>15</v>
      </c>
      <c r="H2" s="6"/>
      <c r="I2" s="6"/>
    </row>
    <row r="3" spans="1:10" x14ac:dyDescent="0.25">
      <c r="A3" s="5" t="s">
        <v>5</v>
      </c>
      <c r="B3" s="5">
        <v>8.5000000000000006E-2</v>
      </c>
      <c r="C3" s="5">
        <v>0.11</v>
      </c>
      <c r="D3" s="5">
        <v>1700</v>
      </c>
      <c r="E3" s="5">
        <v>48</v>
      </c>
      <c r="G3" s="6">
        <f>SUM(C13:C16)</f>
        <v>10000</v>
      </c>
      <c r="H3" s="7" t="s">
        <v>14</v>
      </c>
      <c r="I3" s="6">
        <v>10000</v>
      </c>
    </row>
    <row r="4" spans="1:10" x14ac:dyDescent="0.25">
      <c r="A4" s="5" t="s">
        <v>6</v>
      </c>
      <c r="B4" s="5">
        <v>0.09</v>
      </c>
      <c r="C4" s="5">
        <v>0.11</v>
      </c>
      <c r="D4" s="5">
        <v>1056</v>
      </c>
      <c r="E4" s="5">
        <v>44</v>
      </c>
    </row>
    <row r="5" spans="1:10" x14ac:dyDescent="0.25">
      <c r="A5" s="5" t="s">
        <v>7</v>
      </c>
      <c r="B5" s="5">
        <v>0.27100000000000002</v>
      </c>
      <c r="C5" s="5">
        <v>0.14000000000000001</v>
      </c>
      <c r="D5" s="5">
        <v>1400</v>
      </c>
      <c r="E5" s="5">
        <v>56</v>
      </c>
      <c r="G5" s="6" t="s">
        <v>18</v>
      </c>
      <c r="H5" s="7" t="s">
        <v>14</v>
      </c>
      <c r="I5" s="6" t="s">
        <v>17</v>
      </c>
    </row>
    <row r="6" spans="1:10" x14ac:dyDescent="0.25">
      <c r="A6" s="4"/>
      <c r="B6" s="4"/>
      <c r="C6" s="4"/>
      <c r="D6" s="4"/>
      <c r="E6" s="4"/>
      <c r="G6" s="6">
        <f>(B2*C13)+(B3*C14)+(B4*C15)+(B5*C16)</f>
        <v>1499.9999999999998</v>
      </c>
      <c r="H6" s="7" t="s">
        <v>14</v>
      </c>
      <c r="I6" s="6">
        <f>10000*0.15</f>
        <v>1500</v>
      </c>
      <c r="J6" s="4"/>
    </row>
    <row r="7" spans="1:10" x14ac:dyDescent="0.25">
      <c r="A7" s="4"/>
      <c r="B7" s="4"/>
      <c r="C7" s="4"/>
      <c r="D7" s="4"/>
      <c r="E7" s="4"/>
      <c r="J7" s="4"/>
    </row>
    <row r="8" spans="1:10" x14ac:dyDescent="0.25">
      <c r="A8" s="4"/>
      <c r="B8" s="4"/>
      <c r="C8" s="4"/>
      <c r="D8" s="4"/>
      <c r="E8" s="4"/>
      <c r="G8" s="6" t="s">
        <v>19</v>
      </c>
      <c r="H8" s="6" t="s">
        <v>20</v>
      </c>
      <c r="I8" s="6" t="s">
        <v>21</v>
      </c>
      <c r="J8" s="4"/>
    </row>
    <row r="9" spans="1:10" x14ac:dyDescent="0.25">
      <c r="A9" s="4"/>
      <c r="B9" s="8" t="s">
        <v>29</v>
      </c>
      <c r="C9" s="4"/>
      <c r="D9" s="4"/>
      <c r="E9" s="4"/>
      <c r="G9" s="6">
        <f>(C2*C13)+(C3*C14)+(C4*C15)+(C5*C16)</f>
        <v>920.79207920792066</v>
      </c>
      <c r="H9" s="6" t="s">
        <v>20</v>
      </c>
      <c r="I9" s="6">
        <f>10000*0.08</f>
        <v>800</v>
      </c>
      <c r="J9" s="4"/>
    </row>
    <row r="10" spans="1:10" x14ac:dyDescent="0.25">
      <c r="A10" s="16" t="s">
        <v>16</v>
      </c>
      <c r="B10" s="17">
        <f>SUMPRODUCT(E2:E5,C13:C16)</f>
        <v>404257.42574257415</v>
      </c>
      <c r="C10" s="4"/>
      <c r="D10" s="4"/>
      <c r="E10" s="4"/>
      <c r="J10" s="4"/>
    </row>
    <row r="11" spans="1:10" x14ac:dyDescent="0.25">
      <c r="G11" s="6" t="s">
        <v>22</v>
      </c>
      <c r="H11" s="6" t="s">
        <v>20</v>
      </c>
      <c r="I11" s="6" t="s">
        <v>23</v>
      </c>
    </row>
    <row r="12" spans="1:10" x14ac:dyDescent="0.25">
      <c r="A12" s="18"/>
      <c r="B12" s="19" t="s">
        <v>12</v>
      </c>
      <c r="C12" s="19" t="s">
        <v>13</v>
      </c>
      <c r="G12" s="6">
        <f>(D2*C13)+(D3*C14)+(D4*C15)+(D5*C16)</f>
        <v>16156435.643564356</v>
      </c>
      <c r="H12" s="6" t="s">
        <v>20</v>
      </c>
      <c r="I12" s="6">
        <f>10000*1100</f>
        <v>11000000</v>
      </c>
    </row>
    <row r="13" spans="1:10" x14ac:dyDescent="0.25">
      <c r="A13" s="19" t="s">
        <v>8</v>
      </c>
      <c r="B13" s="19" t="s">
        <v>4</v>
      </c>
      <c r="C13" s="19">
        <v>5990.0990099009905</v>
      </c>
    </row>
    <row r="14" spans="1:10" x14ac:dyDescent="0.25">
      <c r="A14" s="19" t="s">
        <v>9</v>
      </c>
      <c r="B14" s="19" t="s">
        <v>5</v>
      </c>
      <c r="C14" s="19">
        <v>0</v>
      </c>
      <c r="G14" s="6" t="s">
        <v>22</v>
      </c>
      <c r="H14" s="6" t="s">
        <v>24</v>
      </c>
      <c r="I14" s="6" t="s">
        <v>25</v>
      </c>
    </row>
    <row r="15" spans="1:10" x14ac:dyDescent="0.25">
      <c r="A15" s="19" t="s">
        <v>10</v>
      </c>
      <c r="B15" s="19" t="s">
        <v>6</v>
      </c>
      <c r="C15" s="19">
        <v>0</v>
      </c>
      <c r="G15" s="6">
        <f>(D2*C13)+(D3*C14)+(D4*C15)+(D5*C16)</f>
        <v>16156435.643564356</v>
      </c>
      <c r="H15" s="6" t="s">
        <v>24</v>
      </c>
      <c r="I15" s="6">
        <f>10000*2250</f>
        <v>22500000</v>
      </c>
    </row>
    <row r="16" spans="1:10" x14ac:dyDescent="0.25">
      <c r="A16" s="19" t="s">
        <v>11</v>
      </c>
      <c r="B16" s="19" t="s">
        <v>7</v>
      </c>
      <c r="C16" s="19">
        <v>4009.9009900990086</v>
      </c>
    </row>
    <row r="17" spans="7:9" x14ac:dyDescent="0.25">
      <c r="G17" s="6" t="s">
        <v>11</v>
      </c>
      <c r="H17" s="6" t="s">
        <v>20</v>
      </c>
      <c r="I17" s="6" t="s">
        <v>26</v>
      </c>
    </row>
    <row r="18" spans="7:9" x14ac:dyDescent="0.25">
      <c r="G18" s="6">
        <f>1*C16</f>
        <v>4009.9009900990086</v>
      </c>
      <c r="H18" s="6" t="s">
        <v>20</v>
      </c>
      <c r="I18" s="6">
        <f>10000*0.2</f>
        <v>2000</v>
      </c>
    </row>
    <row r="20" spans="7:9" x14ac:dyDescent="0.25">
      <c r="G20" s="6" t="s">
        <v>10</v>
      </c>
      <c r="H20" s="6" t="s">
        <v>24</v>
      </c>
      <c r="I20" s="6" t="s">
        <v>27</v>
      </c>
    </row>
    <row r="21" spans="7:9" x14ac:dyDescent="0.25">
      <c r="G21" s="6">
        <f>1*C15</f>
        <v>0</v>
      </c>
      <c r="H21" s="6" t="s">
        <v>24</v>
      </c>
      <c r="I21" s="6">
        <f>10000*0.12</f>
        <v>1200</v>
      </c>
    </row>
    <row r="23" spans="7:9" x14ac:dyDescent="0.25">
      <c r="G23" s="6" t="s">
        <v>28</v>
      </c>
      <c r="H23" s="6" t="s">
        <v>20</v>
      </c>
      <c r="I23" s="6">
        <v>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5:K19"/>
  <sheetViews>
    <sheetView tabSelected="1" topLeftCell="A4" workbookViewId="0">
      <selection activeCell="F11" sqref="F11"/>
    </sheetView>
  </sheetViews>
  <sheetFormatPr defaultRowHeight="15" x14ac:dyDescent="0.25"/>
  <cols>
    <col min="2" max="2" width="21.85546875" customWidth="1"/>
  </cols>
  <sheetData>
    <row r="5" spans="1:11" x14ac:dyDescent="0.25">
      <c r="A5" s="2" t="s">
        <v>92</v>
      </c>
      <c r="B5" s="2" t="s">
        <v>83</v>
      </c>
      <c r="C5" s="2" t="s">
        <v>84</v>
      </c>
      <c r="D5" s="2" t="s">
        <v>85</v>
      </c>
      <c r="E5" s="2" t="s">
        <v>86</v>
      </c>
      <c r="F5" s="2" t="s">
        <v>87</v>
      </c>
      <c r="G5" s="2" t="s">
        <v>88</v>
      </c>
      <c r="H5" s="2" t="s">
        <v>89</v>
      </c>
    </row>
    <row r="6" spans="1:11" x14ac:dyDescent="0.25">
      <c r="A6" s="1"/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56</v>
      </c>
      <c r="H6" s="2">
        <v>0</v>
      </c>
    </row>
    <row r="7" spans="1:11" x14ac:dyDescent="0.25">
      <c r="B7" t="s">
        <v>94</v>
      </c>
      <c r="C7" t="s">
        <v>94</v>
      </c>
      <c r="D7" t="s">
        <v>96</v>
      </c>
      <c r="E7" t="s">
        <v>96</v>
      </c>
      <c r="F7" t="s">
        <v>95</v>
      </c>
      <c r="G7" t="s">
        <v>96</v>
      </c>
      <c r="H7" t="s">
        <v>95</v>
      </c>
    </row>
    <row r="10" spans="1:11" x14ac:dyDescent="0.25">
      <c r="A10" s="17"/>
      <c r="B10" s="17"/>
    </row>
    <row r="11" spans="1:11" x14ac:dyDescent="0.25">
      <c r="A11" s="17" t="s">
        <v>93</v>
      </c>
      <c r="B11" s="17">
        <f>10000*B6+1500*C6+800*D6+11000000*E6+22500000*F6+2000*G6+1200*H6</f>
        <v>112000</v>
      </c>
    </row>
    <row r="13" spans="1:11" x14ac:dyDescent="0.25">
      <c r="A13" s="20" t="s">
        <v>82</v>
      </c>
      <c r="B13" s="20" t="s">
        <v>83</v>
      </c>
      <c r="C13" s="20" t="s">
        <v>84</v>
      </c>
      <c r="D13" s="20" t="s">
        <v>85</v>
      </c>
      <c r="E13" s="20" t="s">
        <v>86</v>
      </c>
      <c r="F13" s="20" t="s">
        <v>87</v>
      </c>
      <c r="G13" s="20" t="s">
        <v>88</v>
      </c>
      <c r="H13" s="20" t="s">
        <v>89</v>
      </c>
      <c r="I13" s="20" t="s">
        <v>80</v>
      </c>
      <c r="J13" s="20" t="s">
        <v>90</v>
      </c>
      <c r="K13" s="20" t="s">
        <v>91</v>
      </c>
    </row>
    <row r="14" spans="1:11" x14ac:dyDescent="0.25">
      <c r="A14" s="5"/>
      <c r="B14" s="5">
        <v>1</v>
      </c>
      <c r="C14" s="5">
        <v>6.9000000000000006E-2</v>
      </c>
      <c r="D14" s="5">
        <v>0.06</v>
      </c>
      <c r="E14" s="5">
        <v>1760</v>
      </c>
      <c r="F14" s="5">
        <v>1760</v>
      </c>
      <c r="G14" s="5"/>
      <c r="H14" s="5"/>
      <c r="I14" s="5" t="s">
        <v>24</v>
      </c>
      <c r="J14" s="5">
        <f>SUMPRODUCT(B14:H14,$B$6:$H$6)</f>
        <v>0</v>
      </c>
      <c r="K14" s="5">
        <v>30</v>
      </c>
    </row>
    <row r="15" spans="1:11" x14ac:dyDescent="0.25">
      <c r="A15" s="5"/>
      <c r="B15" s="5">
        <v>1</v>
      </c>
      <c r="C15" s="5">
        <v>8.5000000000000006E-2</v>
      </c>
      <c r="D15" s="5">
        <v>0.11</v>
      </c>
      <c r="E15" s="5">
        <v>1700</v>
      </c>
      <c r="F15" s="5">
        <v>1700</v>
      </c>
      <c r="G15" s="5"/>
      <c r="H15" s="5"/>
      <c r="I15" s="5" t="s">
        <v>24</v>
      </c>
      <c r="J15" s="5">
        <f t="shared" ref="J15:J17" si="0">SUMPRODUCT(B15:H15,$B$6:$H$6)</f>
        <v>0</v>
      </c>
      <c r="K15" s="5">
        <v>48</v>
      </c>
    </row>
    <row r="16" spans="1:11" x14ac:dyDescent="0.25">
      <c r="A16" s="5"/>
      <c r="B16" s="5">
        <v>1</v>
      </c>
      <c r="C16" s="5">
        <v>0.09</v>
      </c>
      <c r="D16" s="5">
        <v>0.11</v>
      </c>
      <c r="E16" s="5">
        <v>1056</v>
      </c>
      <c r="F16" s="5">
        <v>1056</v>
      </c>
      <c r="G16" s="5"/>
      <c r="H16" s="5">
        <v>1</v>
      </c>
      <c r="I16" s="5" t="s">
        <v>24</v>
      </c>
      <c r="J16" s="5">
        <f t="shared" si="0"/>
        <v>0</v>
      </c>
      <c r="K16" s="5">
        <v>44</v>
      </c>
    </row>
    <row r="17" spans="1:11" x14ac:dyDescent="0.25">
      <c r="A17" s="5"/>
      <c r="B17" s="5">
        <v>1</v>
      </c>
      <c r="C17" s="5">
        <v>0.27100000000000002</v>
      </c>
      <c r="D17" s="5">
        <v>0.14000000000000001</v>
      </c>
      <c r="E17" s="5">
        <v>1400</v>
      </c>
      <c r="F17" s="5">
        <v>1400</v>
      </c>
      <c r="G17" s="5">
        <v>1</v>
      </c>
      <c r="H17" s="5"/>
      <c r="I17" s="5" t="s">
        <v>24</v>
      </c>
      <c r="J17" s="5">
        <f t="shared" si="0"/>
        <v>56</v>
      </c>
      <c r="K17" s="5">
        <v>56</v>
      </c>
    </row>
    <row r="19" spans="1:11" x14ac:dyDescent="0.25">
      <c r="B19" t="s">
        <v>94</v>
      </c>
      <c r="C19" t="s">
        <v>94</v>
      </c>
      <c r="F19" t="s">
        <v>95</v>
      </c>
      <c r="H19" t="s">
        <v>95</v>
      </c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Relatório de Respostas 1</vt:lpstr>
      <vt:lpstr>Plan1</vt:lpstr>
      <vt:lpstr>Plan3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unicesumar</dc:creator>
  <cp:lastModifiedBy>unicesumar</cp:lastModifiedBy>
  <dcterms:created xsi:type="dcterms:W3CDTF">2019-03-28T17:08:10Z</dcterms:created>
  <dcterms:modified xsi:type="dcterms:W3CDTF">2019-03-28T18:26:51Z</dcterms:modified>
</cp:coreProperties>
</file>