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04\"/>
    </mc:Choice>
  </mc:AlternateContent>
  <xr:revisionPtr revIDLastSave="0" documentId="13_ncr:1_{0EC4B9A3-EDDD-44F1-8F6B-BCB478152DB8}" xr6:coauthVersionLast="47" xr6:coauthVersionMax="47" xr10:uidLastSave="{00000000-0000-0000-0000-000000000000}"/>
  <bookViews>
    <workbookView xWindow="-120" yWindow="-120" windowWidth="29040" windowHeight="15840" activeTab="4" xr2:uid="{7A075944-4C3F-43B7-A929-FB1DC36FDFFA}"/>
  </bookViews>
  <sheets>
    <sheet name="atividade1" sheetId="1" r:id="rId1"/>
    <sheet name="atividade2" sheetId="2" r:id="rId2"/>
    <sheet name="atividade3" sheetId="3" r:id="rId3"/>
    <sheet name="atividade4" sheetId="4" r:id="rId4"/>
    <sheet name="atividade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B14" i="5"/>
  <c r="C14" i="5"/>
  <c r="D14" i="5"/>
  <c r="E14" i="5"/>
  <c r="B13" i="5"/>
  <c r="C13" i="5"/>
  <c r="D13" i="5"/>
  <c r="E13" i="5"/>
  <c r="F15" i="5"/>
  <c r="C16" i="4"/>
  <c r="D16" i="4"/>
  <c r="E16" i="4"/>
  <c r="F16" i="4"/>
  <c r="G16" i="4"/>
  <c r="B16" i="4"/>
  <c r="C15" i="4"/>
  <c r="D15" i="4"/>
  <c r="E15" i="4"/>
  <c r="F15" i="4"/>
  <c r="G15" i="4"/>
  <c r="B15" i="4"/>
  <c r="H5" i="3"/>
  <c r="H6" i="3"/>
  <c r="H7" i="3"/>
  <c r="H8" i="3"/>
  <c r="H9" i="3"/>
  <c r="H10" i="3"/>
  <c r="H11" i="3"/>
  <c r="H4" i="3"/>
  <c r="G5" i="3"/>
  <c r="G6" i="3"/>
  <c r="G7" i="3"/>
  <c r="G8" i="3"/>
  <c r="G9" i="3"/>
  <c r="G10" i="3"/>
  <c r="G11" i="3"/>
  <c r="G4" i="3"/>
  <c r="F5" i="3"/>
  <c r="F6" i="3"/>
  <c r="F7" i="3"/>
  <c r="F8" i="3"/>
  <c r="F9" i="3"/>
  <c r="F10" i="3"/>
  <c r="F11" i="3"/>
  <c r="F4" i="3"/>
  <c r="E5" i="2"/>
  <c r="E6" i="2"/>
  <c r="E7" i="2"/>
  <c r="E8" i="2"/>
  <c r="E9" i="2"/>
  <c r="E10" i="2"/>
  <c r="E4" i="2"/>
  <c r="D17" i="1"/>
  <c r="E17" i="1"/>
  <c r="F17" i="1"/>
  <c r="F9" i="1"/>
  <c r="D9" i="1"/>
  <c r="E9" i="1"/>
  <c r="C9" i="1"/>
  <c r="F7" i="5"/>
  <c r="F8" i="5"/>
  <c r="F9" i="5"/>
  <c r="F10" i="5"/>
  <c r="F11" i="5"/>
  <c r="F6" i="5"/>
  <c r="F3" i="5"/>
  <c r="C12" i="5"/>
  <c r="D12" i="5"/>
  <c r="E12" i="5"/>
  <c r="B12" i="5"/>
  <c r="D5" i="2"/>
  <c r="D6" i="2"/>
  <c r="D7" i="2"/>
  <c r="D8" i="2"/>
  <c r="D9" i="2"/>
  <c r="D10" i="2"/>
  <c r="D4" i="2"/>
  <c r="C18" i="1"/>
  <c r="I12" i="1"/>
  <c r="I13" i="1"/>
  <c r="I14" i="1"/>
  <c r="I15" i="1"/>
  <c r="I16" i="1"/>
  <c r="I11" i="1"/>
  <c r="H12" i="1"/>
  <c r="H13" i="1"/>
  <c r="H14" i="1"/>
  <c r="H15" i="1"/>
  <c r="H16" i="1"/>
  <c r="H11" i="1"/>
  <c r="G12" i="1"/>
  <c r="G13" i="1"/>
  <c r="G14" i="1"/>
  <c r="G15" i="1"/>
  <c r="G16" i="1"/>
  <c r="G11" i="1"/>
  <c r="F12" i="1"/>
  <c r="F13" i="1"/>
  <c r="F14" i="1"/>
  <c r="F15" i="1"/>
  <c r="F16" i="1"/>
  <c r="F11" i="1"/>
  <c r="C17" i="1"/>
  <c r="F18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H3" i="1"/>
  <c r="G3" i="1"/>
  <c r="I3" i="1"/>
  <c r="F4" i="1"/>
  <c r="F5" i="1"/>
  <c r="F6" i="1"/>
  <c r="F7" i="1"/>
  <c r="F8" i="1"/>
  <c r="F3" i="1"/>
  <c r="D18" i="1" l="1"/>
  <c r="E18" i="1"/>
</calcChain>
</file>

<file path=xl/sharedStrings.xml><?xml version="1.0" encoding="utf-8"?>
<sst xmlns="http://schemas.openxmlformats.org/spreadsheetml/2006/main" count="110" uniqueCount="93">
  <si>
    <t>Projeção para o ano de 2010</t>
  </si>
  <si>
    <t>Empresa Nacional S/A</t>
  </si>
  <si>
    <t>Código</t>
  </si>
  <si>
    <t>Produto</t>
  </si>
  <si>
    <t>Jan</t>
  </si>
  <si>
    <t>Fev</t>
  </si>
  <si>
    <t>Mar</t>
  </si>
  <si>
    <t>Total 1º Trim</t>
  </si>
  <si>
    <t>Totais</t>
  </si>
  <si>
    <t>Máximo</t>
  </si>
  <si>
    <t>Mínimo</t>
  </si>
  <si>
    <t>Média</t>
  </si>
  <si>
    <t>Total 2º Trim</t>
  </si>
  <si>
    <t>Abr</t>
  </si>
  <si>
    <t>Mai</t>
  </si>
  <si>
    <t>Jun</t>
  </si>
  <si>
    <t>Total do Semestre</t>
  </si>
  <si>
    <t>Porca</t>
  </si>
  <si>
    <t>Parafuso</t>
  </si>
  <si>
    <t>Arruela</t>
  </si>
  <si>
    <t>Prego</t>
  </si>
  <si>
    <t>Alicate</t>
  </si>
  <si>
    <t>Martelo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</si>
  <si>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</si>
  <si>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</si>
  <si>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</si>
  <si>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</si>
  <si>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</si>
  <si>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</si>
  <si>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</si>
  <si>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</si>
  <si>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</si>
  <si>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</si>
  <si>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</si>
  <si>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</si>
  <si>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</si>
  <si>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</si>
  <si>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Araras Informática - Hardware e Software</t>
  </si>
  <si>
    <t>Rua São Francisco de Assis, 123 - Resende - RS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</si>
  <si>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</si>
  <si>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</si>
  <si>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</si>
  <si>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</si>
  <si>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</si>
  <si>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</si>
  <si>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</si>
  <si>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</si>
  <si>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</si>
  <si>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</si>
  <si>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</si>
  <si>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</si>
  <si>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</si>
  <si>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</si>
  <si>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</si>
  <si>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</si>
  <si>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CONTAS A PAGAR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</si>
  <si>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</si>
  <si>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</si>
  <si>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</si>
  <si>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</si>
  <si>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</si>
  <si>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</si>
  <si>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</si>
  <si>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</si>
  <si>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</si>
  <si>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</si>
  <si>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</si>
  <si>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</si>
  <si>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JANEIRO</t>
  </si>
  <si>
    <t>FEVEREIRO</t>
  </si>
  <si>
    <t>MARÇO</t>
  </si>
  <si>
    <t>ABRIL</t>
  </si>
  <si>
    <t>MAIO</t>
  </si>
  <si>
    <t>JUNHO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</si>
  <si>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</si>
  <si>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</si>
  <si>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</si>
  <si>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</si>
  <si>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</si>
  <si>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</si>
  <si>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</si>
  <si>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</si>
  <si>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</si>
  <si>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</si>
  <si>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</si>
  <si>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</si>
  <si>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</si>
  <si>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</si>
  <si>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</si>
  <si>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das despesas</t>
  </si>
  <si>
    <t>BICO</t>
  </si>
  <si>
    <t>ALUGUEL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</si>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</sst>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/>
    <xf numFmtId="0" fontId="0" fillId="0" borderId="6" xfId="0" applyBorder="1"/>
    <xf numFmtId="0" fontId="0" fillId="0" borderId="7" xfId="0" applyBorder="1"/>
    <xf numFmtId="0" fontId="5" fillId="0" borderId="4" xfId="0" applyFont="1" applyBorder="1"/>
    <xf numFmtId="43" fontId="5" fillId="0" borderId="4" xfId="1" applyFont="1" applyBorder="1"/>
    <xf numFmtId="0" fontId="5" fillId="0" borderId="8" xfId="0" applyFont="1" applyBorder="1"/>
    <xf numFmtId="43" fontId="5" fillId="0" borderId="8" xfId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43" fontId="5" fillId="0" borderId="12" xfId="1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43" fontId="5" fillId="0" borderId="8" xfId="0" applyNumberFormat="1" applyFont="1" applyBorder="1"/>
    <xf numFmtId="43" fontId="5" fillId="0" borderId="14" xfId="0" applyNumberFormat="1" applyFont="1" applyBorder="1"/>
    <xf numFmtId="43" fontId="5" fillId="0" borderId="10" xfId="0" applyNumberFormat="1" applyFont="1" applyBorder="1"/>
    <xf numFmtId="43" fontId="4" fillId="0" borderId="20" xfId="0" applyNumberFormat="1" applyFont="1" applyBorder="1" applyAlignment="1">
      <alignment vertical="center"/>
    </xf>
    <xf numFmtId="43" fontId="5" fillId="0" borderId="20" xfId="0" applyNumberFormat="1" applyFont="1" applyBorder="1"/>
    <xf numFmtId="43" fontId="5" fillId="0" borderId="21" xfId="0" applyNumberFormat="1" applyFont="1" applyBorder="1"/>
    <xf numFmtId="44" fontId="5" fillId="0" borderId="4" xfId="2" applyFont="1" applyBorder="1"/>
    <xf numFmtId="44" fontId="5" fillId="0" borderId="12" xfId="2" applyFont="1" applyBorder="1"/>
    <xf numFmtId="44" fontId="5" fillId="0" borderId="4" xfId="0" applyNumberFormat="1" applyFont="1" applyBorder="1"/>
    <xf numFmtId="0" fontId="5" fillId="0" borderId="24" xfId="0" applyFont="1" applyBorder="1"/>
    <xf numFmtId="44" fontId="5" fillId="0" borderId="25" xfId="2" applyFont="1" applyBorder="1"/>
    <xf numFmtId="0" fontId="5" fillId="0" borderId="26" xfId="0" applyFont="1" applyBorder="1"/>
    <xf numFmtId="0" fontId="5" fillId="0" borderId="27" xfId="0" applyFont="1" applyBorder="1"/>
    <xf numFmtId="44" fontId="5" fillId="0" borderId="27" xfId="2" applyFont="1" applyBorder="1"/>
    <xf numFmtId="44" fontId="5" fillId="0" borderId="27" xfId="0" applyNumberFormat="1" applyFont="1" applyBorder="1"/>
    <xf numFmtId="44" fontId="5" fillId="0" borderId="8" xfId="2" applyFont="1" applyBorder="1"/>
    <xf numFmtId="44" fontId="5" fillId="0" borderId="8" xfId="0" applyNumberFormat="1" applyFont="1" applyBorder="1"/>
    <xf numFmtId="164" fontId="5" fillId="0" borderId="14" xfId="0" applyNumberFormat="1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1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0" fontId="5" fillId="0" borderId="4" xfId="3" applyNumberFormat="1" applyFont="1" applyBorder="1"/>
    <xf numFmtId="10" fontId="5" fillId="0" borderId="27" xfId="3" applyNumberFormat="1" applyFont="1" applyBorder="1"/>
    <xf numFmtId="44" fontId="5" fillId="0" borderId="16" xfId="0" applyNumberFormat="1" applyFont="1" applyBorder="1"/>
    <xf numFmtId="44" fontId="5" fillId="0" borderId="28" xfId="0" applyNumberFormat="1" applyFont="1" applyBorder="1"/>
    <xf numFmtId="44" fontId="5" fillId="0" borderId="16" xfId="2" applyFont="1" applyBorder="1"/>
    <xf numFmtId="44" fontId="5" fillId="0" borderId="18" xfId="2" applyFont="1" applyBorder="1"/>
    <xf numFmtId="44" fontId="5" fillId="0" borderId="10" xfId="0" applyNumberFormat="1" applyFont="1" applyBorder="1"/>
    <xf numFmtId="0" fontId="5" fillId="0" borderId="1" xfId="0" applyFont="1" applyBorder="1"/>
    <xf numFmtId="44" fontId="5" fillId="0" borderId="9" xfId="0" applyNumberFormat="1" applyFont="1" applyBorder="1"/>
    <xf numFmtId="43" fontId="5" fillId="0" borderId="4" xfId="0" applyNumberFormat="1" applyFont="1" applyBorder="1"/>
    <xf numFmtId="0" fontId="5" fillId="0" borderId="34" xfId="0" applyFont="1" applyBorder="1"/>
    <xf numFmtId="44" fontId="5" fillId="0" borderId="22" xfId="2" applyFont="1" applyBorder="1"/>
    <xf numFmtId="43" fontId="5" fillId="0" borderId="0" xfId="0" applyNumberFormat="1" applyFont="1"/>
    <xf numFmtId="43" fontId="5" fillId="0" borderId="11" xfId="0" applyNumberFormat="1" applyFont="1" applyBorder="1"/>
    <xf numFmtId="43" fontId="5" fillId="0" borderId="14" xfId="1" applyFont="1" applyBorder="1"/>
    <xf numFmtId="43" fontId="5" fillId="0" borderId="22" xfId="1" applyFont="1" applyBorder="1"/>
    <xf numFmtId="43" fontId="5" fillId="0" borderId="23" xfId="1" applyFont="1" applyBorder="1"/>
    <xf numFmtId="164" fontId="5" fillId="0" borderId="21" xfId="0" applyNumberFormat="1" applyFont="1" applyBorder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9DD3-4F3D-44BC-A626-10590951BA85}">
  <dimension ref="A1:I18"/>
  <sheetViews>
    <sheetView zoomScale="160" zoomScaleNormal="160" workbookViewId="0">
      <selection activeCell="D5" sqref="D5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5" width="12.85546875" bestFit="1" customWidth="1"/>
    <col min="6" max="6" width="15.28515625" bestFit="1" customWidth="1"/>
    <col min="7" max="9" width="12.85546875" bestFit="1" customWidth="1"/>
  </cols>
  <sheetData>
    <row r="1" spans="1:9" ht="56.25" customHeight="1" thickBot="1" x14ac:dyDescent="0.45">
      <c r="A1" s="61" t="s">
        <v>1</v>
      </c>
      <c r="B1" s="62"/>
      <c r="C1" s="62"/>
      <c r="D1" s="2"/>
      <c r="E1" s="2"/>
      <c r="F1" s="2"/>
      <c r="G1" s="2"/>
      <c r="H1" s="2"/>
      <c r="I1" s="3"/>
    </row>
    <row r="2" spans="1:9" ht="16.5" thickBot="1" x14ac:dyDescent="0.3">
      <c r="A2" s="8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9</v>
      </c>
      <c r="H2" s="9" t="s">
        <v>10</v>
      </c>
      <c r="I2" s="10" t="s">
        <v>11</v>
      </c>
    </row>
    <row r="3" spans="1:9" ht="15.75" x14ac:dyDescent="0.25">
      <c r="A3" s="16">
        <v>1</v>
      </c>
      <c r="B3" s="6" t="s">
        <v>17</v>
      </c>
      <c r="C3" s="7">
        <v>4500</v>
      </c>
      <c r="D3" s="7">
        <v>5040</v>
      </c>
      <c r="E3" s="7">
        <v>5696</v>
      </c>
      <c r="F3" s="7">
        <f>SUM(C3:E3)</f>
        <v>15236</v>
      </c>
      <c r="G3" s="7">
        <f>MAX(C3:E3)</f>
        <v>5696</v>
      </c>
      <c r="H3" s="7">
        <f>MIN(C3:E3)</f>
        <v>4500</v>
      </c>
      <c r="I3" s="57">
        <f>AVERAGE(C3:E3)</f>
        <v>5078.666666666667</v>
      </c>
    </row>
    <row r="4" spans="1:9" ht="15.75" x14ac:dyDescent="0.25">
      <c r="A4" s="17">
        <v>2</v>
      </c>
      <c r="B4" s="4" t="s">
        <v>18</v>
      </c>
      <c r="C4" s="5">
        <v>6250</v>
      </c>
      <c r="D4" s="5">
        <v>7000</v>
      </c>
      <c r="E4" s="5">
        <v>7910</v>
      </c>
      <c r="F4" s="7">
        <f t="shared" ref="F4:F8" si="0">SUM(C4:E4)</f>
        <v>21160</v>
      </c>
      <c r="G4" s="7">
        <f t="shared" ref="G4:G8" si="1">MAX(C4:E4)</f>
        <v>7910</v>
      </c>
      <c r="H4" s="7">
        <f t="shared" ref="H4:H8" si="2">MIN(C4:E4)</f>
        <v>6250</v>
      </c>
      <c r="I4" s="57">
        <f t="shared" ref="I4:I8" si="3">AVERAGE(C4:E4)</f>
        <v>7053.333333333333</v>
      </c>
    </row>
    <row r="5" spans="1:9" ht="15.75" x14ac:dyDescent="0.25">
      <c r="A5" s="17">
        <v>3</v>
      </c>
      <c r="B5" s="4" t="s">
        <v>19</v>
      </c>
      <c r="C5" s="5">
        <v>3300</v>
      </c>
      <c r="D5" s="5">
        <v>3696</v>
      </c>
      <c r="E5" s="5">
        <v>4176</v>
      </c>
      <c r="F5" s="7">
        <f t="shared" si="0"/>
        <v>11172</v>
      </c>
      <c r="G5" s="7">
        <f t="shared" si="1"/>
        <v>4176</v>
      </c>
      <c r="H5" s="7">
        <f t="shared" si="2"/>
        <v>3300</v>
      </c>
      <c r="I5" s="57">
        <f t="shared" si="3"/>
        <v>3724</v>
      </c>
    </row>
    <row r="6" spans="1:9" ht="15.75" x14ac:dyDescent="0.25">
      <c r="A6" s="17">
        <v>4</v>
      </c>
      <c r="B6" s="4" t="s">
        <v>20</v>
      </c>
      <c r="C6" s="5">
        <v>8000</v>
      </c>
      <c r="D6" s="5">
        <v>8690</v>
      </c>
      <c r="E6" s="5">
        <v>10125</v>
      </c>
      <c r="F6" s="7">
        <f t="shared" si="0"/>
        <v>26815</v>
      </c>
      <c r="G6" s="7">
        <f t="shared" si="1"/>
        <v>10125</v>
      </c>
      <c r="H6" s="7">
        <f t="shared" si="2"/>
        <v>8000</v>
      </c>
      <c r="I6" s="57">
        <f t="shared" si="3"/>
        <v>8938.3333333333339</v>
      </c>
    </row>
    <row r="7" spans="1:9" ht="15.75" x14ac:dyDescent="0.25">
      <c r="A7" s="17">
        <v>5</v>
      </c>
      <c r="B7" s="4" t="s">
        <v>21</v>
      </c>
      <c r="C7" s="5">
        <v>4557</v>
      </c>
      <c r="D7" s="5">
        <v>5104</v>
      </c>
      <c r="E7" s="5">
        <v>5676</v>
      </c>
      <c r="F7" s="7">
        <f t="shared" si="0"/>
        <v>15337</v>
      </c>
      <c r="G7" s="7">
        <f t="shared" si="1"/>
        <v>5676</v>
      </c>
      <c r="H7" s="7">
        <f t="shared" si="2"/>
        <v>4557</v>
      </c>
      <c r="I7" s="57">
        <f t="shared" si="3"/>
        <v>5112.333333333333</v>
      </c>
    </row>
    <row r="8" spans="1:9" ht="16.5" thickBot="1" x14ac:dyDescent="0.3">
      <c r="A8" s="19">
        <v>6</v>
      </c>
      <c r="B8" s="11" t="s">
        <v>22</v>
      </c>
      <c r="C8" s="12">
        <v>3260</v>
      </c>
      <c r="D8" s="12">
        <v>3640</v>
      </c>
      <c r="E8" s="12">
        <v>4113</v>
      </c>
      <c r="F8" s="58">
        <f t="shared" si="0"/>
        <v>11013</v>
      </c>
      <c r="G8" s="58">
        <f t="shared" si="1"/>
        <v>4113</v>
      </c>
      <c r="H8" s="58">
        <f t="shared" si="2"/>
        <v>3260</v>
      </c>
      <c r="I8" s="59">
        <f t="shared" si="3"/>
        <v>3671</v>
      </c>
    </row>
    <row r="9" spans="1:9" ht="16.5" thickBot="1" x14ac:dyDescent="0.3">
      <c r="A9" s="13" t="s">
        <v>8</v>
      </c>
      <c r="B9" s="14"/>
      <c r="C9" s="22">
        <f>SUM(C3:C8)</f>
        <v>29867</v>
      </c>
      <c r="D9" s="22">
        <f t="shared" ref="D9:E9" si="4">SUM(D3:D8)</f>
        <v>33170</v>
      </c>
      <c r="E9" s="22">
        <f t="shared" si="4"/>
        <v>37696</v>
      </c>
      <c r="F9" s="22">
        <f>SUM(F3:F8)</f>
        <v>100733</v>
      </c>
      <c r="G9" s="14"/>
      <c r="H9" s="14"/>
      <c r="I9" s="15"/>
    </row>
    <row r="10" spans="1:9" ht="16.5" thickBot="1" x14ac:dyDescent="0.3">
      <c r="A10" s="13" t="s">
        <v>2</v>
      </c>
      <c r="B10" s="14" t="s">
        <v>3</v>
      </c>
      <c r="C10" s="14" t="s">
        <v>13</v>
      </c>
      <c r="D10" s="14" t="s">
        <v>14</v>
      </c>
      <c r="E10" s="14" t="s">
        <v>15</v>
      </c>
      <c r="F10" s="14" t="s">
        <v>12</v>
      </c>
      <c r="G10" s="14" t="s">
        <v>9</v>
      </c>
      <c r="H10" s="14" t="s">
        <v>10</v>
      </c>
      <c r="I10" s="15" t="s">
        <v>11</v>
      </c>
    </row>
    <row r="11" spans="1:9" ht="15.75" x14ac:dyDescent="0.25">
      <c r="A11" s="16">
        <v>1</v>
      </c>
      <c r="B11" s="6" t="s">
        <v>17</v>
      </c>
      <c r="C11" s="7">
        <v>6265</v>
      </c>
      <c r="D11" s="7">
        <v>6954</v>
      </c>
      <c r="E11" s="7">
        <v>7858</v>
      </c>
      <c r="F11" s="20">
        <f>SUM(C11:E11)</f>
        <v>21077</v>
      </c>
      <c r="G11" s="20">
        <f>MAX(C11:E11)</f>
        <v>7858</v>
      </c>
      <c r="H11" s="20">
        <f>MIN(C11:E11)</f>
        <v>6265</v>
      </c>
      <c r="I11" s="21">
        <f>AVERAGE(C11:E11)</f>
        <v>7025.666666666667</v>
      </c>
    </row>
    <row r="12" spans="1:9" ht="15.75" x14ac:dyDescent="0.25">
      <c r="A12" s="17">
        <v>2</v>
      </c>
      <c r="B12" s="4" t="s">
        <v>18</v>
      </c>
      <c r="C12" s="5">
        <v>8701</v>
      </c>
      <c r="D12" s="5">
        <v>9658</v>
      </c>
      <c r="E12" s="5">
        <v>10197</v>
      </c>
      <c r="F12" s="20">
        <f t="shared" ref="F12:F16" si="5">SUM(C12:E12)</f>
        <v>28556</v>
      </c>
      <c r="G12" s="20">
        <f t="shared" ref="G12:G16" si="6">MAX(C12:E12)</f>
        <v>10197</v>
      </c>
      <c r="H12" s="20">
        <f t="shared" ref="H12:H16" si="7">MIN(C12:E12)</f>
        <v>8701</v>
      </c>
      <c r="I12" s="21">
        <f t="shared" ref="I12:I16" si="8">AVERAGE(C12:E12)</f>
        <v>9518.6666666666661</v>
      </c>
    </row>
    <row r="13" spans="1:9" ht="15.75" x14ac:dyDescent="0.25">
      <c r="A13" s="17">
        <v>3</v>
      </c>
      <c r="B13" s="4" t="s">
        <v>19</v>
      </c>
      <c r="C13" s="5">
        <v>4569</v>
      </c>
      <c r="D13" s="5">
        <v>5099</v>
      </c>
      <c r="E13" s="5">
        <v>5769</v>
      </c>
      <c r="F13" s="20">
        <f t="shared" si="5"/>
        <v>15437</v>
      </c>
      <c r="G13" s="20">
        <f t="shared" si="6"/>
        <v>5769</v>
      </c>
      <c r="H13" s="20">
        <f t="shared" si="7"/>
        <v>4569</v>
      </c>
      <c r="I13" s="21">
        <f t="shared" si="8"/>
        <v>5145.666666666667</v>
      </c>
    </row>
    <row r="14" spans="1:9" ht="15.75" x14ac:dyDescent="0.25">
      <c r="A14" s="17">
        <v>4</v>
      </c>
      <c r="B14" s="4" t="s">
        <v>20</v>
      </c>
      <c r="C14" s="5">
        <v>12341</v>
      </c>
      <c r="D14" s="5">
        <v>12365</v>
      </c>
      <c r="E14" s="5">
        <v>13969</v>
      </c>
      <c r="F14" s="20">
        <f t="shared" si="5"/>
        <v>38675</v>
      </c>
      <c r="G14" s="20">
        <f t="shared" si="6"/>
        <v>13969</v>
      </c>
      <c r="H14" s="20">
        <f t="shared" si="7"/>
        <v>12341</v>
      </c>
      <c r="I14" s="21">
        <f t="shared" si="8"/>
        <v>12891.666666666666</v>
      </c>
    </row>
    <row r="15" spans="1:9" ht="15.75" x14ac:dyDescent="0.25">
      <c r="A15" s="17">
        <v>5</v>
      </c>
      <c r="B15" s="4" t="s">
        <v>21</v>
      </c>
      <c r="C15" s="5">
        <v>6344</v>
      </c>
      <c r="D15" s="5">
        <v>7042</v>
      </c>
      <c r="E15" s="5">
        <v>7957</v>
      </c>
      <c r="F15" s="20">
        <f t="shared" si="5"/>
        <v>21343</v>
      </c>
      <c r="G15" s="20">
        <f t="shared" si="6"/>
        <v>7957</v>
      </c>
      <c r="H15" s="20">
        <f t="shared" si="7"/>
        <v>6344</v>
      </c>
      <c r="I15" s="21">
        <f t="shared" si="8"/>
        <v>7114.333333333333</v>
      </c>
    </row>
    <row r="16" spans="1:9" ht="16.5" thickBot="1" x14ac:dyDescent="0.3">
      <c r="A16" s="19">
        <v>6</v>
      </c>
      <c r="B16" s="11" t="s">
        <v>22</v>
      </c>
      <c r="C16" s="12">
        <v>4525</v>
      </c>
      <c r="D16" s="12">
        <v>5022</v>
      </c>
      <c r="E16" s="12">
        <v>5671</v>
      </c>
      <c r="F16" s="20">
        <f t="shared" si="5"/>
        <v>15218</v>
      </c>
      <c r="G16" s="20">
        <f t="shared" si="6"/>
        <v>5671</v>
      </c>
      <c r="H16" s="20">
        <f t="shared" si="7"/>
        <v>4525</v>
      </c>
      <c r="I16" s="21">
        <f t="shared" si="8"/>
        <v>5072.666666666667</v>
      </c>
    </row>
    <row r="17" spans="1:9" ht="16.5" thickBot="1" x14ac:dyDescent="0.3">
      <c r="A17" s="13" t="s">
        <v>8</v>
      </c>
      <c r="B17" s="14"/>
      <c r="C17" s="22">
        <f>SUM(C11:C16)</f>
        <v>42745</v>
      </c>
      <c r="D17" s="22">
        <f t="shared" ref="D17:F17" si="9">SUM(D11:D16)</f>
        <v>46140</v>
      </c>
      <c r="E17" s="22">
        <f t="shared" si="9"/>
        <v>51421</v>
      </c>
      <c r="F17" s="22">
        <f t="shared" si="9"/>
        <v>140306</v>
      </c>
      <c r="G17" s="14"/>
      <c r="H17" s="14"/>
      <c r="I17" s="15"/>
    </row>
    <row r="18" spans="1:9" ht="37.5" customHeight="1" thickBot="1" x14ac:dyDescent="0.3">
      <c r="A18" s="63" t="s">
        <v>16</v>
      </c>
      <c r="B18" s="64"/>
      <c r="C18" s="23">
        <f>C17+C9</f>
        <v>72612</v>
      </c>
      <c r="D18" s="23">
        <f t="shared" ref="D18:F18" si="10">D17+D9</f>
        <v>79310</v>
      </c>
      <c r="E18" s="23">
        <f t="shared" si="10"/>
        <v>89117</v>
      </c>
      <c r="F18" s="23">
        <f t="shared" si="10"/>
        <v>241039</v>
      </c>
      <c r="G18" s="24"/>
      <c r="H18" s="24"/>
      <c r="I18" s="25"/>
    </row>
  </sheetData>
  <mergeCells count="2">
    <mergeCell ref="A1:C1"/>
    <mergeCell ref="A18:B18"/>
  </mergeCells>
  <phoneticPr fontId="2" type="noConversion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C92F-E10C-4AAC-BF0C-2E5672508BC3}">
  <dimension ref="A1:E13"/>
  <sheetViews>
    <sheetView zoomScale="280" zoomScaleNormal="280" workbookViewId="0">
      <selection activeCell="B1" sqref="B1"/>
    </sheetView>
  </sheetViews>
  <sheetFormatPr defaultRowHeight="15" x14ac:dyDescent="0.25"/>
  <cols>
    <col min="1" max="1" width="19" bestFit="1" customWidth="1"/>
    <col min="2" max="2" width="10.7109375" bestFit="1" customWidth="1"/>
    <col min="3" max="3" width="12.42578125" bestFit="1" customWidth="1"/>
    <col min="4" max="4" width="15.28515625" bestFit="1" customWidth="1"/>
    <col min="5" max="5" width="12.7109375" bestFit="1" customWidth="1"/>
  </cols>
  <sheetData>
    <row r="1" spans="1:5" ht="16.5" thickBot="1" x14ac:dyDescent="0.3">
      <c r="A1" s="29" t="s">
        <v>23</v>
      </c>
      <c r="B1" s="30">
        <v>5.27</v>
      </c>
      <c r="C1" s="1"/>
      <c r="D1" s="1"/>
      <c r="E1" s="1"/>
    </row>
    <row r="2" spans="1:5" ht="16.5" thickBot="1" x14ac:dyDescent="0.3">
      <c r="A2" s="65" t="s">
        <v>24</v>
      </c>
      <c r="B2" s="66"/>
      <c r="C2" s="66"/>
      <c r="D2" s="66"/>
      <c r="E2" s="67"/>
    </row>
    <row r="3" spans="1:5" ht="16.5" thickBot="1" x14ac:dyDescent="0.3">
      <c r="A3" s="13" t="s">
        <v>25</v>
      </c>
      <c r="B3" s="14" t="s">
        <v>26</v>
      </c>
      <c r="C3" s="14" t="s">
        <v>27</v>
      </c>
      <c r="D3" s="14" t="s">
        <v>28</v>
      </c>
      <c r="E3" s="15" t="s">
        <v>29</v>
      </c>
    </row>
    <row r="4" spans="1:5" ht="15.75" x14ac:dyDescent="0.25">
      <c r="A4" s="16" t="s">
        <v>30</v>
      </c>
      <c r="B4" s="6">
        <v>500</v>
      </c>
      <c r="C4" s="35">
        <v>1.34</v>
      </c>
      <c r="D4" s="36">
        <f>B4*C4</f>
        <v>670</v>
      </c>
      <c r="E4" s="37">
        <f>D4/$B$1</f>
        <v>127.13472485768501</v>
      </c>
    </row>
    <row r="5" spans="1:5" ht="15.75" x14ac:dyDescent="0.25">
      <c r="A5" s="17" t="s">
        <v>31</v>
      </c>
      <c r="B5" s="4">
        <v>750</v>
      </c>
      <c r="C5" s="26">
        <v>1.34</v>
      </c>
      <c r="D5" s="28">
        <f t="shared" ref="D5:D10" si="0">B5*C5</f>
        <v>1005.0000000000001</v>
      </c>
      <c r="E5" s="37">
        <f t="shared" ref="E5:E9" si="1">D5/$B$1</f>
        <v>190.70208728652756</v>
      </c>
    </row>
    <row r="6" spans="1:5" ht="15.75" x14ac:dyDescent="0.25">
      <c r="A6" s="17" t="s">
        <v>32</v>
      </c>
      <c r="B6" s="4">
        <v>250</v>
      </c>
      <c r="C6" s="26">
        <v>11.64</v>
      </c>
      <c r="D6" s="28">
        <f t="shared" si="0"/>
        <v>2910</v>
      </c>
      <c r="E6" s="37">
        <f t="shared" si="1"/>
        <v>552.18216318785585</v>
      </c>
    </row>
    <row r="7" spans="1:5" ht="15.75" x14ac:dyDescent="0.25">
      <c r="A7" s="17" t="s">
        <v>33</v>
      </c>
      <c r="B7" s="4">
        <v>310</v>
      </c>
      <c r="C7" s="26">
        <v>1.46</v>
      </c>
      <c r="D7" s="28">
        <f t="shared" si="0"/>
        <v>452.59999999999997</v>
      </c>
      <c r="E7" s="37">
        <f t="shared" si="1"/>
        <v>85.882352941176478</v>
      </c>
    </row>
    <row r="8" spans="1:5" ht="15.75" x14ac:dyDescent="0.25">
      <c r="A8" s="17" t="s">
        <v>34</v>
      </c>
      <c r="B8" s="4">
        <v>500</v>
      </c>
      <c r="C8" s="26">
        <v>0.5</v>
      </c>
      <c r="D8" s="28">
        <f t="shared" si="0"/>
        <v>250</v>
      </c>
      <c r="E8" s="37">
        <f t="shared" si="1"/>
        <v>47.438330170777995</v>
      </c>
    </row>
    <row r="9" spans="1:5" ht="15.75" x14ac:dyDescent="0.25">
      <c r="A9" s="17" t="s">
        <v>35</v>
      </c>
      <c r="B9" s="4">
        <v>1500</v>
      </c>
      <c r="C9" s="26">
        <v>5.99</v>
      </c>
      <c r="D9" s="28">
        <f t="shared" si="0"/>
        <v>8985</v>
      </c>
      <c r="E9" s="37">
        <f t="shared" si="1"/>
        <v>1704.933586337761</v>
      </c>
    </row>
    <row r="10" spans="1:5" ht="16.5" thickBot="1" x14ac:dyDescent="0.3">
      <c r="A10" s="31" t="s">
        <v>36</v>
      </c>
      <c r="B10" s="32">
        <v>190</v>
      </c>
      <c r="C10" s="33">
        <v>6</v>
      </c>
      <c r="D10" s="34">
        <f t="shared" si="0"/>
        <v>1140</v>
      </c>
      <c r="E10" s="60">
        <f t="shared" ref="E5:E10" si="2">D10/$B$1</f>
        <v>216.31878557874765</v>
      </c>
    </row>
    <row r="11" spans="1:5" ht="15.75" x14ac:dyDescent="0.25">
      <c r="A11" s="1"/>
      <c r="B11" s="1"/>
      <c r="C11" s="1"/>
      <c r="D11" s="1"/>
      <c r="E11" s="1"/>
    </row>
    <row r="12" spans="1:5" ht="15.75" x14ac:dyDescent="0.25">
      <c r="A12" s="1"/>
      <c r="B12" s="1"/>
      <c r="C12" s="1"/>
      <c r="D12" s="1"/>
      <c r="E12" s="1"/>
    </row>
    <row r="13" spans="1:5" ht="15.75" x14ac:dyDescent="0.25">
      <c r="A13" s="1"/>
      <c r="B13" s="1"/>
      <c r="C13" s="1"/>
      <c r="D13" s="1"/>
      <c r="E13" s="1"/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EBF5-974E-4099-9FAF-B38AD0189FD7}">
  <dimension ref="A1:H11"/>
  <sheetViews>
    <sheetView zoomScale="235" zoomScaleNormal="235" workbookViewId="0">
      <selection activeCell="A2" sqref="A2:H2"/>
    </sheetView>
  </sheetViews>
  <sheetFormatPr defaultRowHeight="15" x14ac:dyDescent="0.2"/>
  <cols>
    <col min="1" max="1" width="4.85546875" style="1" customWidth="1"/>
    <col min="2" max="2" width="15.28515625" style="1" customWidth="1"/>
    <col min="3" max="3" width="14.42578125" style="1" bestFit="1" customWidth="1"/>
    <col min="4" max="4" width="9" style="1" bestFit="1" customWidth="1"/>
    <col min="5" max="5" width="13.5703125" style="1" bestFit="1" customWidth="1"/>
    <col min="6" max="6" width="11.85546875" style="1" bestFit="1" customWidth="1"/>
    <col min="7" max="7" width="17" style="1" bestFit="1" customWidth="1"/>
    <col min="8" max="8" width="16.42578125" style="1" bestFit="1" customWidth="1"/>
    <col min="9" max="16384" width="9.140625" style="1"/>
  </cols>
  <sheetData>
    <row r="1" spans="1:8" x14ac:dyDescent="0.2">
      <c r="A1" s="70" t="s">
        <v>37</v>
      </c>
      <c r="B1" s="71"/>
      <c r="C1" s="71"/>
      <c r="D1" s="71"/>
      <c r="E1" s="71"/>
      <c r="F1" s="71"/>
      <c r="G1" s="71"/>
      <c r="H1" s="72"/>
    </row>
    <row r="2" spans="1:8" ht="15.75" thickBot="1" x14ac:dyDescent="0.25">
      <c r="A2" s="68" t="s">
        <v>38</v>
      </c>
      <c r="B2" s="80"/>
      <c r="C2" s="80"/>
      <c r="D2" s="80"/>
      <c r="E2" s="80"/>
      <c r="F2" s="80"/>
      <c r="G2" s="80"/>
      <c r="H2" s="69"/>
    </row>
    <row r="3" spans="1:8" x14ac:dyDescent="0.2">
      <c r="A3" s="38" t="s">
        <v>39</v>
      </c>
      <c r="B3" s="39" t="s">
        <v>40</v>
      </c>
      <c r="C3" s="39" t="s">
        <v>41</v>
      </c>
      <c r="D3" s="39" t="s">
        <v>42</v>
      </c>
      <c r="E3" s="39" t="s">
        <v>43</v>
      </c>
      <c r="F3" s="39" t="s">
        <v>44</v>
      </c>
      <c r="G3" s="39" t="s">
        <v>45</v>
      </c>
      <c r="H3" s="40" t="s">
        <v>46</v>
      </c>
    </row>
    <row r="4" spans="1:8" x14ac:dyDescent="0.2">
      <c r="A4" s="41">
        <v>1</v>
      </c>
      <c r="B4" s="4" t="s">
        <v>47</v>
      </c>
      <c r="C4" s="26">
        <v>853</v>
      </c>
      <c r="D4" s="43">
        <v>0.1</v>
      </c>
      <c r="E4" s="43">
        <v>0.09</v>
      </c>
      <c r="F4" s="28">
        <f>C4*D4</f>
        <v>85.300000000000011</v>
      </c>
      <c r="G4" s="28">
        <f>C4*E4</f>
        <v>76.77</v>
      </c>
      <c r="H4" s="45">
        <f>C4+F4-G4</f>
        <v>861.53</v>
      </c>
    </row>
    <row r="5" spans="1:8" x14ac:dyDescent="0.2">
      <c r="A5" s="41">
        <v>2</v>
      </c>
      <c r="B5" s="4" t="s">
        <v>48</v>
      </c>
      <c r="C5" s="26">
        <v>951</v>
      </c>
      <c r="D5" s="43">
        <v>9.9900000000000003E-2</v>
      </c>
      <c r="E5" s="43">
        <v>0.08</v>
      </c>
      <c r="F5" s="28">
        <f t="shared" ref="F5:F11" si="0">C5*D5</f>
        <v>95.004900000000006</v>
      </c>
      <c r="G5" s="28">
        <f t="shared" ref="G5:G11" si="1">C5*E5</f>
        <v>76.08</v>
      </c>
      <c r="H5" s="45">
        <f t="shared" ref="H5:H11" si="2">C5+F5-G5</f>
        <v>969.92489999999987</v>
      </c>
    </row>
    <row r="6" spans="1:8" x14ac:dyDescent="0.2">
      <c r="A6" s="41">
        <v>3</v>
      </c>
      <c r="B6" s="4" t="s">
        <v>49</v>
      </c>
      <c r="C6" s="26">
        <v>456</v>
      </c>
      <c r="D6" s="43">
        <v>8.6400000000000005E-2</v>
      </c>
      <c r="E6" s="43">
        <v>0.06</v>
      </c>
      <c r="F6" s="28">
        <f t="shared" si="0"/>
        <v>39.398400000000002</v>
      </c>
      <c r="G6" s="28">
        <f t="shared" si="1"/>
        <v>27.36</v>
      </c>
      <c r="H6" s="45">
        <f t="shared" si="2"/>
        <v>468.03839999999997</v>
      </c>
    </row>
    <row r="7" spans="1:8" x14ac:dyDescent="0.2">
      <c r="A7" s="41">
        <v>4</v>
      </c>
      <c r="B7" s="4" t="s">
        <v>50</v>
      </c>
      <c r="C7" s="26">
        <v>500</v>
      </c>
      <c r="D7" s="43">
        <v>8.5000000000000006E-2</v>
      </c>
      <c r="E7" s="43">
        <v>0.06</v>
      </c>
      <c r="F7" s="28">
        <f t="shared" si="0"/>
        <v>42.5</v>
      </c>
      <c r="G7" s="28">
        <f t="shared" si="1"/>
        <v>30</v>
      </c>
      <c r="H7" s="45">
        <f t="shared" si="2"/>
        <v>512.5</v>
      </c>
    </row>
    <row r="8" spans="1:8" x14ac:dyDescent="0.2">
      <c r="A8" s="41">
        <v>5</v>
      </c>
      <c r="B8" s="4" t="s">
        <v>51</v>
      </c>
      <c r="C8" s="26">
        <v>850</v>
      </c>
      <c r="D8" s="43">
        <v>8.9899999999999994E-2</v>
      </c>
      <c r="E8" s="43">
        <v>7.0000000000000007E-2</v>
      </c>
      <c r="F8" s="28">
        <f t="shared" si="0"/>
        <v>76.414999999999992</v>
      </c>
      <c r="G8" s="28">
        <f t="shared" si="1"/>
        <v>59.500000000000007</v>
      </c>
      <c r="H8" s="45">
        <f t="shared" si="2"/>
        <v>866.91499999999996</v>
      </c>
    </row>
    <row r="9" spans="1:8" x14ac:dyDescent="0.2">
      <c r="A9" s="41">
        <v>6</v>
      </c>
      <c r="B9" s="4" t="s">
        <v>52</v>
      </c>
      <c r="C9" s="26">
        <v>459</v>
      </c>
      <c r="D9" s="43">
        <v>6.25E-2</v>
      </c>
      <c r="E9" s="43">
        <v>0.05</v>
      </c>
      <c r="F9" s="28">
        <f t="shared" si="0"/>
        <v>28.6875</v>
      </c>
      <c r="G9" s="28">
        <f t="shared" si="1"/>
        <v>22.950000000000003</v>
      </c>
      <c r="H9" s="45">
        <f t="shared" si="2"/>
        <v>464.73750000000001</v>
      </c>
    </row>
    <row r="10" spans="1:8" x14ac:dyDescent="0.2">
      <c r="A10" s="41">
        <v>7</v>
      </c>
      <c r="B10" s="4" t="s">
        <v>53</v>
      </c>
      <c r="C10" s="26">
        <v>478</v>
      </c>
      <c r="D10" s="43">
        <v>7.1199999999999999E-2</v>
      </c>
      <c r="E10" s="43">
        <v>0.05</v>
      </c>
      <c r="F10" s="28">
        <f t="shared" si="0"/>
        <v>34.0336</v>
      </c>
      <c r="G10" s="28">
        <f t="shared" si="1"/>
        <v>23.900000000000002</v>
      </c>
      <c r="H10" s="45">
        <f t="shared" si="2"/>
        <v>488.1336</v>
      </c>
    </row>
    <row r="11" spans="1:8" ht="15.75" thickBot="1" x14ac:dyDescent="0.25">
      <c r="A11" s="42">
        <v>8</v>
      </c>
      <c r="B11" s="32" t="s">
        <v>54</v>
      </c>
      <c r="C11" s="33">
        <v>658</v>
      </c>
      <c r="D11" s="44">
        <v>5.9900000000000002E-2</v>
      </c>
      <c r="E11" s="44">
        <v>0.04</v>
      </c>
      <c r="F11" s="34">
        <f t="shared" si="0"/>
        <v>39.414200000000001</v>
      </c>
      <c r="G11" s="34">
        <f t="shared" si="1"/>
        <v>26.32</v>
      </c>
      <c r="H11" s="46">
        <f t="shared" si="2"/>
        <v>671.0942</v>
      </c>
    </row>
  </sheetData>
  <mergeCells count="2">
    <mergeCell ref="A2:H2"/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EA8E-94A0-4D03-AF9F-D15E1E0A4ECA}">
  <dimension ref="A1:G16"/>
  <sheetViews>
    <sheetView zoomScale="220" zoomScaleNormal="220" workbookViewId="0">
      <selection activeCell="D10" sqref="D10"/>
    </sheetView>
  </sheetViews>
  <sheetFormatPr defaultRowHeight="15" x14ac:dyDescent="0.2"/>
  <cols>
    <col min="1" max="1" width="22.7109375" style="1" bestFit="1" customWidth="1"/>
    <col min="2" max="7" width="15.140625" style="1" bestFit="1" customWidth="1"/>
    <col min="8" max="16384" width="9.140625" style="1"/>
  </cols>
  <sheetData>
    <row r="1" spans="1:7" ht="15.75" thickBot="1" x14ac:dyDescent="0.25">
      <c r="A1" s="73" t="s">
        <v>55</v>
      </c>
      <c r="B1" s="74"/>
      <c r="C1" s="74"/>
      <c r="D1" s="74"/>
      <c r="E1" s="74"/>
      <c r="F1" s="74"/>
      <c r="G1" s="75"/>
    </row>
    <row r="2" spans="1:7" ht="15.75" thickBot="1" x14ac:dyDescent="0.25">
      <c r="A2" s="13"/>
      <c r="B2" s="14" t="s">
        <v>68</v>
      </c>
      <c r="C2" s="14" t="s">
        <v>69</v>
      </c>
      <c r="D2" s="14" t="s">
        <v>70</v>
      </c>
      <c r="E2" s="14" t="s">
        <v>71</v>
      </c>
      <c r="F2" s="14" t="s">
        <v>72</v>
      </c>
      <c r="G2" s="15" t="s">
        <v>73</v>
      </c>
    </row>
    <row r="3" spans="1:7" x14ac:dyDescent="0.2">
      <c r="A3" s="16" t="s">
        <v>56</v>
      </c>
      <c r="B3" s="7">
        <v>1500</v>
      </c>
      <c r="C3" s="7">
        <v>1750</v>
      </c>
      <c r="D3" s="7">
        <v>1800</v>
      </c>
      <c r="E3" s="7">
        <v>1700</v>
      </c>
      <c r="F3" s="7">
        <v>1654</v>
      </c>
      <c r="G3" s="57">
        <v>1700</v>
      </c>
    </row>
    <row r="4" spans="1:7" x14ac:dyDescent="0.2">
      <c r="A4" s="16" t="s">
        <v>90</v>
      </c>
      <c r="B4" s="7">
        <v>400</v>
      </c>
      <c r="C4" s="7">
        <v>400</v>
      </c>
      <c r="D4" s="7">
        <v>400</v>
      </c>
      <c r="E4" s="7">
        <v>400</v>
      </c>
      <c r="F4" s="7">
        <v>400</v>
      </c>
      <c r="G4" s="7">
        <v>400</v>
      </c>
    </row>
    <row r="5" spans="1:7" x14ac:dyDescent="0.2">
      <c r="A5" s="17" t="s">
        <v>57</v>
      </c>
      <c r="B5" s="4"/>
      <c r="C5" s="4"/>
      <c r="D5" s="4"/>
      <c r="E5" s="4"/>
      <c r="F5" s="4"/>
      <c r="G5" s="18"/>
    </row>
    <row r="6" spans="1:7" x14ac:dyDescent="0.2">
      <c r="A6" s="17" t="s">
        <v>58</v>
      </c>
      <c r="B6" s="26">
        <v>30</v>
      </c>
      <c r="C6" s="26">
        <v>25</v>
      </c>
      <c r="D6" s="26">
        <v>25</v>
      </c>
      <c r="E6" s="26">
        <v>22</v>
      </c>
      <c r="F6" s="26">
        <v>22</v>
      </c>
      <c r="G6" s="47">
        <v>21</v>
      </c>
    </row>
    <row r="7" spans="1:7" x14ac:dyDescent="0.2">
      <c r="A7" s="17" t="s">
        <v>59</v>
      </c>
      <c r="B7" s="26">
        <v>150</v>
      </c>
      <c r="C7" s="26">
        <v>160</v>
      </c>
      <c r="D7" s="26">
        <v>154</v>
      </c>
      <c r="E7" s="26">
        <v>155</v>
      </c>
      <c r="F7" s="26">
        <v>154</v>
      </c>
      <c r="G7" s="47">
        <v>156</v>
      </c>
    </row>
    <row r="8" spans="1:7" x14ac:dyDescent="0.2">
      <c r="A8" s="17" t="s">
        <v>60</v>
      </c>
      <c r="B8" s="26">
        <v>300</v>
      </c>
      <c r="C8" s="26">
        <v>250</v>
      </c>
      <c r="D8" s="26">
        <v>300</v>
      </c>
      <c r="E8" s="26">
        <v>300</v>
      </c>
      <c r="F8" s="26">
        <v>200</v>
      </c>
      <c r="G8" s="47">
        <v>200</v>
      </c>
    </row>
    <row r="9" spans="1:7" x14ac:dyDescent="0.2">
      <c r="A9" s="17" t="s">
        <v>61</v>
      </c>
      <c r="B9" s="26">
        <v>40</v>
      </c>
      <c r="C9" s="26">
        <v>40</v>
      </c>
      <c r="D9" s="26">
        <v>40</v>
      </c>
      <c r="E9" s="26">
        <v>40</v>
      </c>
      <c r="F9" s="26">
        <v>40</v>
      </c>
      <c r="G9" s="47">
        <v>40</v>
      </c>
    </row>
    <row r="10" spans="1:7" x14ac:dyDescent="0.2">
      <c r="A10" s="17" t="s">
        <v>62</v>
      </c>
      <c r="B10" s="26">
        <v>150</v>
      </c>
      <c r="C10" s="26">
        <v>150</v>
      </c>
      <c r="D10" s="26">
        <v>150</v>
      </c>
      <c r="E10" s="26"/>
      <c r="F10" s="26"/>
      <c r="G10" s="47"/>
    </row>
    <row r="11" spans="1:7" x14ac:dyDescent="0.2">
      <c r="A11" s="17" t="s">
        <v>63</v>
      </c>
      <c r="B11" s="26">
        <v>120</v>
      </c>
      <c r="C11" s="26">
        <v>150</v>
      </c>
      <c r="D11" s="26">
        <v>130</v>
      </c>
      <c r="E11" s="26">
        <v>200</v>
      </c>
      <c r="F11" s="26">
        <v>150</v>
      </c>
      <c r="G11" s="47">
        <v>190</v>
      </c>
    </row>
    <row r="12" spans="1:7" x14ac:dyDescent="0.2">
      <c r="A12" s="17" t="s">
        <v>64</v>
      </c>
      <c r="B12" s="26">
        <v>150</v>
      </c>
      <c r="C12" s="26">
        <v>160</v>
      </c>
      <c r="D12" s="26">
        <v>165</v>
      </c>
      <c r="E12" s="26">
        <v>170</v>
      </c>
      <c r="F12" s="26">
        <v>165</v>
      </c>
      <c r="G12" s="47">
        <v>185</v>
      </c>
    </row>
    <row r="13" spans="1:7" x14ac:dyDescent="0.2">
      <c r="A13" s="19" t="s">
        <v>65</v>
      </c>
      <c r="B13" s="27">
        <v>100</v>
      </c>
      <c r="C13" s="27">
        <v>100</v>
      </c>
      <c r="D13" s="27">
        <v>100</v>
      </c>
      <c r="E13" s="27">
        <v>100</v>
      </c>
      <c r="F13" s="27">
        <v>90</v>
      </c>
      <c r="G13" s="48">
        <v>100</v>
      </c>
    </row>
    <row r="14" spans="1:7" ht="15.75" thickBot="1" x14ac:dyDescent="0.25">
      <c r="A14" s="53" t="s">
        <v>91</v>
      </c>
      <c r="B14" s="54">
        <v>650</v>
      </c>
      <c r="C14" s="54">
        <v>650</v>
      </c>
      <c r="D14" s="54">
        <v>650</v>
      </c>
      <c r="E14" s="54">
        <v>650</v>
      </c>
      <c r="F14" s="54">
        <v>650</v>
      </c>
      <c r="G14" s="54">
        <v>650</v>
      </c>
    </row>
    <row r="15" spans="1:7" ht="15.75" thickBot="1" x14ac:dyDescent="0.25">
      <c r="A15" s="13" t="s">
        <v>66</v>
      </c>
      <c r="B15" s="49">
        <f>SUM(B6:B14)</f>
        <v>1690</v>
      </c>
      <c r="C15" s="49">
        <f t="shared" ref="C15:G15" si="0">SUM(C6:C14)</f>
        <v>1685</v>
      </c>
      <c r="D15" s="49">
        <f t="shared" si="0"/>
        <v>1714</v>
      </c>
      <c r="E15" s="49">
        <f t="shared" si="0"/>
        <v>1637</v>
      </c>
      <c r="F15" s="49">
        <f t="shared" si="0"/>
        <v>1471</v>
      </c>
      <c r="G15" s="49">
        <f t="shared" si="0"/>
        <v>1542</v>
      </c>
    </row>
    <row r="16" spans="1:7" ht="15.75" thickBot="1" x14ac:dyDescent="0.25">
      <c r="A16" s="50" t="s">
        <v>67</v>
      </c>
      <c r="B16" s="51">
        <f>B3+B4-B15</f>
        <v>210</v>
      </c>
      <c r="C16" s="51">
        <f t="shared" ref="C16:G16" si="1">C3+C4-C15</f>
        <v>465</v>
      </c>
      <c r="D16" s="51">
        <f t="shared" si="1"/>
        <v>486</v>
      </c>
      <c r="E16" s="51">
        <f t="shared" si="1"/>
        <v>463</v>
      </c>
      <c r="F16" s="51">
        <f t="shared" si="1"/>
        <v>583</v>
      </c>
      <c r="G16" s="51">
        <f t="shared" si="1"/>
        <v>558</v>
      </c>
    </row>
  </sheetData>
  <mergeCells count="1">
    <mergeCell ref="A1:G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76D8-30C6-4A79-BEB5-89F68EBE30A8}">
  <dimension ref="A1:F18"/>
  <sheetViews>
    <sheetView tabSelected="1" zoomScale="235" zoomScaleNormal="235" workbookViewId="0">
      <selection activeCell="F13" sqref="F13"/>
    </sheetView>
  </sheetViews>
  <sheetFormatPr defaultRowHeight="15" x14ac:dyDescent="0.2"/>
  <cols>
    <col min="1" max="1" width="18.5703125" style="1" bestFit="1" customWidth="1"/>
    <col min="2" max="6" width="14.28515625" style="1" bestFit="1" customWidth="1"/>
    <col min="7" max="16384" width="9.140625" style="1"/>
  </cols>
  <sheetData>
    <row r="1" spans="1:6" ht="15.75" thickBot="1" x14ac:dyDescent="0.25">
      <c r="A1" s="76" t="s">
        <v>0</v>
      </c>
      <c r="B1" s="77"/>
      <c r="C1" s="77"/>
      <c r="D1" s="77"/>
      <c r="E1" s="77"/>
      <c r="F1" s="78"/>
    </row>
    <row r="2" spans="1:6" x14ac:dyDescent="0.2">
      <c r="A2" s="6" t="s">
        <v>74</v>
      </c>
      <c r="B2" s="6" t="s">
        <v>75</v>
      </c>
      <c r="C2" s="6" t="s">
        <v>76</v>
      </c>
      <c r="D2" s="6" t="s">
        <v>77</v>
      </c>
      <c r="E2" s="6" t="s">
        <v>78</v>
      </c>
      <c r="F2" s="6" t="s">
        <v>79</v>
      </c>
    </row>
    <row r="3" spans="1:6" x14ac:dyDescent="0.2">
      <c r="A3" s="4"/>
      <c r="B3" s="5">
        <v>140000</v>
      </c>
      <c r="C3" s="5">
        <v>185000</v>
      </c>
      <c r="D3" s="5">
        <v>204100</v>
      </c>
      <c r="E3" s="5">
        <v>240000</v>
      </c>
      <c r="F3" s="52">
        <f>SUM(B3:E3)</f>
        <v>769100</v>
      </c>
    </row>
    <row r="5" spans="1:6" x14ac:dyDescent="0.2">
      <c r="A5" s="4" t="s">
        <v>80</v>
      </c>
      <c r="B5" s="4" t="s">
        <v>75</v>
      </c>
      <c r="C5" s="4" t="s">
        <v>76</v>
      </c>
      <c r="D5" s="4" t="s">
        <v>77</v>
      </c>
      <c r="E5" s="4" t="s">
        <v>78</v>
      </c>
      <c r="F5" s="4" t="s">
        <v>79</v>
      </c>
    </row>
    <row r="6" spans="1:6" x14ac:dyDescent="0.2">
      <c r="A6" s="4" t="s">
        <v>92</v>
      </c>
      <c r="B6" s="5">
        <v>20000</v>
      </c>
      <c r="C6" s="5">
        <v>26000</v>
      </c>
      <c r="D6" s="5">
        <v>33800</v>
      </c>
      <c r="E6" s="5">
        <v>43940</v>
      </c>
      <c r="F6" s="52">
        <f>SUM(B6:E6)</f>
        <v>123740</v>
      </c>
    </row>
    <row r="7" spans="1:6" x14ac:dyDescent="0.2">
      <c r="A7" s="4" t="s">
        <v>81</v>
      </c>
      <c r="B7" s="5">
        <v>20000</v>
      </c>
      <c r="C7" s="5">
        <v>15600</v>
      </c>
      <c r="D7" s="5">
        <v>20280</v>
      </c>
      <c r="E7" s="5">
        <v>26364</v>
      </c>
      <c r="F7" s="52">
        <f t="shared" ref="F7:F11" si="0">SUM(B7:E7)</f>
        <v>82244</v>
      </c>
    </row>
    <row r="8" spans="1:6" x14ac:dyDescent="0.2">
      <c r="A8" s="4" t="s">
        <v>82</v>
      </c>
      <c r="B8" s="5">
        <v>12000</v>
      </c>
      <c r="C8" s="5">
        <v>20930</v>
      </c>
      <c r="D8" s="5">
        <v>27209</v>
      </c>
      <c r="E8" s="5">
        <v>35371.699999999997</v>
      </c>
      <c r="F8" s="52">
        <f t="shared" si="0"/>
        <v>95510.7</v>
      </c>
    </row>
    <row r="9" spans="1:6" x14ac:dyDescent="0.2">
      <c r="A9" s="4" t="s">
        <v>83</v>
      </c>
      <c r="B9" s="5">
        <v>16100</v>
      </c>
      <c r="C9" s="5">
        <v>28870</v>
      </c>
      <c r="D9" s="5">
        <v>33631</v>
      </c>
      <c r="E9" s="5">
        <v>43270.3</v>
      </c>
      <c r="F9" s="52">
        <f t="shared" si="0"/>
        <v>121871.3</v>
      </c>
    </row>
    <row r="10" spans="1:6" x14ac:dyDescent="0.2">
      <c r="A10" s="4" t="s">
        <v>84</v>
      </c>
      <c r="B10" s="5">
        <v>19900</v>
      </c>
      <c r="C10" s="5">
        <v>39000</v>
      </c>
      <c r="D10" s="5">
        <v>50700</v>
      </c>
      <c r="E10" s="5">
        <v>65910</v>
      </c>
      <c r="F10" s="52">
        <f t="shared" si="0"/>
        <v>175510</v>
      </c>
    </row>
    <row r="11" spans="1:6" x14ac:dyDescent="0.2">
      <c r="A11" s="4" t="s">
        <v>85</v>
      </c>
      <c r="B11" s="5">
        <v>25000</v>
      </c>
      <c r="C11" s="5">
        <v>32500</v>
      </c>
      <c r="D11" s="5">
        <v>42250</v>
      </c>
      <c r="E11" s="5">
        <v>54925</v>
      </c>
      <c r="F11" s="52">
        <f t="shared" si="0"/>
        <v>154675</v>
      </c>
    </row>
    <row r="12" spans="1:6" x14ac:dyDescent="0.2">
      <c r="A12" s="4" t="s">
        <v>86</v>
      </c>
      <c r="B12" s="5">
        <f>SUM(B6:B11)</f>
        <v>113000</v>
      </c>
      <c r="C12" s="5">
        <f t="shared" ref="C12:E12" si="1">SUM(C6:C11)</f>
        <v>162900</v>
      </c>
      <c r="D12" s="5">
        <f t="shared" si="1"/>
        <v>207870</v>
      </c>
      <c r="E12" s="5">
        <f t="shared" si="1"/>
        <v>269781</v>
      </c>
      <c r="F12" s="52"/>
    </row>
    <row r="13" spans="1:6" x14ac:dyDescent="0.2">
      <c r="A13" s="4" t="s">
        <v>87</v>
      </c>
      <c r="B13" s="52">
        <f>B3-B12</f>
        <v>27000</v>
      </c>
      <c r="C13" s="52">
        <f t="shared" ref="C13:E13" si="2">C3-C12</f>
        <v>22100</v>
      </c>
      <c r="D13" s="52">
        <f t="shared" si="2"/>
        <v>-3770</v>
      </c>
      <c r="E13" s="52">
        <f t="shared" si="2"/>
        <v>-29781</v>
      </c>
      <c r="F13" s="55">
        <f>SUM(B13:E13)</f>
        <v>15549</v>
      </c>
    </row>
    <row r="14" spans="1:6" ht="15.75" thickBot="1" x14ac:dyDescent="0.25">
      <c r="A14" s="4" t="s">
        <v>88</v>
      </c>
      <c r="B14" s="4" t="str">
        <f>IF(B13&lt;1000,"Prejuíso",IF(B13&lt;25000,"Lucro","Lucro Total"))</f>
        <v>Lucro Total</v>
      </c>
      <c r="C14" s="4" t="str">
        <f t="shared" ref="C14:E14" si="3">IF(C13&lt;1000,"Prejuíso",IF(C13&lt;25000,"Lucro","Lucro Total"))</f>
        <v>Lucro</v>
      </c>
      <c r="D14" s="4" t="str">
        <f t="shared" si="3"/>
        <v>Prejuíso</v>
      </c>
      <c r="E14" s="4" t="str">
        <f t="shared" si="3"/>
        <v>Prejuíso</v>
      </c>
    </row>
    <row r="15" spans="1:6" ht="15.75" thickBot="1" x14ac:dyDescent="0.25">
      <c r="C15" s="76" t="s">
        <v>89</v>
      </c>
      <c r="D15" s="77"/>
      <c r="E15" s="79"/>
      <c r="F15" s="56">
        <f>SUM(B12:E12)</f>
        <v>753551</v>
      </c>
    </row>
    <row r="16" spans="1:6" x14ac:dyDescent="0.2">
      <c r="F16" s="55"/>
    </row>
    <row r="18" spans="6:6" x14ac:dyDescent="0.2">
      <c r="F18" s="55"/>
    </row>
  </sheetData>
  <mergeCells count="2">
    <mergeCell ref="A1:F1"/>
    <mergeCell ref="C15:E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atividade1</vt:lpstr>
      <vt:lpstr>atividade2</vt:lpstr>
      <vt:lpstr>atividade3</vt:lpstr>
      <vt:lpstr>atividade4</vt:lpstr>
      <vt:lpstr>atividade5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2023-03-16T17:29:47Z</cp:lastPrinted>
  <dcterms:created xsi:type="dcterms:W3CDTF">2023-03-16T16:26:26Z</dcterms:created>
  <dcterms:modified xsi:type="dcterms:W3CDTF">2023-03-16T18:53:26Z</dcterms:modified>
</cp:coreProperties>
</file>