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UND.INF\"/>
    </mc:Choice>
  </mc:AlternateContent>
  <bookViews>
    <workbookView xWindow="0" yWindow="0" windowWidth="28800" windowHeight="12330" activeTab="4"/>
  </bookViews>
  <sheets>
    <sheet name="NOTAS" sheetId="1" r:id="rId1"/>
    <sheet name="orçamento domestico" sheetId="2" r:id="rId2"/>
    <sheet name="controle comissão" sheetId="3" r:id="rId3"/>
    <sheet name="Contribuições e Salarios" sheetId="4" r:id="rId4"/>
    <sheet name="Construtor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5" l="1"/>
  <c r="H18" i="5"/>
  <c r="H19" i="5"/>
  <c r="H20" i="5"/>
  <c r="G18" i="5"/>
  <c r="G19" i="5"/>
  <c r="F18" i="5"/>
  <c r="I18" i="5" s="1"/>
  <c r="E10" i="5"/>
  <c r="E11" i="5"/>
  <c r="E12" i="5"/>
  <c r="G12" i="5" s="1"/>
  <c r="E13" i="5"/>
  <c r="G13" i="5" s="1"/>
  <c r="E14" i="5"/>
  <c r="F14" i="5" s="1"/>
  <c r="E15" i="5"/>
  <c r="H15" i="5" s="1"/>
  <c r="E16" i="5"/>
  <c r="G16" i="5" s="1"/>
  <c r="E17" i="5"/>
  <c r="H17" i="5" s="1"/>
  <c r="E18" i="5"/>
  <c r="E19" i="5"/>
  <c r="F19" i="5" s="1"/>
  <c r="I19" i="5" s="1"/>
  <c r="E20" i="5"/>
  <c r="G20" i="5" s="1"/>
  <c r="E21" i="5"/>
  <c r="H21" i="5" s="1"/>
  <c r="F17" i="5" l="1"/>
  <c r="I14" i="5"/>
  <c r="F15" i="5"/>
  <c r="I15" i="5" s="1"/>
  <c r="G15" i="5"/>
  <c r="H16" i="5"/>
  <c r="F13" i="5"/>
  <c r="I13" i="5" s="1"/>
  <c r="H14" i="5"/>
  <c r="F11" i="5"/>
  <c r="I11" i="5" s="1"/>
  <c r="H13" i="5"/>
  <c r="F10" i="5"/>
  <c r="I10" i="5" s="1"/>
  <c r="H12" i="5"/>
  <c r="F21" i="5"/>
  <c r="I21" i="5" s="1"/>
  <c r="G9" i="5"/>
  <c r="G10" i="5"/>
  <c r="H11" i="5"/>
  <c r="G17" i="5"/>
  <c r="I17" i="5"/>
  <c r="G14" i="5"/>
  <c r="F9" i="5"/>
  <c r="I9" i="5" s="1"/>
  <c r="G11" i="5"/>
  <c r="F20" i="5"/>
  <c r="I20" i="5" s="1"/>
  <c r="G21" i="5"/>
  <c r="H9" i="5"/>
  <c r="H10" i="5"/>
  <c r="F16" i="5"/>
  <c r="I16" i="5" s="1"/>
  <c r="F12" i="5"/>
  <c r="I12" i="5" s="1"/>
  <c r="E5" i="4"/>
  <c r="E6" i="4"/>
  <c r="E7" i="4"/>
  <c r="E8" i="4"/>
  <c r="E4" i="4"/>
  <c r="D5" i="4"/>
  <c r="D6" i="4"/>
  <c r="D7" i="4"/>
  <c r="D8" i="4"/>
  <c r="D4" i="4"/>
  <c r="B15" i="4"/>
  <c r="B14" i="4"/>
  <c r="B13" i="4"/>
  <c r="B12" i="4"/>
  <c r="B11" i="4"/>
  <c r="B10" i="4"/>
  <c r="D18" i="3" l="1"/>
  <c r="D17" i="3"/>
  <c r="D16" i="3"/>
  <c r="D15" i="3"/>
  <c r="D5" i="3"/>
  <c r="D6" i="3"/>
  <c r="D7" i="3"/>
  <c r="D8" i="3"/>
  <c r="D9" i="3"/>
  <c r="D10" i="3"/>
  <c r="D11" i="3"/>
  <c r="D12" i="3"/>
  <c r="D13" i="3"/>
  <c r="D4" i="3"/>
  <c r="C13" i="2"/>
  <c r="C12" i="2"/>
  <c r="C14" i="2" s="1"/>
  <c r="C15" i="2" s="1"/>
  <c r="F8" i="1"/>
  <c r="F5" i="1"/>
  <c r="F6" i="1"/>
  <c r="F7" i="1"/>
  <c r="F9" i="1"/>
  <c r="F10" i="1"/>
  <c r="F4" i="1"/>
</calcChain>
</file>

<file path=xl/sharedStrings.xml><?xml version="1.0" encoding="utf-8"?>
<sst xmlns="http://schemas.openxmlformats.org/spreadsheetml/2006/main" count="101" uniqueCount="100">
  <si>
    <t>DISCIPLINAS</t>
  </si>
  <si>
    <t>Historia</t>
  </si>
  <si>
    <t>Geografia</t>
  </si>
  <si>
    <t>Fisica</t>
  </si>
  <si>
    <t>Quimica</t>
  </si>
  <si>
    <t>PLANILHA DE NOTAS BIMESTRAIS</t>
  </si>
  <si>
    <t>Português</t>
  </si>
  <si>
    <t>Ingles</t>
  </si>
  <si>
    <t>Matematica</t>
  </si>
  <si>
    <t>1º Bim</t>
  </si>
  <si>
    <t>2º Bim</t>
  </si>
  <si>
    <t>3º Bim</t>
  </si>
  <si>
    <t>4º Bim</t>
  </si>
  <si>
    <t>Média final</t>
  </si>
  <si>
    <t>Orçamento Domestico</t>
  </si>
  <si>
    <t>Gastos Variaveis</t>
  </si>
  <si>
    <t>Total Fixo</t>
  </si>
  <si>
    <t>Total Variavel</t>
  </si>
  <si>
    <t>Gasto Total</t>
  </si>
  <si>
    <t>Saldo Liquido</t>
  </si>
  <si>
    <t>Agua</t>
  </si>
  <si>
    <t>Luz</t>
  </si>
  <si>
    <t>Escola</t>
  </si>
  <si>
    <t>Alimentação</t>
  </si>
  <si>
    <t>Telefone</t>
  </si>
  <si>
    <t>Gas</t>
  </si>
  <si>
    <t>Mecanico</t>
  </si>
  <si>
    <t>Presente</t>
  </si>
  <si>
    <t>Cirurgia</t>
  </si>
  <si>
    <t>Receitas</t>
  </si>
  <si>
    <t>Gastos fixos</t>
  </si>
  <si>
    <t>Salarios</t>
  </si>
  <si>
    <t>Controle Comissão</t>
  </si>
  <si>
    <t>Vendedor</t>
  </si>
  <si>
    <t>Carlos Akamine</t>
  </si>
  <si>
    <t>Fernando Miguel</t>
  </si>
  <si>
    <t>Karl Schumacher</t>
  </si>
  <si>
    <t>Lenevalda de Araujo primo</t>
  </si>
  <si>
    <t>Niecio Pereira</t>
  </si>
  <si>
    <t>Roberto Yamamoto</t>
  </si>
  <si>
    <t>Sandra Alves De Toledo</t>
  </si>
  <si>
    <t>Sandro Vicca Mendes</t>
  </si>
  <si>
    <t>Wilson Yamatumi</t>
  </si>
  <si>
    <t>Produto A</t>
  </si>
  <si>
    <t>Produto B</t>
  </si>
  <si>
    <t>Total</t>
  </si>
  <si>
    <t>Carlos Eduardo Taka</t>
  </si>
  <si>
    <t>Total Vendido</t>
  </si>
  <si>
    <t>Media Vendida</t>
  </si>
  <si>
    <t>Menor Venda</t>
  </si>
  <si>
    <t>Maior Venda</t>
  </si>
  <si>
    <t>Contribuições e Salarios</t>
  </si>
  <si>
    <t>Suzana Vieira</t>
  </si>
  <si>
    <t>Ana Paula Padrão</t>
  </si>
  <si>
    <t>Romualdo Castro</t>
  </si>
  <si>
    <t>Osmar Prado</t>
  </si>
  <si>
    <t>Salario</t>
  </si>
  <si>
    <t>Contribuição</t>
  </si>
  <si>
    <t>Funcionarios</t>
  </si>
  <si>
    <t>Julio Santos</t>
  </si>
  <si>
    <t>Total Salario</t>
  </si>
  <si>
    <t>Media Salarios</t>
  </si>
  <si>
    <t>Maior Salario</t>
  </si>
  <si>
    <t>Menor Salario</t>
  </si>
  <si>
    <t>Total De Contribuição</t>
  </si>
  <si>
    <t>Média De Contribuição</t>
  </si>
  <si>
    <t>salario com aumento</t>
  </si>
  <si>
    <t>aumento</t>
  </si>
  <si>
    <t>Construtora KasaFácil S/A</t>
  </si>
  <si>
    <t>Rua da Telha nº 11</t>
  </si>
  <si>
    <t>Cascavel - MS</t>
  </si>
  <si>
    <t>Cód. Produto</t>
  </si>
  <si>
    <t>Produto</t>
  </si>
  <si>
    <t>Quantidade</t>
  </si>
  <si>
    <t>Preço</t>
  </si>
  <si>
    <t>Qtd Total</t>
  </si>
  <si>
    <t>Valor do ICMS-12%</t>
  </si>
  <si>
    <t>ISS 5%</t>
  </si>
  <si>
    <t>IRPJ 0,81%</t>
  </si>
  <si>
    <t>Cimento</t>
  </si>
  <si>
    <t>Tijolo Baiano</t>
  </si>
  <si>
    <t>Tijolo Mesclado</t>
  </si>
  <si>
    <t>Tijolo Cajú</t>
  </si>
  <si>
    <t>Tijolo Aparente</t>
  </si>
  <si>
    <t>Varão 10mm</t>
  </si>
  <si>
    <t>Varão 12mm</t>
  </si>
  <si>
    <t>Areia BR</t>
  </si>
  <si>
    <t>Areia AM</t>
  </si>
  <si>
    <t>PVC 25mm</t>
  </si>
  <si>
    <t>PVC 15m</t>
  </si>
  <si>
    <t>Brita</t>
  </si>
  <si>
    <t>Pó de Pedra</t>
  </si>
  <si>
    <t>Cliente:</t>
  </si>
  <si>
    <t>CPF:</t>
  </si>
  <si>
    <t>Endereço:</t>
  </si>
  <si>
    <t>Cidade/Estado:</t>
  </si>
  <si>
    <t xml:space="preserve"> Cascavel - MS</t>
  </si>
  <si>
    <t xml:space="preserve"> Rua dos Tojolos Brancos nº 10</t>
  </si>
  <si>
    <t xml:space="preserve"> 007.700.888-09</t>
  </si>
  <si>
    <t xml:space="preserve"> Sr. Joaquim Faz Tudo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</si>
</sst>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b/>
      <sz val="14"/>
      <color theme="1"/>
      <name val="Arial"/>
      <family val="2"/>
    </font>
    <font>
      <b/>
      <i/>
      <sz val="12"/>
      <color theme="1"/>
      <name val="Arial"/>
      <family val="2"/>
    </font>
    <font>
      <u/>
      <sz val="11"/>
      <color theme="1"/>
      <name val="Arial"/>
      <family val="2"/>
    </font>
    <font>
      <sz val="11"/>
      <color theme="1"/>
      <name val="Arial Black"/>
      <family val="2"/>
    </font>
    <font>
      <i/>
      <sz val="12"/>
      <color theme="1"/>
      <name val="Arial Black"/>
      <family val="2"/>
    </font>
    <font>
      <i/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2">
    <xf numFmtId="0" fontId="0" fillId="0" borderId="0" xfId="0"/>
    <xf numFmtId="0" fontId="4" fillId="0" borderId="0" xfId="0" applyFont="1"/>
    <xf numFmtId="0" fontId="2" fillId="0" borderId="0" xfId="0" applyFont="1"/>
    <xf numFmtId="164" fontId="0" fillId="0" borderId="0" xfId="1" applyNumberFormat="1" applyFont="1"/>
    <xf numFmtId="0" fontId="7" fillId="0" borderId="2" xfId="0" applyFont="1" applyBorder="1"/>
    <xf numFmtId="0" fontId="7" fillId="0" borderId="0" xfId="0" applyFont="1"/>
    <xf numFmtId="0" fontId="8" fillId="0" borderId="5" xfId="0" applyFont="1" applyBorder="1"/>
    <xf numFmtId="0" fontId="8" fillId="0" borderId="7" xfId="0" applyFont="1" applyBorder="1"/>
    <xf numFmtId="0" fontId="8" fillId="0" borderId="9" xfId="0" applyFont="1" applyBorder="1"/>
    <xf numFmtId="0" fontId="8" fillId="0" borderId="11" xfId="0" applyFont="1" applyBorder="1"/>
    <xf numFmtId="0" fontId="8" fillId="0" borderId="12" xfId="0" applyFont="1" applyBorder="1"/>
    <xf numFmtId="44" fontId="8" fillId="0" borderId="13" xfId="2" applyFont="1" applyBorder="1"/>
    <xf numFmtId="0" fontId="8" fillId="0" borderId="14" xfId="0" applyFont="1" applyBorder="1"/>
    <xf numFmtId="0" fontId="8" fillId="0" borderId="15" xfId="0" applyFont="1" applyBorder="1"/>
    <xf numFmtId="44" fontId="8" fillId="0" borderId="15" xfId="2" applyFont="1" applyBorder="1"/>
    <xf numFmtId="0" fontId="8" fillId="0" borderId="16" xfId="0" applyFont="1" applyBorder="1"/>
    <xf numFmtId="44" fontId="8" fillId="0" borderId="16" xfId="2" applyFont="1" applyBorder="1"/>
    <xf numFmtId="0" fontId="8" fillId="0" borderId="17" xfId="0" applyFont="1" applyBorder="1"/>
    <xf numFmtId="44" fontId="8" fillId="0" borderId="17" xfId="2" applyFont="1" applyBorder="1"/>
    <xf numFmtId="0" fontId="8" fillId="0" borderId="18" xfId="0" applyFont="1" applyBorder="1"/>
    <xf numFmtId="44" fontId="8" fillId="0" borderId="18" xfId="2" applyFont="1" applyBorder="1"/>
    <xf numFmtId="0" fontId="8" fillId="0" borderId="6" xfId="0" applyFont="1" applyBorder="1"/>
    <xf numFmtId="0" fontId="8" fillId="0" borderId="8" xfId="0" applyFont="1" applyBorder="1"/>
    <xf numFmtId="0" fontId="8" fillId="0" borderId="10" xfId="0" applyFont="1" applyBorder="1"/>
    <xf numFmtId="0" fontId="10" fillId="0" borderId="2" xfId="0" applyFont="1" applyBorder="1"/>
    <xf numFmtId="0" fontId="10" fillId="0" borderId="3" xfId="0" applyFont="1" applyBorder="1"/>
    <xf numFmtId="0" fontId="10" fillId="0" borderId="4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9" xfId="0" applyFont="1" applyBorder="1"/>
    <xf numFmtId="44" fontId="7" fillId="0" borderId="6" xfId="0" applyNumberFormat="1" applyFont="1" applyBorder="1"/>
    <xf numFmtId="44" fontId="7" fillId="0" borderId="18" xfId="2" applyFont="1" applyBorder="1"/>
    <xf numFmtId="44" fontId="7" fillId="0" borderId="16" xfId="2" applyFont="1" applyBorder="1"/>
    <xf numFmtId="44" fontId="7" fillId="0" borderId="17" xfId="2" applyFont="1" applyBorder="1"/>
    <xf numFmtId="44" fontId="7" fillId="0" borderId="1" xfId="0" applyNumberFormat="1" applyFont="1" applyBorder="1"/>
    <xf numFmtId="0" fontId="7" fillId="0" borderId="4" xfId="0" applyFont="1" applyBorder="1"/>
    <xf numFmtId="44" fontId="7" fillId="0" borderId="18" xfId="0" applyNumberFormat="1" applyFont="1" applyBorder="1"/>
    <xf numFmtId="44" fontId="7" fillId="0" borderId="16" xfId="0" applyNumberFormat="1" applyFont="1" applyBorder="1"/>
    <xf numFmtId="44" fontId="7" fillId="0" borderId="17" xfId="0" applyNumberFormat="1" applyFont="1" applyBorder="1"/>
    <xf numFmtId="0" fontId="11" fillId="0" borderId="2" xfId="0" applyFont="1" applyBorder="1"/>
    <xf numFmtId="44" fontId="7" fillId="0" borderId="0" xfId="2" applyFont="1" applyBorder="1"/>
    <xf numFmtId="44" fontId="7" fillId="0" borderId="8" xfId="2" applyFont="1" applyBorder="1"/>
    <xf numFmtId="44" fontId="7" fillId="0" borderId="19" xfId="2" applyFont="1" applyBorder="1"/>
    <xf numFmtId="44" fontId="7" fillId="0" borderId="10" xfId="2" applyFont="1" applyBorder="1"/>
    <xf numFmtId="44" fontId="0" fillId="0" borderId="18" xfId="0" applyNumberFormat="1" applyBorder="1"/>
    <xf numFmtId="44" fontId="0" fillId="0" borderId="16" xfId="0" applyNumberFormat="1" applyBorder="1"/>
    <xf numFmtId="44" fontId="0" fillId="0" borderId="17" xfId="0" applyNumberFormat="1" applyBorder="1"/>
    <xf numFmtId="0" fontId="14" fillId="0" borderId="18" xfId="0" applyFont="1" applyBorder="1"/>
    <xf numFmtId="0" fontId="14" fillId="0" borderId="16" xfId="0" applyFont="1" applyBorder="1"/>
    <xf numFmtId="0" fontId="14" fillId="0" borderId="17" xfId="0" applyFont="1" applyBorder="1"/>
    <xf numFmtId="0" fontId="14" fillId="0" borderId="7" xfId="0" applyFont="1" applyBorder="1"/>
    <xf numFmtId="0" fontId="14" fillId="0" borderId="9" xfId="0" applyFont="1" applyBorder="1"/>
    <xf numFmtId="0" fontId="12" fillId="0" borderId="4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9" fontId="0" fillId="0" borderId="16" xfId="3" applyFont="1" applyBorder="1"/>
    <xf numFmtId="9" fontId="0" fillId="0" borderId="17" xfId="3" applyFont="1" applyBorder="1"/>
    <xf numFmtId="0" fontId="12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wrapText="1"/>
    </xf>
    <xf numFmtId="0" fontId="15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/>
    <xf numFmtId="0" fontId="0" fillId="0" borderId="20" xfId="0" applyBorder="1"/>
    <xf numFmtId="0" fontId="0" fillId="0" borderId="0" xfId="0" applyBorder="1"/>
    <xf numFmtId="0" fontId="0" fillId="0" borderId="19" xfId="0" applyBorder="1"/>
    <xf numFmtId="0" fontId="16" fillId="0" borderId="2" xfId="0" applyFont="1" applyBorder="1" applyAlignment="1">
      <alignment wrapText="1"/>
    </xf>
    <xf numFmtId="0" fontId="16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16" fillId="0" borderId="3" xfId="0" applyFont="1" applyBorder="1" applyAlignment="1">
      <alignment vertical="center" wrapText="1"/>
    </xf>
    <xf numFmtId="0" fontId="16" fillId="0" borderId="4" xfId="0" applyFont="1" applyBorder="1" applyAlignment="1">
      <alignment vertical="center"/>
    </xf>
    <xf numFmtId="0" fontId="0" fillId="0" borderId="0" xfId="0" applyFill="1" applyBorder="1"/>
    <xf numFmtId="44" fontId="0" fillId="0" borderId="20" xfId="2" applyFont="1" applyBorder="1"/>
    <xf numFmtId="44" fontId="0" fillId="0" borderId="0" xfId="2" applyFont="1" applyBorder="1"/>
    <xf numFmtId="44" fontId="0" fillId="0" borderId="0" xfId="2" applyFont="1" applyFill="1" applyBorder="1"/>
    <xf numFmtId="44" fontId="0" fillId="0" borderId="19" xfId="2" applyFont="1" applyBorder="1"/>
    <xf numFmtId="44" fontId="0" fillId="0" borderId="20" xfId="0" applyNumberFormat="1" applyBorder="1"/>
    <xf numFmtId="44" fontId="0" fillId="0" borderId="6" xfId="0" applyNumberFormat="1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44" fontId="0" fillId="0" borderId="0" xfId="0" applyNumberFormat="1" applyBorder="1"/>
    <xf numFmtId="44" fontId="0" fillId="0" borderId="8" xfId="0" applyNumberFormat="1" applyBorder="1"/>
    <xf numFmtId="44" fontId="0" fillId="0" borderId="19" xfId="0" applyNumberFormat="1" applyBorder="1"/>
    <xf numFmtId="44" fontId="0" fillId="0" borderId="10" xfId="0" applyNumberFormat="1" applyBorder="1"/>
    <xf numFmtId="0" fontId="17" fillId="0" borderId="0" xfId="0" applyFont="1"/>
    <xf numFmtId="0" fontId="7" fillId="0" borderId="2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7" fillId="0" borderId="20" xfId="0" applyFont="1" applyBorder="1"/>
    <xf numFmtId="0" fontId="7" fillId="0" borderId="6" xfId="0" applyFont="1" applyBorder="1"/>
    <xf numFmtId="0" fontId="7" fillId="0" borderId="0" xfId="0" applyFont="1" applyBorder="1"/>
    <xf numFmtId="0" fontId="7" fillId="0" borderId="8" xfId="0" applyFont="1" applyBorder="1"/>
    <xf numFmtId="0" fontId="7" fillId="0" borderId="19" xfId="0" applyFont="1" applyBorder="1"/>
    <xf numFmtId="0" fontId="7" fillId="0" borderId="10" xfId="0" applyFont="1" applyBorder="1"/>
    <xf numFmtId="0" fontId="17" fillId="0" borderId="5" xfId="0" applyFont="1" applyBorder="1"/>
    <xf numFmtId="0" fontId="17" fillId="0" borderId="7" xfId="0" applyFont="1" applyBorder="1"/>
    <xf numFmtId="0" fontId="17" fillId="0" borderId="9" xfId="0" applyFont="1" applyBorder="1"/>
  </cellXfs>
  <cellStyles count="4">
    <cellStyle name="Moeda" xfId="2" builtinId="4"/>
    <cellStyle name="Normal" xfId="0" builtinId="0"/>
    <cellStyle name="Porcentagem" xfId="3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L16" sqref="L16"/>
    </sheetView>
  </sheetViews>
  <sheetFormatPr defaultRowHeight="15" x14ac:dyDescent="0.25"/>
  <cols>
    <col min="1" max="1" width="12.28515625" customWidth="1"/>
    <col min="6" max="6" width="10.42578125" customWidth="1"/>
  </cols>
  <sheetData>
    <row r="1" spans="1:6" ht="23.25" x14ac:dyDescent="0.35">
      <c r="A1" s="60" t="s">
        <v>5</v>
      </c>
      <c r="B1" s="60"/>
      <c r="C1" s="60"/>
      <c r="D1" s="60"/>
      <c r="E1" s="60"/>
      <c r="F1" s="60"/>
    </row>
    <row r="3" spans="1:6" x14ac:dyDescent="0.25">
      <c r="A3" s="1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 x14ac:dyDescent="0.25">
      <c r="A4" s="1" t="s">
        <v>6</v>
      </c>
      <c r="B4" s="3">
        <v>10</v>
      </c>
      <c r="C4" s="3">
        <v>6</v>
      </c>
      <c r="D4" s="3">
        <v>7.5</v>
      </c>
      <c r="E4" s="3">
        <v>8</v>
      </c>
      <c r="F4" s="3">
        <f>(B4+C4+D4+E4)/4</f>
        <v>7.875</v>
      </c>
    </row>
    <row r="5" spans="1:6" x14ac:dyDescent="0.25">
      <c r="A5" s="1" t="s">
        <v>7</v>
      </c>
      <c r="B5" s="3">
        <v>6</v>
      </c>
      <c r="C5" s="3">
        <v>7</v>
      </c>
      <c r="D5" s="3">
        <v>8</v>
      </c>
      <c r="E5" s="3">
        <v>5</v>
      </c>
      <c r="F5" s="3">
        <f>(B5+C5+D5+E5)/4</f>
        <v>6.5</v>
      </c>
    </row>
    <row r="6" spans="1:6" x14ac:dyDescent="0.25">
      <c r="A6" s="1" t="s">
        <v>8</v>
      </c>
      <c r="B6" s="3">
        <v>4.5</v>
      </c>
      <c r="C6" s="3">
        <v>6.2</v>
      </c>
      <c r="D6" s="3">
        <v>5.0999999999999996</v>
      </c>
      <c r="E6" s="3">
        <v>6.5</v>
      </c>
      <c r="F6" s="3">
        <f t="shared" ref="F6:F10" si="0">(B6+C6+D6+E6)/4</f>
        <v>5.5749999999999993</v>
      </c>
    </row>
    <row r="7" spans="1:6" x14ac:dyDescent="0.25">
      <c r="A7" s="1" t="s">
        <v>1</v>
      </c>
      <c r="B7" s="3">
        <v>4.3</v>
      </c>
      <c r="C7" s="3">
        <v>8</v>
      </c>
      <c r="D7" s="3">
        <v>9</v>
      </c>
      <c r="E7" s="3">
        <v>7.5</v>
      </c>
      <c r="F7" s="3">
        <f t="shared" si="0"/>
        <v>7.2</v>
      </c>
    </row>
    <row r="8" spans="1:6" x14ac:dyDescent="0.25">
      <c r="A8" s="1" t="s">
        <v>2</v>
      </c>
      <c r="B8" s="3">
        <v>10</v>
      </c>
      <c r="C8" s="3">
        <v>3</v>
      </c>
      <c r="D8" s="3">
        <v>7.5</v>
      </c>
      <c r="E8" s="3">
        <v>8</v>
      </c>
      <c r="F8" s="3">
        <f>(B8+C8+D8+E8)/4</f>
        <v>7.125</v>
      </c>
    </row>
    <row r="9" spans="1:6" x14ac:dyDescent="0.25">
      <c r="A9" s="1" t="s">
        <v>3</v>
      </c>
      <c r="B9" s="3">
        <v>9.5</v>
      </c>
      <c r="C9" s="3">
        <v>9.8000000000000007</v>
      </c>
      <c r="D9" s="3">
        <v>9.6</v>
      </c>
      <c r="E9" s="3">
        <v>4</v>
      </c>
      <c r="F9" s="3">
        <f t="shared" si="0"/>
        <v>8.2249999999999996</v>
      </c>
    </row>
    <row r="10" spans="1:6" x14ac:dyDescent="0.25">
      <c r="A10" s="1" t="s">
        <v>4</v>
      </c>
      <c r="B10" s="3">
        <v>6</v>
      </c>
      <c r="C10" s="3">
        <v>8</v>
      </c>
      <c r="D10" s="3">
        <v>5</v>
      </c>
      <c r="E10" s="3">
        <v>8</v>
      </c>
      <c r="F10" s="3">
        <f t="shared" si="0"/>
        <v>6.75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14" sqref="F14"/>
    </sheetView>
  </sheetViews>
  <sheetFormatPr defaultRowHeight="15" x14ac:dyDescent="0.25"/>
  <cols>
    <col min="1" max="1" width="15.5703125" bestFit="1" customWidth="1"/>
    <col min="2" max="2" width="12.140625" bestFit="1" customWidth="1"/>
    <col min="3" max="3" width="14" bestFit="1" customWidth="1"/>
  </cols>
  <sheetData>
    <row r="1" spans="1:3" ht="21" x14ac:dyDescent="0.35">
      <c r="A1" s="61" t="s">
        <v>14</v>
      </c>
      <c r="B1" s="62"/>
      <c r="C1" s="62"/>
    </row>
    <row r="2" spans="1:3" ht="15.75" x14ac:dyDescent="0.25">
      <c r="A2" s="9" t="s">
        <v>29</v>
      </c>
      <c r="B2" s="10" t="s">
        <v>31</v>
      </c>
      <c r="C2" s="11">
        <v>1250</v>
      </c>
    </row>
    <row r="3" spans="1:3" ht="15.75" x14ac:dyDescent="0.25">
      <c r="A3" s="12" t="s">
        <v>30</v>
      </c>
      <c r="B3" s="13" t="s">
        <v>20</v>
      </c>
      <c r="C3" s="14">
        <v>20.399999999999999</v>
      </c>
    </row>
    <row r="4" spans="1:3" ht="15.75" x14ac:dyDescent="0.25">
      <c r="A4" s="7"/>
      <c r="B4" s="15" t="s">
        <v>21</v>
      </c>
      <c r="C4" s="16">
        <v>32.18</v>
      </c>
    </row>
    <row r="5" spans="1:3" ht="15.75" x14ac:dyDescent="0.25">
      <c r="A5" s="7"/>
      <c r="B5" s="15" t="s">
        <v>24</v>
      </c>
      <c r="C5" s="16">
        <v>25.8</v>
      </c>
    </row>
    <row r="6" spans="1:3" ht="15.75" x14ac:dyDescent="0.25">
      <c r="A6" s="7"/>
      <c r="B6" s="15" t="s">
        <v>25</v>
      </c>
      <c r="C6" s="16">
        <v>14</v>
      </c>
    </row>
    <row r="7" spans="1:3" ht="15.75" x14ac:dyDescent="0.25">
      <c r="A7" s="7"/>
      <c r="B7" s="15" t="s">
        <v>22</v>
      </c>
      <c r="C7" s="16">
        <v>220</v>
      </c>
    </row>
    <row r="8" spans="1:3" ht="15.75" x14ac:dyDescent="0.25">
      <c r="A8" s="8"/>
      <c r="B8" s="17" t="s">
        <v>23</v>
      </c>
      <c r="C8" s="18">
        <v>250</v>
      </c>
    </row>
    <row r="9" spans="1:3" ht="15.75" x14ac:dyDescent="0.25">
      <c r="A9" s="6" t="s">
        <v>15</v>
      </c>
      <c r="B9" s="19" t="s">
        <v>26</v>
      </c>
      <c r="C9" s="20">
        <v>90.5</v>
      </c>
    </row>
    <row r="10" spans="1:3" ht="15.75" x14ac:dyDescent="0.25">
      <c r="A10" s="7"/>
      <c r="B10" s="15" t="s">
        <v>27</v>
      </c>
      <c r="C10" s="16">
        <v>39.799999999999997</v>
      </c>
    </row>
    <row r="11" spans="1:3" ht="15.75" x14ac:dyDescent="0.25">
      <c r="A11" s="8"/>
      <c r="B11" s="17" t="s">
        <v>28</v>
      </c>
      <c r="C11" s="18">
        <v>300</v>
      </c>
    </row>
    <row r="12" spans="1:3" ht="15.75" x14ac:dyDescent="0.25">
      <c r="A12" s="6" t="s">
        <v>16</v>
      </c>
      <c r="B12" s="21"/>
      <c r="C12" s="20">
        <f>C3+C4+C5+C6+C7+C8</f>
        <v>562.38</v>
      </c>
    </row>
    <row r="13" spans="1:3" ht="15.75" x14ac:dyDescent="0.25">
      <c r="A13" s="7" t="s">
        <v>17</v>
      </c>
      <c r="B13" s="22"/>
      <c r="C13" s="16">
        <f>C9+C10+C11</f>
        <v>430.3</v>
      </c>
    </row>
    <row r="14" spans="1:3" ht="15.75" x14ac:dyDescent="0.25">
      <c r="A14" s="7" t="s">
        <v>18</v>
      </c>
      <c r="B14" s="22"/>
      <c r="C14" s="16">
        <f>C12+C13</f>
        <v>992.68000000000006</v>
      </c>
    </row>
    <row r="15" spans="1:3" ht="15.75" x14ac:dyDescent="0.25">
      <c r="A15" s="8" t="s">
        <v>19</v>
      </c>
      <c r="B15" s="23"/>
      <c r="C15" s="18">
        <f>C2-C14</f>
        <v>257.31999999999994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4" sqref="D4"/>
    </sheetView>
  </sheetViews>
  <sheetFormatPr defaultRowHeight="15" x14ac:dyDescent="0.25"/>
  <cols>
    <col min="1" max="1" width="26.140625" bestFit="1" customWidth="1"/>
    <col min="2" max="2" width="15.28515625" customWidth="1"/>
    <col min="3" max="3" width="13.28515625" customWidth="1"/>
    <col min="4" max="4" width="15.7109375" customWidth="1"/>
  </cols>
  <sheetData>
    <row r="1" spans="1:4" ht="18" x14ac:dyDescent="0.25">
      <c r="A1" s="63" t="s">
        <v>32</v>
      </c>
      <c r="B1" s="63"/>
      <c r="C1" s="63"/>
      <c r="D1" s="63"/>
    </row>
    <row r="2" spans="1:4" x14ac:dyDescent="0.25">
      <c r="A2" s="5"/>
      <c r="B2" s="5"/>
      <c r="C2" s="5"/>
      <c r="D2" s="5"/>
    </row>
    <row r="3" spans="1:4" ht="15.75" x14ac:dyDescent="0.25">
      <c r="A3" s="24" t="s">
        <v>33</v>
      </c>
      <c r="B3" s="25" t="s">
        <v>43</v>
      </c>
      <c r="C3" s="25" t="s">
        <v>44</v>
      </c>
      <c r="D3" s="26" t="s">
        <v>45</v>
      </c>
    </row>
    <row r="4" spans="1:4" x14ac:dyDescent="0.25">
      <c r="A4" s="27" t="s">
        <v>34</v>
      </c>
      <c r="B4" s="31">
        <v>780</v>
      </c>
      <c r="C4" s="31">
        <v>220</v>
      </c>
      <c r="D4" s="30">
        <f>B4+C4</f>
        <v>1000</v>
      </c>
    </row>
    <row r="5" spans="1:4" x14ac:dyDescent="0.25">
      <c r="A5" s="28" t="s">
        <v>35</v>
      </c>
      <c r="B5" s="32">
        <v>350</v>
      </c>
      <c r="C5" s="32">
        <v>490</v>
      </c>
      <c r="D5" s="30">
        <f t="shared" ref="D5:D13" si="0">B5+C5</f>
        <v>840</v>
      </c>
    </row>
    <row r="6" spans="1:4" x14ac:dyDescent="0.25">
      <c r="A6" s="28" t="s">
        <v>36</v>
      </c>
      <c r="B6" s="32">
        <v>650</v>
      </c>
      <c r="C6" s="32">
        <v>432</v>
      </c>
      <c r="D6" s="30">
        <f t="shared" si="0"/>
        <v>1082</v>
      </c>
    </row>
    <row r="7" spans="1:4" x14ac:dyDescent="0.25">
      <c r="A7" s="28" t="s">
        <v>37</v>
      </c>
      <c r="B7" s="32">
        <v>432</v>
      </c>
      <c r="C7" s="32">
        <v>897</v>
      </c>
      <c r="D7" s="30">
        <f t="shared" si="0"/>
        <v>1329</v>
      </c>
    </row>
    <row r="8" spans="1:4" x14ac:dyDescent="0.25">
      <c r="A8" s="28" t="s">
        <v>38</v>
      </c>
      <c r="B8" s="32">
        <v>400</v>
      </c>
      <c r="C8" s="32">
        <v>450</v>
      </c>
      <c r="D8" s="30">
        <f t="shared" si="0"/>
        <v>850</v>
      </c>
    </row>
    <row r="9" spans="1:4" x14ac:dyDescent="0.25">
      <c r="A9" s="28" t="s">
        <v>39</v>
      </c>
      <c r="B9" s="32">
        <v>700</v>
      </c>
      <c r="C9" s="32">
        <v>550</v>
      </c>
      <c r="D9" s="30">
        <f t="shared" si="0"/>
        <v>1250</v>
      </c>
    </row>
    <row r="10" spans="1:4" x14ac:dyDescent="0.25">
      <c r="A10" s="28" t="s">
        <v>40</v>
      </c>
      <c r="B10" s="32">
        <v>354</v>
      </c>
      <c r="C10" s="32">
        <v>432</v>
      </c>
      <c r="D10" s="30">
        <f t="shared" si="0"/>
        <v>786</v>
      </c>
    </row>
    <row r="11" spans="1:4" x14ac:dyDescent="0.25">
      <c r="A11" s="28" t="s">
        <v>41</v>
      </c>
      <c r="B11" s="32">
        <v>500</v>
      </c>
      <c r="C11" s="32">
        <v>499</v>
      </c>
      <c r="D11" s="30">
        <f t="shared" si="0"/>
        <v>999</v>
      </c>
    </row>
    <row r="12" spans="1:4" x14ac:dyDescent="0.25">
      <c r="A12" s="28" t="s">
        <v>46</v>
      </c>
      <c r="B12" s="32">
        <v>450</v>
      </c>
      <c r="C12" s="32">
        <v>650</v>
      </c>
      <c r="D12" s="30">
        <f t="shared" si="0"/>
        <v>1100</v>
      </c>
    </row>
    <row r="13" spans="1:4" x14ac:dyDescent="0.25">
      <c r="A13" s="29" t="s">
        <v>42</v>
      </c>
      <c r="B13" s="33">
        <v>150</v>
      </c>
      <c r="C13" s="33">
        <v>850</v>
      </c>
      <c r="D13" s="34">
        <f t="shared" si="0"/>
        <v>1000</v>
      </c>
    </row>
    <row r="14" spans="1:4" x14ac:dyDescent="0.25">
      <c r="A14" s="5"/>
      <c r="B14" s="5"/>
      <c r="C14" s="5"/>
      <c r="D14" s="5"/>
    </row>
    <row r="15" spans="1:4" x14ac:dyDescent="0.25">
      <c r="A15" s="5"/>
      <c r="B15" s="39" t="s">
        <v>47</v>
      </c>
      <c r="C15" s="35"/>
      <c r="D15" s="36">
        <f>SUM(D4:D13)</f>
        <v>10236</v>
      </c>
    </row>
    <row r="16" spans="1:4" x14ac:dyDescent="0.25">
      <c r="A16" s="5"/>
      <c r="B16" s="4" t="s">
        <v>48</v>
      </c>
      <c r="C16" s="35"/>
      <c r="D16" s="37">
        <f>AVERAGE(D4:D13)</f>
        <v>1023.6</v>
      </c>
    </row>
    <row r="17" spans="1:4" x14ac:dyDescent="0.25">
      <c r="A17" s="5"/>
      <c r="B17" s="4" t="s">
        <v>50</v>
      </c>
      <c r="C17" s="35"/>
      <c r="D17" s="37">
        <f>MAX(D4:D13)</f>
        <v>1329</v>
      </c>
    </row>
    <row r="18" spans="1:4" x14ac:dyDescent="0.25">
      <c r="A18" s="5"/>
      <c r="B18" s="4" t="s">
        <v>49</v>
      </c>
      <c r="C18" s="35"/>
      <c r="D18" s="38">
        <f>MIN(D4:D13)</f>
        <v>786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8" sqref="E18"/>
    </sheetView>
  </sheetViews>
  <sheetFormatPr defaultRowHeight="15" x14ac:dyDescent="0.25"/>
  <cols>
    <col min="1" max="1" width="21.7109375" customWidth="1"/>
    <col min="2" max="2" width="13.7109375" customWidth="1"/>
    <col min="3" max="3" width="16.7109375" customWidth="1"/>
    <col min="4" max="4" width="14" customWidth="1"/>
    <col min="5" max="5" width="15" customWidth="1"/>
  </cols>
  <sheetData>
    <row r="1" spans="1:5" ht="19.5" x14ac:dyDescent="0.4">
      <c r="A1" s="64" t="s">
        <v>51</v>
      </c>
      <c r="B1" s="64"/>
      <c r="C1" s="64"/>
    </row>
    <row r="3" spans="1:5" ht="56.25" x14ac:dyDescent="0.4">
      <c r="A3" s="54" t="s">
        <v>58</v>
      </c>
      <c r="B3" s="53" t="s">
        <v>56</v>
      </c>
      <c r="C3" s="52" t="s">
        <v>57</v>
      </c>
      <c r="D3" s="57" t="s">
        <v>67</v>
      </c>
      <c r="E3" s="58" t="s">
        <v>66</v>
      </c>
    </row>
    <row r="4" spans="1:5" x14ac:dyDescent="0.25">
      <c r="A4" s="50" t="s">
        <v>59</v>
      </c>
      <c r="B4" s="40">
        <v>750</v>
      </c>
      <c r="C4" s="41">
        <v>15</v>
      </c>
      <c r="D4" s="55">
        <f>IF(B4&gt;=1000,5%,10%)</f>
        <v>0.1</v>
      </c>
      <c r="E4" s="45">
        <f>B4+(B4*D4)</f>
        <v>825</v>
      </c>
    </row>
    <row r="5" spans="1:5" x14ac:dyDescent="0.25">
      <c r="A5" s="50" t="s">
        <v>52</v>
      </c>
      <c r="B5" s="40">
        <v>900</v>
      </c>
      <c r="C5" s="41">
        <v>15</v>
      </c>
      <c r="D5" s="55">
        <f t="shared" ref="D5:D8" si="0">IF(B5&gt;=1000,5%,10%)</f>
        <v>0.1</v>
      </c>
      <c r="E5" s="45">
        <f t="shared" ref="E5:E8" si="1">B5+(B5*D5)</f>
        <v>990</v>
      </c>
    </row>
    <row r="6" spans="1:5" x14ac:dyDescent="0.25">
      <c r="A6" s="50" t="s">
        <v>53</v>
      </c>
      <c r="B6" s="40">
        <v>1000</v>
      </c>
      <c r="C6" s="41">
        <v>15</v>
      </c>
      <c r="D6" s="55">
        <f t="shared" si="0"/>
        <v>0.05</v>
      </c>
      <c r="E6" s="45">
        <f t="shared" si="1"/>
        <v>1050</v>
      </c>
    </row>
    <row r="7" spans="1:5" x14ac:dyDescent="0.25">
      <c r="A7" s="50" t="s">
        <v>54</v>
      </c>
      <c r="B7" s="40">
        <v>400</v>
      </c>
      <c r="C7" s="41">
        <v>10</v>
      </c>
      <c r="D7" s="55">
        <f t="shared" si="0"/>
        <v>0.1</v>
      </c>
      <c r="E7" s="45">
        <f t="shared" si="1"/>
        <v>440</v>
      </c>
    </row>
    <row r="8" spans="1:5" x14ac:dyDescent="0.25">
      <c r="A8" s="51" t="s">
        <v>55</v>
      </c>
      <c r="B8" s="42">
        <v>1700</v>
      </c>
      <c r="C8" s="43">
        <v>20</v>
      </c>
      <c r="D8" s="56">
        <f t="shared" si="0"/>
        <v>0.05</v>
      </c>
      <c r="E8" s="45">
        <f t="shared" si="1"/>
        <v>1785</v>
      </c>
    </row>
    <row r="10" spans="1:5" x14ac:dyDescent="0.25">
      <c r="A10" s="47" t="s">
        <v>60</v>
      </c>
      <c r="B10" s="44">
        <f>SUM(B4:B8)</f>
        <v>4750</v>
      </c>
    </row>
    <row r="11" spans="1:5" x14ac:dyDescent="0.25">
      <c r="A11" s="48" t="s">
        <v>61</v>
      </c>
      <c r="B11" s="45">
        <f>AVERAGE(B4:B8)</f>
        <v>950</v>
      </c>
    </row>
    <row r="12" spans="1:5" x14ac:dyDescent="0.25">
      <c r="A12" s="48" t="s">
        <v>62</v>
      </c>
      <c r="B12" s="45">
        <f>MAX(B4:B8)</f>
        <v>1700</v>
      </c>
    </row>
    <row r="13" spans="1:5" x14ac:dyDescent="0.25">
      <c r="A13" s="48" t="s">
        <v>63</v>
      </c>
      <c r="B13" s="45">
        <f>MIN(B4:B8)</f>
        <v>400</v>
      </c>
    </row>
    <row r="14" spans="1:5" x14ac:dyDescent="0.25">
      <c r="A14" s="48" t="s">
        <v>64</v>
      </c>
      <c r="B14" s="45">
        <f>SUM(C4:C8)</f>
        <v>75</v>
      </c>
    </row>
    <row r="15" spans="1:5" x14ac:dyDescent="0.25">
      <c r="A15" s="49" t="s">
        <v>65</v>
      </c>
      <c r="B15" s="46">
        <f>AVERAGE(C4:C8)</f>
        <v>15</v>
      </c>
    </row>
    <row r="18" spans="5:5" x14ac:dyDescent="0.25">
      <c r="E18" s="59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C25" sqref="C25"/>
    </sheetView>
  </sheetViews>
  <sheetFormatPr defaultRowHeight="15" x14ac:dyDescent="0.25"/>
  <cols>
    <col min="1" max="1" width="10.140625" customWidth="1"/>
    <col min="2" max="2" width="15.28515625" customWidth="1"/>
    <col min="3" max="3" width="13.7109375" customWidth="1"/>
    <col min="4" max="4" width="9.5703125" bestFit="1" customWidth="1"/>
    <col min="5" max="5" width="12.85546875" customWidth="1"/>
    <col min="6" max="6" width="14.85546875" customWidth="1"/>
    <col min="7" max="7" width="9.5703125" bestFit="1" customWidth="1"/>
    <col min="8" max="8" width="10.85546875" customWidth="1"/>
    <col min="9" max="9" width="10" customWidth="1"/>
  </cols>
  <sheetData>
    <row r="1" spans="1:9" ht="18.75" x14ac:dyDescent="0.4">
      <c r="A1" s="65" t="s">
        <v>68</v>
      </c>
      <c r="C1" s="65"/>
    </row>
    <row r="2" spans="1:9" x14ac:dyDescent="0.25">
      <c r="A2" s="88" t="s">
        <v>69</v>
      </c>
      <c r="B2" s="1"/>
      <c r="F2" s="99" t="s">
        <v>92</v>
      </c>
      <c r="G2" s="93" t="s">
        <v>99</v>
      </c>
      <c r="H2" s="93"/>
      <c r="I2" s="94"/>
    </row>
    <row r="3" spans="1:9" x14ac:dyDescent="0.25">
      <c r="A3" s="88" t="s">
        <v>70</v>
      </c>
      <c r="B3" s="1"/>
      <c r="F3" s="100" t="s">
        <v>93</v>
      </c>
      <c r="G3" s="95" t="s">
        <v>98</v>
      </c>
      <c r="H3" s="95"/>
      <c r="I3" s="96"/>
    </row>
    <row r="4" spans="1:9" x14ac:dyDescent="0.25">
      <c r="F4" s="100" t="s">
        <v>94</v>
      </c>
      <c r="G4" s="95" t="s">
        <v>97</v>
      </c>
      <c r="H4" s="95"/>
      <c r="I4" s="96"/>
    </row>
    <row r="5" spans="1:9" x14ac:dyDescent="0.25">
      <c r="F5" s="101" t="s">
        <v>95</v>
      </c>
      <c r="G5" s="97" t="s">
        <v>96</v>
      </c>
      <c r="H5" s="97"/>
      <c r="I5" s="98"/>
    </row>
    <row r="8" spans="1:9" ht="29.25" customHeight="1" x14ac:dyDescent="0.25">
      <c r="A8" s="69" t="s">
        <v>71</v>
      </c>
      <c r="B8" s="70" t="s">
        <v>72</v>
      </c>
      <c r="C8" s="71" t="s">
        <v>73</v>
      </c>
      <c r="D8" s="71" t="s">
        <v>74</v>
      </c>
      <c r="E8" s="71" t="s">
        <v>75</v>
      </c>
      <c r="F8" s="72" t="s">
        <v>76</v>
      </c>
      <c r="G8" s="71" t="s">
        <v>77</v>
      </c>
      <c r="H8" s="72" t="s">
        <v>78</v>
      </c>
      <c r="I8" s="73" t="s">
        <v>45</v>
      </c>
    </row>
    <row r="9" spans="1:9" x14ac:dyDescent="0.25">
      <c r="A9" s="81">
        <v>112345</v>
      </c>
      <c r="B9" s="89" t="s">
        <v>79</v>
      </c>
      <c r="C9" s="66">
        <v>100</v>
      </c>
      <c r="D9" s="75">
        <v>2.75</v>
      </c>
      <c r="E9" s="79">
        <f>C9*D9</f>
        <v>275</v>
      </c>
      <c r="F9" s="79">
        <f>E9*12%</f>
        <v>33</v>
      </c>
      <c r="G9" s="79">
        <f>E9*5%</f>
        <v>13.75</v>
      </c>
      <c r="H9" s="79">
        <f>E9*0.81</f>
        <v>222.75000000000003</v>
      </c>
      <c r="I9" s="80">
        <f>E9-F9-G9-H9</f>
        <v>5.4999999999999716</v>
      </c>
    </row>
    <row r="10" spans="1:9" x14ac:dyDescent="0.25">
      <c r="A10" s="82">
        <v>112346</v>
      </c>
      <c r="B10" s="90" t="s">
        <v>80</v>
      </c>
      <c r="C10" s="67">
        <v>1100</v>
      </c>
      <c r="D10" s="76">
        <v>0.08</v>
      </c>
      <c r="E10" s="84">
        <f t="shared" ref="E10:E21" si="0">C10*D10</f>
        <v>88</v>
      </c>
      <c r="F10" s="84">
        <f t="shared" ref="F10:F21" si="1">E10*12%</f>
        <v>10.559999999999999</v>
      </c>
      <c r="G10" s="84">
        <f t="shared" ref="G10:G21" si="2">E10*5%</f>
        <v>4.4000000000000004</v>
      </c>
      <c r="H10" s="84">
        <f t="shared" ref="H10:H21" si="3">E10*0.81</f>
        <v>71.28</v>
      </c>
      <c r="I10" s="85">
        <f t="shared" ref="I10:I21" si="4">E10-F10-G10-H10</f>
        <v>1.7599999999999909</v>
      </c>
    </row>
    <row r="11" spans="1:9" x14ac:dyDescent="0.25">
      <c r="A11" s="82">
        <v>112347</v>
      </c>
      <c r="B11" s="91" t="s">
        <v>81</v>
      </c>
      <c r="C11" s="67">
        <v>230</v>
      </c>
      <c r="D11" s="76">
        <v>0.1</v>
      </c>
      <c r="E11" s="84">
        <f t="shared" si="0"/>
        <v>23</v>
      </c>
      <c r="F11" s="84">
        <f t="shared" si="1"/>
        <v>2.76</v>
      </c>
      <c r="G11" s="84">
        <f t="shared" si="2"/>
        <v>1.1500000000000001</v>
      </c>
      <c r="H11" s="84">
        <f t="shared" si="3"/>
        <v>18.630000000000003</v>
      </c>
      <c r="I11" s="85">
        <f t="shared" si="4"/>
        <v>0.46000000000000085</v>
      </c>
    </row>
    <row r="12" spans="1:9" x14ac:dyDescent="0.25">
      <c r="A12" s="82">
        <v>112348</v>
      </c>
      <c r="B12" s="91" t="s">
        <v>82</v>
      </c>
      <c r="C12" s="74">
        <v>500</v>
      </c>
      <c r="D12" s="77">
        <v>0.15</v>
      </c>
      <c r="E12" s="84">
        <f t="shared" si="0"/>
        <v>75</v>
      </c>
      <c r="F12" s="84">
        <f t="shared" si="1"/>
        <v>9</v>
      </c>
      <c r="G12" s="84">
        <f t="shared" si="2"/>
        <v>3.75</v>
      </c>
      <c r="H12" s="84">
        <f t="shared" si="3"/>
        <v>60.750000000000007</v>
      </c>
      <c r="I12" s="85">
        <f t="shared" si="4"/>
        <v>1.4999999999999929</v>
      </c>
    </row>
    <row r="13" spans="1:9" x14ac:dyDescent="0.25">
      <c r="A13" s="82">
        <v>112349</v>
      </c>
      <c r="B13" s="91" t="s">
        <v>83</v>
      </c>
      <c r="C13" s="74">
        <v>1200</v>
      </c>
      <c r="D13" s="77">
        <v>0.25</v>
      </c>
      <c r="E13" s="84">
        <f t="shared" si="0"/>
        <v>300</v>
      </c>
      <c r="F13" s="84">
        <f t="shared" si="1"/>
        <v>36</v>
      </c>
      <c r="G13" s="84">
        <f t="shared" si="2"/>
        <v>15</v>
      </c>
      <c r="H13" s="84">
        <f t="shared" si="3"/>
        <v>243.00000000000003</v>
      </c>
      <c r="I13" s="85">
        <f t="shared" si="4"/>
        <v>5.9999999999999716</v>
      </c>
    </row>
    <row r="14" spans="1:9" x14ac:dyDescent="0.25">
      <c r="A14" s="82">
        <v>112350</v>
      </c>
      <c r="B14" s="91" t="s">
        <v>84</v>
      </c>
      <c r="C14" s="74">
        <v>30</v>
      </c>
      <c r="D14" s="77">
        <v>13.5</v>
      </c>
      <c r="E14" s="84">
        <f t="shared" si="0"/>
        <v>405</v>
      </c>
      <c r="F14" s="84">
        <f t="shared" si="1"/>
        <v>48.6</v>
      </c>
      <c r="G14" s="84">
        <f t="shared" si="2"/>
        <v>20.25</v>
      </c>
      <c r="H14" s="84">
        <f t="shared" si="3"/>
        <v>328.05</v>
      </c>
      <c r="I14" s="85">
        <f t="shared" si="4"/>
        <v>8.0999999999999659</v>
      </c>
    </row>
    <row r="15" spans="1:9" x14ac:dyDescent="0.25">
      <c r="A15" s="82">
        <v>112351</v>
      </c>
      <c r="B15" s="91" t="s">
        <v>85</v>
      </c>
      <c r="C15" s="74">
        <v>40</v>
      </c>
      <c r="D15" s="77">
        <v>15</v>
      </c>
      <c r="E15" s="84">
        <f t="shared" si="0"/>
        <v>600</v>
      </c>
      <c r="F15" s="84">
        <f t="shared" si="1"/>
        <v>72</v>
      </c>
      <c r="G15" s="84">
        <f t="shared" si="2"/>
        <v>30</v>
      </c>
      <c r="H15" s="84">
        <f t="shared" si="3"/>
        <v>486.00000000000006</v>
      </c>
      <c r="I15" s="85">
        <f t="shared" si="4"/>
        <v>11.999999999999943</v>
      </c>
    </row>
    <row r="16" spans="1:9" x14ac:dyDescent="0.25">
      <c r="A16" s="82">
        <v>112352</v>
      </c>
      <c r="B16" s="91" t="s">
        <v>86</v>
      </c>
      <c r="C16" s="74">
        <v>500</v>
      </c>
      <c r="D16" s="77">
        <v>0.3</v>
      </c>
      <c r="E16" s="84">
        <f t="shared" si="0"/>
        <v>150</v>
      </c>
      <c r="F16" s="84">
        <f t="shared" si="1"/>
        <v>18</v>
      </c>
      <c r="G16" s="84">
        <f t="shared" si="2"/>
        <v>7.5</v>
      </c>
      <c r="H16" s="84">
        <f t="shared" si="3"/>
        <v>121.50000000000001</v>
      </c>
      <c r="I16" s="85">
        <f t="shared" si="4"/>
        <v>2.9999999999999858</v>
      </c>
    </row>
    <row r="17" spans="1:9" x14ac:dyDescent="0.25">
      <c r="A17" s="82">
        <v>112353</v>
      </c>
      <c r="B17" s="91" t="s">
        <v>87</v>
      </c>
      <c r="C17" s="74">
        <v>750</v>
      </c>
      <c r="D17" s="77">
        <v>0.15</v>
      </c>
      <c r="E17" s="84">
        <f t="shared" si="0"/>
        <v>112.5</v>
      </c>
      <c r="F17" s="84">
        <f t="shared" si="1"/>
        <v>13.5</v>
      </c>
      <c r="G17" s="84">
        <f t="shared" si="2"/>
        <v>5.625</v>
      </c>
      <c r="H17" s="84">
        <f t="shared" si="3"/>
        <v>91.125</v>
      </c>
      <c r="I17" s="85">
        <f t="shared" si="4"/>
        <v>2.25</v>
      </c>
    </row>
    <row r="18" spans="1:9" x14ac:dyDescent="0.25">
      <c r="A18" s="82">
        <v>112354</v>
      </c>
      <c r="B18" s="91" t="s">
        <v>88</v>
      </c>
      <c r="C18" s="74">
        <v>12</v>
      </c>
      <c r="D18" s="77">
        <v>4.9800000000000004</v>
      </c>
      <c r="E18" s="84">
        <f t="shared" si="0"/>
        <v>59.760000000000005</v>
      </c>
      <c r="F18" s="84">
        <f t="shared" si="1"/>
        <v>7.1712000000000007</v>
      </c>
      <c r="G18" s="84">
        <f t="shared" si="2"/>
        <v>2.9880000000000004</v>
      </c>
      <c r="H18" s="84">
        <f t="shared" si="3"/>
        <v>48.405600000000007</v>
      </c>
      <c r="I18" s="85">
        <f t="shared" si="4"/>
        <v>1.1951999999999998</v>
      </c>
    </row>
    <row r="19" spans="1:9" x14ac:dyDescent="0.25">
      <c r="A19" s="82">
        <v>112355</v>
      </c>
      <c r="B19" s="91" t="s">
        <v>89</v>
      </c>
      <c r="C19" s="74">
        <v>15</v>
      </c>
      <c r="D19" s="77">
        <v>2.5</v>
      </c>
      <c r="E19" s="84">
        <f t="shared" si="0"/>
        <v>37.5</v>
      </c>
      <c r="F19" s="84">
        <f t="shared" si="1"/>
        <v>4.5</v>
      </c>
      <c r="G19" s="84">
        <f t="shared" si="2"/>
        <v>1.875</v>
      </c>
      <c r="H19" s="84">
        <f t="shared" si="3"/>
        <v>30.375000000000004</v>
      </c>
      <c r="I19" s="85">
        <f t="shared" si="4"/>
        <v>0.74999999999999645</v>
      </c>
    </row>
    <row r="20" spans="1:9" x14ac:dyDescent="0.25">
      <c r="A20" s="82">
        <v>112356</v>
      </c>
      <c r="B20" s="91" t="s">
        <v>90</v>
      </c>
      <c r="C20" s="74">
        <v>500</v>
      </c>
      <c r="D20" s="77">
        <v>0.15</v>
      </c>
      <c r="E20" s="84">
        <f t="shared" si="0"/>
        <v>75</v>
      </c>
      <c r="F20" s="84">
        <f t="shared" si="1"/>
        <v>9</v>
      </c>
      <c r="G20" s="84">
        <f t="shared" si="2"/>
        <v>3.75</v>
      </c>
      <c r="H20" s="84">
        <f t="shared" si="3"/>
        <v>60.750000000000007</v>
      </c>
      <c r="I20" s="85">
        <f t="shared" si="4"/>
        <v>1.4999999999999929</v>
      </c>
    </row>
    <row r="21" spans="1:9" x14ac:dyDescent="0.25">
      <c r="A21" s="83">
        <v>112357</v>
      </c>
      <c r="B21" s="92" t="s">
        <v>91</v>
      </c>
      <c r="C21" s="68">
        <v>800</v>
      </c>
      <c r="D21" s="78">
        <v>0.14000000000000001</v>
      </c>
      <c r="E21" s="86">
        <f t="shared" si="0"/>
        <v>112.00000000000001</v>
      </c>
      <c r="F21" s="86">
        <f t="shared" si="1"/>
        <v>13.440000000000001</v>
      </c>
      <c r="G21" s="86">
        <f t="shared" si="2"/>
        <v>5.6000000000000014</v>
      </c>
      <c r="H21" s="86">
        <f t="shared" si="3"/>
        <v>90.720000000000013</v>
      </c>
      <c r="I21" s="87">
        <f t="shared" si="4"/>
        <v>2.2399999999999949</v>
      </c>
    </row>
    <row r="25" spans="1:9" x14ac:dyDescent="0.25">
      <c r="C25" s="59"/>
    </row>
  </sheetData>
  <mergeCells count="4">
    <mergeCell ref="G2:I2"/>
    <mergeCell ref="G3:I3"/>
    <mergeCell ref="G4:I4"/>
    <mergeCell ref="G5:I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NOTAS</vt:lpstr>
      <vt:lpstr>orçamento domestico</vt:lpstr>
      <vt:lpstr>controle comissão</vt:lpstr>
      <vt:lpstr>Contribuições e Salarios</vt:lpstr>
      <vt:lpstr>Construtora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2024-05-29T00:04:32Z</dcterms:created>
  <dcterms:modified xsi:type="dcterms:W3CDTF">2024-06-12T00:43:50Z</dcterms:modified>
</cp:coreProperties>
</file>