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035514f05a63e556/Área de Trabalho/TS_T07_FGV_BARRA/50 PROCESSOS NÃO ESTACIONÁRIOS/1.0 Autocorrelação_Serial/"/>
    </mc:Choice>
  </mc:AlternateContent>
  <xr:revisionPtr revIDLastSave="56" documentId="8_{CAEEEC10-60FD-44C3-A64D-7FD6B895688E}" xr6:coauthVersionLast="45" xr6:coauthVersionMax="45" xr10:uidLastSave="{7D3CCCD9-399E-4915-92E2-5FCE85BE93F7}"/>
  <bookViews>
    <workbookView minimized="1" xWindow="1200" yWindow="900" windowWidth="19290" windowHeight="10620" xr2:uid="{00000000-000D-0000-FFFF-FFFF00000000}"/>
  </bookViews>
  <sheets>
    <sheet name="DATA" sheetId="1" r:id="rId1"/>
    <sheet name="ACF" sheetId="2" r:id="rId2"/>
    <sheet name="PACF" sheetId="8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E2" i="2" l="1"/>
  <c r="B4" i="2"/>
  <c r="B3" i="2"/>
  <c r="B2" i="2"/>
  <c r="J2" i="1" l="1"/>
  <c r="O10" i="1"/>
  <c r="O9" i="1"/>
  <c r="O8" i="1"/>
  <c r="O7" i="1"/>
  <c r="O6" i="1"/>
  <c r="O5" i="1"/>
  <c r="O4" i="1"/>
  <c r="O3" i="1"/>
  <c r="O2" i="1"/>
  <c r="O11" i="1"/>
  <c r="O12" i="1"/>
  <c r="O13" i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A29" i="8" l="1"/>
  <c r="D29" i="8"/>
  <c r="E29" i="8" s="1"/>
  <c r="A30" i="8"/>
  <c r="D30" i="8"/>
  <c r="E30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19" i="8"/>
  <c r="F23" i="8" s="1"/>
  <c r="A20" i="8"/>
  <c r="A21" i="8"/>
  <c r="A22" i="8"/>
  <c r="A23" i="8"/>
  <c r="A24" i="8"/>
  <c r="A25" i="8"/>
  <c r="A26" i="8"/>
  <c r="A27" i="8"/>
  <c r="A28" i="8"/>
  <c r="A19" i="8"/>
  <c r="C18" i="8"/>
  <c r="B18" i="8"/>
  <c r="A18" i="8"/>
  <c r="F25" i="8" l="1"/>
  <c r="E19" i="8"/>
  <c r="F19" i="8"/>
  <c r="F27" i="8"/>
  <c r="F21" i="8"/>
  <c r="F29" i="8"/>
  <c r="F28" i="8"/>
  <c r="F26" i="8"/>
  <c r="F24" i="8"/>
  <c r="F22" i="8"/>
  <c r="F20" i="8"/>
  <c r="F30" i="8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C3" i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C33" i="1"/>
  <c r="D33" i="1"/>
  <c r="E33" i="1"/>
  <c r="F33" i="1"/>
  <c r="G33" i="1"/>
  <c r="H33" i="1"/>
  <c r="I33" i="1"/>
  <c r="J33" i="1"/>
  <c r="K33" i="1"/>
  <c r="L33" i="1"/>
  <c r="M33" i="1"/>
  <c r="N33" i="1"/>
  <c r="C34" i="1"/>
  <c r="D34" i="1"/>
  <c r="E34" i="1"/>
  <c r="F34" i="1"/>
  <c r="G34" i="1"/>
  <c r="H34" i="1"/>
  <c r="I34" i="1"/>
  <c r="J34" i="1"/>
  <c r="K34" i="1"/>
  <c r="L34" i="1"/>
  <c r="M34" i="1"/>
  <c r="N34" i="1"/>
  <c r="C35" i="1"/>
  <c r="D35" i="1"/>
  <c r="E35" i="1"/>
  <c r="F35" i="1"/>
  <c r="G35" i="1"/>
  <c r="H35" i="1"/>
  <c r="I35" i="1"/>
  <c r="J35" i="1"/>
  <c r="K35" i="1"/>
  <c r="L35" i="1"/>
  <c r="M35" i="1"/>
  <c r="N35" i="1"/>
  <c r="C36" i="1"/>
  <c r="D36" i="1"/>
  <c r="E36" i="1"/>
  <c r="F36" i="1"/>
  <c r="G36" i="1"/>
  <c r="H36" i="1"/>
  <c r="I36" i="1"/>
  <c r="J36" i="1"/>
  <c r="K36" i="1"/>
  <c r="L36" i="1"/>
  <c r="M36" i="1"/>
  <c r="N36" i="1"/>
  <c r="C37" i="1"/>
  <c r="D37" i="1"/>
  <c r="E37" i="1"/>
  <c r="F37" i="1"/>
  <c r="G37" i="1"/>
  <c r="H37" i="1"/>
  <c r="I37" i="1"/>
  <c r="J37" i="1"/>
  <c r="K37" i="1"/>
  <c r="L37" i="1"/>
  <c r="M37" i="1"/>
  <c r="N37" i="1"/>
  <c r="C38" i="1"/>
  <c r="D38" i="1"/>
  <c r="E38" i="1"/>
  <c r="F38" i="1"/>
  <c r="G38" i="1"/>
  <c r="H38" i="1"/>
  <c r="I38" i="1"/>
  <c r="J38" i="1"/>
  <c r="K38" i="1"/>
  <c r="L38" i="1"/>
  <c r="M38" i="1"/>
  <c r="N38" i="1"/>
  <c r="C39" i="1"/>
  <c r="D39" i="1"/>
  <c r="E39" i="1"/>
  <c r="F39" i="1"/>
  <c r="G39" i="1"/>
  <c r="H39" i="1"/>
  <c r="I39" i="1"/>
  <c r="J39" i="1"/>
  <c r="K39" i="1"/>
  <c r="L39" i="1"/>
  <c r="M39" i="1"/>
  <c r="N39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C66" i="1"/>
  <c r="D66" i="1"/>
  <c r="E66" i="1"/>
  <c r="F66" i="1"/>
  <c r="G66" i="1"/>
  <c r="H66" i="1"/>
  <c r="I66" i="1"/>
  <c r="J66" i="1"/>
  <c r="K66" i="1"/>
  <c r="L66" i="1"/>
  <c r="M66" i="1"/>
  <c r="N66" i="1"/>
  <c r="C67" i="1"/>
  <c r="D67" i="1"/>
  <c r="E67" i="1"/>
  <c r="F67" i="1"/>
  <c r="G67" i="1"/>
  <c r="H67" i="1"/>
  <c r="I67" i="1"/>
  <c r="J67" i="1"/>
  <c r="K67" i="1"/>
  <c r="L67" i="1"/>
  <c r="M67" i="1"/>
  <c r="N67" i="1"/>
  <c r="C68" i="1"/>
  <c r="D68" i="1"/>
  <c r="E68" i="1"/>
  <c r="F68" i="1"/>
  <c r="G68" i="1"/>
  <c r="H68" i="1"/>
  <c r="I68" i="1"/>
  <c r="J68" i="1"/>
  <c r="K68" i="1"/>
  <c r="L68" i="1"/>
  <c r="M68" i="1"/>
  <c r="N68" i="1"/>
  <c r="C69" i="1"/>
  <c r="D69" i="1"/>
  <c r="E69" i="1"/>
  <c r="F69" i="1"/>
  <c r="G69" i="1"/>
  <c r="H69" i="1"/>
  <c r="I69" i="1"/>
  <c r="J69" i="1"/>
  <c r="K69" i="1"/>
  <c r="L69" i="1"/>
  <c r="M69" i="1"/>
  <c r="N69" i="1"/>
  <c r="C70" i="1"/>
  <c r="D70" i="1"/>
  <c r="E70" i="1"/>
  <c r="F70" i="1"/>
  <c r="G70" i="1"/>
  <c r="H70" i="1"/>
  <c r="I70" i="1"/>
  <c r="J70" i="1"/>
  <c r="K70" i="1"/>
  <c r="L70" i="1"/>
  <c r="M70" i="1"/>
  <c r="N70" i="1"/>
  <c r="C71" i="1"/>
  <c r="D71" i="1"/>
  <c r="E71" i="1"/>
  <c r="F71" i="1"/>
  <c r="G71" i="1"/>
  <c r="H71" i="1"/>
  <c r="I71" i="1"/>
  <c r="J71" i="1"/>
  <c r="K71" i="1"/>
  <c r="L71" i="1"/>
  <c r="M71" i="1"/>
  <c r="N71" i="1"/>
  <c r="C72" i="1"/>
  <c r="D72" i="1"/>
  <c r="E72" i="1"/>
  <c r="F72" i="1"/>
  <c r="G72" i="1"/>
  <c r="H72" i="1"/>
  <c r="I72" i="1"/>
  <c r="J72" i="1"/>
  <c r="K72" i="1"/>
  <c r="L72" i="1"/>
  <c r="M72" i="1"/>
  <c r="N72" i="1"/>
  <c r="C73" i="1"/>
  <c r="D73" i="1"/>
  <c r="E73" i="1"/>
  <c r="F73" i="1"/>
  <c r="G73" i="1"/>
  <c r="H73" i="1"/>
  <c r="I73" i="1"/>
  <c r="J73" i="1"/>
  <c r="K73" i="1"/>
  <c r="L73" i="1"/>
  <c r="M73" i="1"/>
  <c r="N73" i="1"/>
  <c r="C74" i="1"/>
  <c r="D74" i="1"/>
  <c r="E74" i="1"/>
  <c r="F74" i="1"/>
  <c r="G74" i="1"/>
  <c r="H74" i="1"/>
  <c r="I74" i="1"/>
  <c r="J74" i="1"/>
  <c r="K74" i="1"/>
  <c r="L74" i="1"/>
  <c r="M74" i="1"/>
  <c r="N74" i="1"/>
  <c r="C75" i="1"/>
  <c r="D75" i="1"/>
  <c r="E75" i="1"/>
  <c r="F75" i="1"/>
  <c r="G75" i="1"/>
  <c r="H75" i="1"/>
  <c r="I75" i="1"/>
  <c r="J75" i="1"/>
  <c r="K75" i="1"/>
  <c r="L75" i="1"/>
  <c r="M75" i="1"/>
  <c r="N75" i="1"/>
  <c r="C76" i="1"/>
  <c r="D76" i="1"/>
  <c r="E76" i="1"/>
  <c r="F76" i="1"/>
  <c r="G76" i="1"/>
  <c r="H76" i="1"/>
  <c r="I76" i="1"/>
  <c r="J76" i="1"/>
  <c r="K76" i="1"/>
  <c r="L76" i="1"/>
  <c r="M76" i="1"/>
  <c r="N76" i="1"/>
  <c r="C77" i="1"/>
  <c r="D77" i="1"/>
  <c r="E77" i="1"/>
  <c r="F77" i="1"/>
  <c r="G77" i="1"/>
  <c r="H77" i="1"/>
  <c r="I77" i="1"/>
  <c r="J77" i="1"/>
  <c r="K77" i="1"/>
  <c r="L77" i="1"/>
  <c r="M77" i="1"/>
  <c r="N77" i="1"/>
  <c r="C78" i="1"/>
  <c r="D78" i="1"/>
  <c r="E78" i="1"/>
  <c r="F78" i="1"/>
  <c r="G78" i="1"/>
  <c r="H78" i="1"/>
  <c r="I78" i="1"/>
  <c r="J78" i="1"/>
  <c r="K78" i="1"/>
  <c r="L78" i="1"/>
  <c r="M78" i="1"/>
  <c r="N78" i="1"/>
  <c r="C79" i="1"/>
  <c r="D79" i="1"/>
  <c r="E79" i="1"/>
  <c r="F79" i="1"/>
  <c r="G79" i="1"/>
  <c r="H79" i="1"/>
  <c r="I79" i="1"/>
  <c r="J79" i="1"/>
  <c r="K79" i="1"/>
  <c r="L79" i="1"/>
  <c r="M79" i="1"/>
  <c r="N79" i="1"/>
  <c r="C80" i="1"/>
  <c r="D80" i="1"/>
  <c r="E80" i="1"/>
  <c r="F80" i="1"/>
  <c r="G80" i="1"/>
  <c r="H80" i="1"/>
  <c r="I80" i="1"/>
  <c r="J80" i="1"/>
  <c r="K80" i="1"/>
  <c r="L80" i="1"/>
  <c r="M80" i="1"/>
  <c r="N80" i="1"/>
  <c r="C81" i="1"/>
  <c r="D81" i="1"/>
  <c r="E81" i="1"/>
  <c r="F81" i="1"/>
  <c r="G81" i="1"/>
  <c r="H81" i="1"/>
  <c r="I81" i="1"/>
  <c r="J81" i="1"/>
  <c r="K81" i="1"/>
  <c r="L81" i="1"/>
  <c r="M81" i="1"/>
  <c r="N81" i="1"/>
  <c r="C82" i="1"/>
  <c r="D82" i="1"/>
  <c r="E82" i="1"/>
  <c r="F82" i="1"/>
  <c r="G82" i="1"/>
  <c r="H82" i="1"/>
  <c r="I82" i="1"/>
  <c r="J82" i="1"/>
  <c r="K82" i="1"/>
  <c r="L82" i="1"/>
  <c r="M82" i="1"/>
  <c r="N82" i="1"/>
  <c r="C83" i="1"/>
  <c r="D83" i="1"/>
  <c r="E83" i="1"/>
  <c r="F83" i="1"/>
  <c r="G83" i="1"/>
  <c r="H83" i="1"/>
  <c r="I83" i="1"/>
  <c r="J83" i="1"/>
  <c r="K83" i="1"/>
  <c r="L83" i="1"/>
  <c r="M83" i="1"/>
  <c r="N83" i="1"/>
  <c r="C84" i="1"/>
  <c r="D84" i="1"/>
  <c r="E84" i="1"/>
  <c r="F84" i="1"/>
  <c r="G84" i="1"/>
  <c r="H84" i="1"/>
  <c r="I84" i="1"/>
  <c r="J84" i="1"/>
  <c r="K84" i="1"/>
  <c r="L84" i="1"/>
  <c r="M84" i="1"/>
  <c r="N84" i="1"/>
  <c r="C85" i="1"/>
  <c r="D85" i="1"/>
  <c r="E85" i="1"/>
  <c r="F85" i="1"/>
  <c r="G85" i="1"/>
  <c r="H85" i="1"/>
  <c r="I85" i="1"/>
  <c r="J85" i="1"/>
  <c r="K85" i="1"/>
  <c r="L85" i="1"/>
  <c r="M85" i="1"/>
  <c r="N85" i="1"/>
  <c r="C86" i="1"/>
  <c r="D86" i="1"/>
  <c r="E86" i="1"/>
  <c r="F86" i="1"/>
  <c r="G86" i="1"/>
  <c r="H86" i="1"/>
  <c r="I86" i="1"/>
  <c r="J86" i="1"/>
  <c r="K86" i="1"/>
  <c r="L86" i="1"/>
  <c r="M86" i="1"/>
  <c r="N86" i="1"/>
  <c r="C87" i="1"/>
  <c r="D87" i="1"/>
  <c r="E87" i="1"/>
  <c r="F87" i="1"/>
  <c r="G87" i="1"/>
  <c r="H87" i="1"/>
  <c r="I87" i="1"/>
  <c r="J87" i="1"/>
  <c r="K87" i="1"/>
  <c r="L87" i="1"/>
  <c r="M87" i="1"/>
  <c r="N87" i="1"/>
  <c r="C88" i="1"/>
  <c r="D88" i="1"/>
  <c r="E88" i="1"/>
  <c r="F88" i="1"/>
  <c r="G88" i="1"/>
  <c r="H88" i="1"/>
  <c r="I88" i="1"/>
  <c r="J88" i="1"/>
  <c r="K88" i="1"/>
  <c r="L88" i="1"/>
  <c r="M88" i="1"/>
  <c r="N88" i="1"/>
  <c r="C89" i="1"/>
  <c r="D89" i="1"/>
  <c r="E89" i="1"/>
  <c r="F89" i="1"/>
  <c r="G89" i="1"/>
  <c r="H89" i="1"/>
  <c r="I89" i="1"/>
  <c r="J89" i="1"/>
  <c r="K89" i="1"/>
  <c r="L89" i="1"/>
  <c r="M89" i="1"/>
  <c r="N89" i="1"/>
  <c r="C90" i="1"/>
  <c r="D90" i="1"/>
  <c r="E90" i="1"/>
  <c r="F90" i="1"/>
  <c r="G90" i="1"/>
  <c r="H90" i="1"/>
  <c r="I90" i="1"/>
  <c r="J90" i="1"/>
  <c r="K90" i="1"/>
  <c r="L90" i="1"/>
  <c r="M90" i="1"/>
  <c r="N90" i="1"/>
  <c r="C91" i="1"/>
  <c r="D91" i="1"/>
  <c r="E91" i="1"/>
  <c r="F91" i="1"/>
  <c r="G91" i="1"/>
  <c r="H91" i="1"/>
  <c r="I91" i="1"/>
  <c r="J91" i="1"/>
  <c r="K91" i="1"/>
  <c r="L91" i="1"/>
  <c r="M91" i="1"/>
  <c r="N91" i="1"/>
  <c r="C92" i="1"/>
  <c r="D92" i="1"/>
  <c r="E92" i="1"/>
  <c r="F92" i="1"/>
  <c r="G92" i="1"/>
  <c r="H92" i="1"/>
  <c r="I92" i="1"/>
  <c r="J92" i="1"/>
  <c r="K92" i="1"/>
  <c r="L92" i="1"/>
  <c r="M92" i="1"/>
  <c r="N92" i="1"/>
  <c r="C93" i="1"/>
  <c r="D93" i="1"/>
  <c r="E93" i="1"/>
  <c r="F93" i="1"/>
  <c r="G93" i="1"/>
  <c r="H93" i="1"/>
  <c r="I93" i="1"/>
  <c r="J93" i="1"/>
  <c r="K93" i="1"/>
  <c r="L93" i="1"/>
  <c r="M93" i="1"/>
  <c r="N93" i="1"/>
  <c r="C94" i="1"/>
  <c r="D94" i="1"/>
  <c r="E94" i="1"/>
  <c r="F94" i="1"/>
  <c r="G94" i="1"/>
  <c r="H94" i="1"/>
  <c r="I94" i="1"/>
  <c r="J94" i="1"/>
  <c r="K94" i="1"/>
  <c r="L94" i="1"/>
  <c r="M94" i="1"/>
  <c r="N94" i="1"/>
  <c r="C95" i="1"/>
  <c r="D95" i="1"/>
  <c r="E95" i="1"/>
  <c r="F95" i="1"/>
  <c r="G95" i="1"/>
  <c r="H95" i="1"/>
  <c r="I95" i="1"/>
  <c r="J95" i="1"/>
  <c r="K95" i="1"/>
  <c r="L95" i="1"/>
  <c r="M95" i="1"/>
  <c r="N95" i="1"/>
  <c r="C96" i="1"/>
  <c r="D96" i="1"/>
  <c r="E96" i="1"/>
  <c r="F96" i="1"/>
  <c r="G96" i="1"/>
  <c r="H96" i="1"/>
  <c r="I96" i="1"/>
  <c r="J96" i="1"/>
  <c r="K96" i="1"/>
  <c r="L96" i="1"/>
  <c r="M96" i="1"/>
  <c r="N96" i="1"/>
  <c r="C97" i="1"/>
  <c r="D97" i="1"/>
  <c r="E97" i="1"/>
  <c r="F97" i="1"/>
  <c r="G97" i="1"/>
  <c r="H97" i="1"/>
  <c r="I97" i="1"/>
  <c r="J97" i="1"/>
  <c r="K97" i="1"/>
  <c r="L97" i="1"/>
  <c r="M97" i="1"/>
  <c r="N97" i="1"/>
  <c r="C98" i="1"/>
  <c r="D98" i="1"/>
  <c r="E98" i="1"/>
  <c r="F98" i="1"/>
  <c r="G98" i="1"/>
  <c r="H98" i="1"/>
  <c r="I98" i="1"/>
  <c r="J98" i="1"/>
  <c r="K98" i="1"/>
  <c r="L98" i="1"/>
  <c r="M98" i="1"/>
  <c r="N98" i="1"/>
  <c r="C99" i="1"/>
  <c r="D99" i="1"/>
  <c r="E99" i="1"/>
  <c r="F99" i="1"/>
  <c r="G99" i="1"/>
  <c r="H99" i="1"/>
  <c r="I99" i="1"/>
  <c r="J99" i="1"/>
  <c r="K99" i="1"/>
  <c r="L99" i="1"/>
  <c r="M99" i="1"/>
  <c r="N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N2" i="1"/>
  <c r="M2" i="1"/>
  <c r="L2" i="1"/>
  <c r="K2" i="1"/>
  <c r="I2" i="1"/>
  <c r="H2" i="1"/>
  <c r="G2" i="1"/>
  <c r="F2" i="1"/>
  <c r="E2" i="1"/>
  <c r="D2" i="1"/>
  <c r="C2" i="1"/>
  <c r="D2" i="2" l="1"/>
  <c r="G2" i="2" s="1"/>
  <c r="C23" i="2"/>
  <c r="C20" i="2"/>
  <c r="C22" i="2"/>
  <c r="C4" i="2"/>
  <c r="B5" i="8" s="1"/>
  <c r="C8" i="2"/>
  <c r="B9" i="8" s="1"/>
  <c r="B25" i="8" s="1"/>
  <c r="C12" i="2"/>
  <c r="B13" i="8" s="1"/>
  <c r="B29" i="8" s="1"/>
  <c r="C16" i="2"/>
  <c r="C5" i="2"/>
  <c r="B6" i="8" s="1"/>
  <c r="B22" i="8" s="1"/>
  <c r="C9" i="2"/>
  <c r="B10" i="8" s="1"/>
  <c r="B26" i="8" s="1"/>
  <c r="C13" i="2"/>
  <c r="B14" i="8" s="1"/>
  <c r="B30" i="8" s="1"/>
  <c r="C17" i="2"/>
  <c r="C21" i="2"/>
  <c r="C6" i="2"/>
  <c r="B7" i="8" s="1"/>
  <c r="B23" i="8" s="1"/>
  <c r="C10" i="2"/>
  <c r="B11" i="8" s="1"/>
  <c r="B27" i="8" s="1"/>
  <c r="C14" i="2"/>
  <c r="B15" i="8" s="1"/>
  <c r="C18" i="2"/>
  <c r="C3" i="2"/>
  <c r="B4" i="8" s="1"/>
  <c r="C7" i="2"/>
  <c r="B8" i="8" s="1"/>
  <c r="B24" i="8" s="1"/>
  <c r="C11" i="2"/>
  <c r="B12" i="8" s="1"/>
  <c r="B28" i="8" s="1"/>
  <c r="C15" i="2"/>
  <c r="C19" i="2"/>
  <c r="B3" i="8" l="1"/>
  <c r="B19" i="8" s="1"/>
  <c r="B21" i="8"/>
  <c r="B20" i="8"/>
  <c r="D3" i="8" l="1"/>
  <c r="D3" i="2"/>
  <c r="H2" i="2"/>
  <c r="C3" i="8" l="1"/>
  <c r="G3" i="2"/>
  <c r="H3" i="2" s="1"/>
  <c r="D4" i="2"/>
  <c r="E4" i="8" l="1"/>
  <c r="D4" i="8" s="1"/>
  <c r="F5" i="8" s="1"/>
  <c r="C19" i="8"/>
  <c r="D5" i="2"/>
  <c r="G4" i="2"/>
  <c r="H4" i="2" s="1"/>
  <c r="C4" i="8"/>
  <c r="C20" i="8" s="1"/>
  <c r="D6" i="2" l="1"/>
  <c r="G5" i="2"/>
  <c r="H5" i="2" s="1"/>
  <c r="D7" i="2" l="1"/>
  <c r="G6" i="2"/>
  <c r="H6" i="2" s="1"/>
  <c r="C5" i="8"/>
  <c r="C21" i="8" s="1"/>
  <c r="D5" i="8"/>
  <c r="E5" i="8"/>
  <c r="D8" i="2" l="1"/>
  <c r="G7" i="2"/>
  <c r="H7" i="2" s="1"/>
  <c r="G6" i="8"/>
  <c r="D6" i="8" s="1"/>
  <c r="D9" i="2" l="1"/>
  <c r="G8" i="2"/>
  <c r="H8" i="2" s="1"/>
  <c r="F6" i="8"/>
  <c r="E6" i="8"/>
  <c r="C6" i="8"/>
  <c r="C22" i="8" s="1"/>
  <c r="D10" i="2" l="1"/>
  <c r="G9" i="2"/>
  <c r="H9" i="2" s="1"/>
  <c r="H7" i="8"/>
  <c r="D11" i="2" l="1"/>
  <c r="G10" i="2"/>
  <c r="H10" i="2" s="1"/>
  <c r="C7" i="8"/>
  <c r="C23" i="8" s="1"/>
  <c r="D7" i="8"/>
  <c r="G7" i="8"/>
  <c r="F7" i="8"/>
  <c r="E7" i="8"/>
  <c r="D12" i="2" l="1"/>
  <c r="G11" i="2"/>
  <c r="H11" i="2" s="1"/>
  <c r="I8" i="8"/>
  <c r="D8" i="8" s="1"/>
  <c r="D13" i="2" l="1"/>
  <c r="G12" i="2"/>
  <c r="H12" i="2" s="1"/>
  <c r="G8" i="8"/>
  <c r="H8" i="8"/>
  <c r="E8" i="8"/>
  <c r="F8" i="8"/>
  <c r="C8" i="8"/>
  <c r="C24" i="8" s="1"/>
  <c r="D14" i="2" l="1"/>
  <c r="G13" i="2"/>
  <c r="H13" i="2" s="1"/>
  <c r="J9" i="8"/>
  <c r="H9" i="8" s="1"/>
  <c r="D15" i="2" l="1"/>
  <c r="G14" i="2"/>
  <c r="H14" i="2" s="1"/>
  <c r="G9" i="8"/>
  <c r="F9" i="8"/>
  <c r="D9" i="8"/>
  <c r="C9" i="8"/>
  <c r="C25" i="8" s="1"/>
  <c r="I9" i="8"/>
  <c r="E9" i="8"/>
  <c r="D16" i="2" l="1"/>
  <c r="G15" i="2"/>
  <c r="H15" i="2" s="1"/>
  <c r="K10" i="8"/>
  <c r="H10" i="8" s="1"/>
  <c r="D17" i="2" l="1"/>
  <c r="G16" i="2"/>
  <c r="H16" i="2" s="1"/>
  <c r="C10" i="8"/>
  <c r="C26" i="8" s="1"/>
  <c r="J10" i="8"/>
  <c r="I10" i="8"/>
  <c r="D10" i="8"/>
  <c r="E10" i="8"/>
  <c r="G10" i="8"/>
  <c r="F10" i="8"/>
  <c r="D18" i="2" l="1"/>
  <c r="G17" i="2"/>
  <c r="H17" i="2" s="1"/>
  <c r="L11" i="8"/>
  <c r="J11" i="8" s="1"/>
  <c r="D19" i="2" l="1"/>
  <c r="G18" i="2"/>
  <c r="H18" i="2" s="1"/>
  <c r="I11" i="8"/>
  <c r="F11" i="8"/>
  <c r="E11" i="8"/>
  <c r="G11" i="8"/>
  <c r="C11" i="8"/>
  <c r="C27" i="8" s="1"/>
  <c r="H11" i="8"/>
  <c r="D11" i="8"/>
  <c r="K11" i="8"/>
  <c r="D20" i="2" l="1"/>
  <c r="G19" i="2"/>
  <c r="H19" i="2" s="1"/>
  <c r="M12" i="8"/>
  <c r="F12" i="8" s="1"/>
  <c r="D21" i="2" l="1"/>
  <c r="G20" i="2"/>
  <c r="H20" i="2" s="1"/>
  <c r="C12" i="8"/>
  <c r="C28" i="8" s="1"/>
  <c r="J12" i="8"/>
  <c r="H12" i="8"/>
  <c r="D12" i="8"/>
  <c r="E12" i="8"/>
  <c r="I12" i="8"/>
  <c r="G12" i="8"/>
  <c r="K12" i="8"/>
  <c r="L12" i="8"/>
  <c r="D22" i="2" l="1"/>
  <c r="G21" i="2"/>
  <c r="H21" i="2" s="1"/>
  <c r="N13" i="8"/>
  <c r="I13" i="8" s="1"/>
  <c r="D23" i="2" l="1"/>
  <c r="G23" i="2" s="1"/>
  <c r="H23" i="2" s="1"/>
  <c r="G22" i="2"/>
  <c r="H22" i="2" s="1"/>
  <c r="H13" i="8"/>
  <c r="G13" i="8"/>
  <c r="J13" i="8"/>
  <c r="L13" i="8"/>
  <c r="E13" i="8"/>
  <c r="D13" i="8"/>
  <c r="K13" i="8"/>
  <c r="C13" i="8"/>
  <c r="C29" i="8" s="1"/>
  <c r="M13" i="8"/>
  <c r="F13" i="8"/>
  <c r="O14" i="8" l="1"/>
  <c r="M14" i="8" l="1"/>
  <c r="C14" i="8"/>
  <c r="C30" i="8" s="1"/>
  <c r="I14" i="8"/>
  <c r="J14" i="8"/>
  <c r="N14" i="8"/>
  <c r="H14" i="8"/>
  <c r="G14" i="8"/>
  <c r="K14" i="8"/>
  <c r="L14" i="8"/>
  <c r="E14" i="8"/>
  <c r="D14" i="8"/>
  <c r="F14" i="8"/>
  <c r="P15" i="8" l="1"/>
  <c r="C15" i="8" s="1"/>
  <c r="D15" i="8" l="1"/>
  <c r="J15" i="8"/>
  <c r="G15" i="8"/>
  <c r="K15" i="8"/>
  <c r="F15" i="8"/>
  <c r="I15" i="8"/>
  <c r="H15" i="8"/>
  <c r="N15" i="8"/>
  <c r="M15" i="8"/>
  <c r="E15" i="8"/>
  <c r="L15" i="8"/>
  <c r="O15" i="8"/>
</calcChain>
</file>

<file path=xl/sharedStrings.xml><?xml version="1.0" encoding="utf-8"?>
<sst xmlns="http://schemas.openxmlformats.org/spreadsheetml/2006/main" count="47" uniqueCount="45">
  <si>
    <t>Data</t>
  </si>
  <si>
    <t>l5</t>
  </si>
  <si>
    <t>l6</t>
  </si>
  <si>
    <t>DESVIO</t>
  </si>
  <si>
    <t>.........</t>
  </si>
  <si>
    <t>ACF</t>
  </si>
  <si>
    <t>L.inf</t>
  </si>
  <si>
    <t>L.sup</t>
  </si>
  <si>
    <t>k</t>
  </si>
  <si>
    <t>Lag</t>
  </si>
  <si>
    <t>k,1</t>
  </si>
  <si>
    <t>k,2</t>
  </si>
  <si>
    <t>k,3</t>
  </si>
  <si>
    <t>k,4</t>
  </si>
  <si>
    <t>k,5</t>
  </si>
  <si>
    <t>k,6</t>
  </si>
  <si>
    <t>k,7</t>
  </si>
  <si>
    <t>k,8</t>
  </si>
  <si>
    <t>k,9</t>
  </si>
  <si>
    <t>k,10</t>
  </si>
  <si>
    <t>k,11</t>
  </si>
  <si>
    <t>k,12</t>
  </si>
  <si>
    <t>k,13</t>
  </si>
  <si>
    <t>Acf</t>
  </si>
  <si>
    <t>Pacf</t>
  </si>
  <si>
    <t>2 DP</t>
  </si>
  <si>
    <t>IC 95%</t>
  </si>
  <si>
    <t>L1</t>
  </si>
  <si>
    <t>L2</t>
  </si>
  <si>
    <t>L3</t>
  </si>
  <si>
    <t>L4</t>
  </si>
  <si>
    <t>L7</t>
  </si>
  <si>
    <t>L8</t>
  </si>
  <si>
    <t>L9</t>
  </si>
  <si>
    <t>L10</t>
  </si>
  <si>
    <t>L11</t>
  </si>
  <si>
    <t>L12</t>
  </si>
  <si>
    <t>...........</t>
  </si>
  <si>
    <r>
      <t>r</t>
    </r>
    <r>
      <rPr>
        <b/>
        <vertAlign val="subscript"/>
        <sz val="11"/>
        <rFont val="Calibri"/>
        <family val="2"/>
        <scheme val="minor"/>
      </rPr>
      <t>k</t>
    </r>
  </si>
  <si>
    <r>
      <t>r</t>
    </r>
    <r>
      <rPr>
        <b/>
        <vertAlign val="subscript"/>
        <sz val="11"/>
        <rFont val="Calibri"/>
        <family val="2"/>
        <scheme val="minor"/>
      </rPr>
      <t>k,j</t>
    </r>
  </si>
  <si>
    <t>Sum(ACF^2)</t>
  </si>
  <si>
    <t>l.Inf Var</t>
  </si>
  <si>
    <t>L.sup Var</t>
  </si>
  <si>
    <t>#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</si>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</sst>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0.000000"/>
    <numFmt numFmtId="166" formatCode="_-* #,##0.0000_-;\-* #,##0.0000_-;_-* &quot;-&quot;??_-;_-@_-"/>
    <numFmt numFmtId="167" formatCode="_-* #,##0.000000_-;\-* #,##0.000000_-;_-* &quot;-&quot;??_-;_-@_-"/>
    <numFmt numFmtId="168" formatCode="#,##0_ ;\-#,##0\ "/>
    <numFmt numFmtId="169" formatCode="#,##0.0000_ ;\-#,##0.0000\ "/>
    <numFmt numFmtId="170" formatCode="_-* #,##0.000000_-;\-* #,##0.000000_-;_-* &quot;-&quot;????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164" fontId="2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3" fontId="0" fillId="0" borderId="0" xfId="0" applyNumberFormat="1"/>
    <xf numFmtId="3" fontId="0" fillId="3" borderId="0" xfId="0" applyNumberFormat="1" applyFill="1" applyAlignment="1">
      <alignment horizontal="center" vertical="center"/>
    </xf>
    <xf numFmtId="3" fontId="0" fillId="3" borderId="0" xfId="0" applyNumberFormat="1" applyFill="1"/>
    <xf numFmtId="165" fontId="0" fillId="0" borderId="0" xfId="0" applyNumberFormat="1"/>
    <xf numFmtId="164" fontId="2" fillId="0" borderId="1" xfId="1" applyNumberFormat="1" applyFont="1" applyBorder="1" applyAlignment="1">
      <alignment horizontal="center" vertical="center"/>
    </xf>
    <xf numFmtId="0" fontId="0" fillId="0" borderId="1" xfId="0" applyBorder="1"/>
    <xf numFmtId="167" fontId="2" fillId="2" borderId="1" xfId="1" applyNumberFormat="1" applyFont="1" applyFill="1" applyBorder="1" applyAlignment="1">
      <alignment horizontal="center"/>
    </xf>
    <xf numFmtId="167" fontId="2" fillId="2" borderId="0" xfId="1" applyNumberFormat="1" applyFont="1" applyFill="1" applyAlignment="1">
      <alignment horizontal="center"/>
    </xf>
    <xf numFmtId="167" fontId="2" fillId="0" borderId="0" xfId="1" applyNumberFormat="1" applyFont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167" fontId="3" fillId="2" borderId="0" xfId="1" applyNumberFormat="1" applyFont="1" applyFill="1" applyAlignment="1">
      <alignment horizontal="center"/>
    </xf>
    <xf numFmtId="167" fontId="3" fillId="0" borderId="0" xfId="1" applyNumberFormat="1" applyFont="1" applyAlignment="1">
      <alignment horizontal="center"/>
    </xf>
    <xf numFmtId="0" fontId="4" fillId="0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1" fillId="6" borderId="0" xfId="1" applyNumberFormat="1" applyFont="1" applyFill="1" applyBorder="1" applyAlignment="1">
      <alignment horizontal="center" vertical="center"/>
    </xf>
    <xf numFmtId="166" fontId="1" fillId="0" borderId="0" xfId="1" applyNumberFormat="1" applyFont="1" applyFill="1" applyBorder="1" applyAlignment="1">
      <alignment horizontal="center" vertical="center"/>
    </xf>
    <xf numFmtId="166" fontId="1" fillId="0" borderId="0" xfId="1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1" fillId="6" borderId="0" xfId="1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6" fontId="2" fillId="4" borderId="0" xfId="1" applyNumberFormat="1" applyFont="1" applyFill="1" applyAlignment="1">
      <alignment horizontal="center" vertical="center"/>
    </xf>
    <xf numFmtId="166" fontId="2" fillId="0" borderId="0" xfId="1" applyNumberFormat="1" applyFont="1" applyFill="1" applyAlignment="1">
      <alignment horizontal="center" vertical="center"/>
    </xf>
    <xf numFmtId="166" fontId="2" fillId="5" borderId="0" xfId="1" applyNumberFormat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1" fillId="5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69" fontId="2" fillId="4" borderId="0" xfId="1" applyNumberFormat="1" applyFont="1" applyFill="1" applyBorder="1" applyAlignment="1">
      <alignment horizontal="center" vertical="center"/>
    </xf>
    <xf numFmtId="169" fontId="2" fillId="6" borderId="0" xfId="1" applyNumberFormat="1" applyFont="1" applyFill="1" applyBorder="1" applyAlignment="1">
      <alignment horizontal="center" vertical="center"/>
    </xf>
    <xf numFmtId="169" fontId="2" fillId="6" borderId="0" xfId="1" applyNumberFormat="1" applyFont="1" applyFill="1" applyAlignment="1">
      <alignment horizontal="center" vertical="center"/>
    </xf>
    <xf numFmtId="170" fontId="0" fillId="0" borderId="0" xfId="0" applyNumberFormat="1"/>
    <xf numFmtId="167" fontId="3" fillId="2" borderId="0" xfId="1" applyNumberFormat="1" applyFont="1" applyFill="1" applyAlignment="1">
      <alignment horizontal="center" vertical="center"/>
    </xf>
    <xf numFmtId="166" fontId="2" fillId="6" borderId="0" xfId="1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7171296296296298"/>
          <c:w val="0.87122462817147861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Data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</c:numCache>
            </c:numRef>
          </c:cat>
          <c:val>
            <c:numRef>
              <c:f>DATA!$B$2:$B$160</c:f>
              <c:numCache>
                <c:formatCode>#,##0</c:formatCode>
                <c:ptCount val="159"/>
                <c:pt idx="0">
                  <c:v>1709</c:v>
                </c:pt>
                <c:pt idx="1">
                  <c:v>1621</c:v>
                </c:pt>
                <c:pt idx="2">
                  <c:v>1973</c:v>
                </c:pt>
                <c:pt idx="3">
                  <c:v>1812</c:v>
                </c:pt>
                <c:pt idx="4">
                  <c:v>1975</c:v>
                </c:pt>
                <c:pt idx="5">
                  <c:v>1862</c:v>
                </c:pt>
                <c:pt idx="6">
                  <c:v>1940</c:v>
                </c:pt>
                <c:pt idx="7">
                  <c:v>2013</c:v>
                </c:pt>
                <c:pt idx="8">
                  <c:v>1596</c:v>
                </c:pt>
                <c:pt idx="9">
                  <c:v>1725</c:v>
                </c:pt>
                <c:pt idx="10">
                  <c:v>1676</c:v>
                </c:pt>
                <c:pt idx="11">
                  <c:v>1814</c:v>
                </c:pt>
                <c:pt idx="12">
                  <c:v>1615</c:v>
                </c:pt>
                <c:pt idx="13">
                  <c:v>1557</c:v>
                </c:pt>
                <c:pt idx="14">
                  <c:v>1891</c:v>
                </c:pt>
                <c:pt idx="15">
                  <c:v>1956</c:v>
                </c:pt>
                <c:pt idx="16">
                  <c:v>1885</c:v>
                </c:pt>
                <c:pt idx="17">
                  <c:v>1623</c:v>
                </c:pt>
                <c:pt idx="18">
                  <c:v>1903</c:v>
                </c:pt>
                <c:pt idx="19">
                  <c:v>1997</c:v>
                </c:pt>
                <c:pt idx="20">
                  <c:v>1704</c:v>
                </c:pt>
                <c:pt idx="21">
                  <c:v>1810</c:v>
                </c:pt>
                <c:pt idx="22">
                  <c:v>1862</c:v>
                </c:pt>
                <c:pt idx="23">
                  <c:v>1875</c:v>
                </c:pt>
                <c:pt idx="24">
                  <c:v>1705</c:v>
                </c:pt>
                <c:pt idx="25">
                  <c:v>1618</c:v>
                </c:pt>
                <c:pt idx="26">
                  <c:v>1836</c:v>
                </c:pt>
                <c:pt idx="27">
                  <c:v>1957</c:v>
                </c:pt>
                <c:pt idx="28">
                  <c:v>1917</c:v>
                </c:pt>
                <c:pt idx="29">
                  <c:v>1882</c:v>
                </c:pt>
                <c:pt idx="30">
                  <c:v>1933</c:v>
                </c:pt>
                <c:pt idx="31">
                  <c:v>1996</c:v>
                </c:pt>
                <c:pt idx="32">
                  <c:v>1672</c:v>
                </c:pt>
                <c:pt idx="33">
                  <c:v>1752</c:v>
                </c:pt>
                <c:pt idx="34">
                  <c:v>1720</c:v>
                </c:pt>
                <c:pt idx="35">
                  <c:v>1734</c:v>
                </c:pt>
                <c:pt idx="36">
                  <c:v>1563</c:v>
                </c:pt>
                <c:pt idx="37">
                  <c:v>1573</c:v>
                </c:pt>
                <c:pt idx="38">
                  <c:v>1902</c:v>
                </c:pt>
                <c:pt idx="39">
                  <c:v>1833</c:v>
                </c:pt>
                <c:pt idx="40">
                  <c:v>1831</c:v>
                </c:pt>
                <c:pt idx="41">
                  <c:v>1775</c:v>
                </c:pt>
                <c:pt idx="42">
                  <c:v>1867</c:v>
                </c:pt>
                <c:pt idx="43">
                  <c:v>1906</c:v>
                </c:pt>
                <c:pt idx="44">
                  <c:v>1685</c:v>
                </c:pt>
                <c:pt idx="45">
                  <c:v>1778</c:v>
                </c:pt>
                <c:pt idx="46">
                  <c:v>1775</c:v>
                </c:pt>
                <c:pt idx="47">
                  <c:v>1783</c:v>
                </c:pt>
                <c:pt idx="48">
                  <c:v>1548</c:v>
                </c:pt>
                <c:pt idx="49">
                  <c:v>1496</c:v>
                </c:pt>
                <c:pt idx="50">
                  <c:v>1798</c:v>
                </c:pt>
                <c:pt idx="51">
                  <c:v>1732</c:v>
                </c:pt>
                <c:pt idx="52">
                  <c:v>1772</c:v>
                </c:pt>
                <c:pt idx="53">
                  <c:v>1761</c:v>
                </c:pt>
                <c:pt idx="54">
                  <c:v>1791</c:v>
                </c:pt>
                <c:pt idx="55">
                  <c:v>1874</c:v>
                </c:pt>
                <c:pt idx="56">
                  <c:v>1571</c:v>
                </c:pt>
                <c:pt idx="57">
                  <c:v>1646</c:v>
                </c:pt>
                <c:pt idx="58">
                  <c:v>1672</c:v>
                </c:pt>
                <c:pt idx="59">
                  <c:v>1656</c:v>
                </c:pt>
                <c:pt idx="60">
                  <c:v>1381</c:v>
                </c:pt>
                <c:pt idx="61">
                  <c:v>1360</c:v>
                </c:pt>
                <c:pt idx="62">
                  <c:v>1558</c:v>
                </c:pt>
                <c:pt idx="63">
                  <c:v>1608</c:v>
                </c:pt>
                <c:pt idx="64">
                  <c:v>1696</c:v>
                </c:pt>
                <c:pt idx="65">
                  <c:v>1693</c:v>
                </c:pt>
                <c:pt idx="66">
                  <c:v>1835</c:v>
                </c:pt>
                <c:pt idx="67">
                  <c:v>1942</c:v>
                </c:pt>
                <c:pt idx="68">
                  <c:v>1551</c:v>
                </c:pt>
                <c:pt idx="69">
                  <c:v>1686</c:v>
                </c:pt>
                <c:pt idx="70">
                  <c:v>1576</c:v>
                </c:pt>
                <c:pt idx="71">
                  <c:v>1700</c:v>
                </c:pt>
                <c:pt idx="72">
                  <c:v>1396</c:v>
                </c:pt>
                <c:pt idx="73">
                  <c:v>1371</c:v>
                </c:pt>
                <c:pt idx="74">
                  <c:v>1707</c:v>
                </c:pt>
                <c:pt idx="75">
                  <c:v>1654</c:v>
                </c:pt>
                <c:pt idx="76">
                  <c:v>1762</c:v>
                </c:pt>
                <c:pt idx="77">
                  <c:v>1775</c:v>
                </c:pt>
                <c:pt idx="78">
                  <c:v>1934</c:v>
                </c:pt>
                <c:pt idx="79">
                  <c:v>2008</c:v>
                </c:pt>
                <c:pt idx="80">
                  <c:v>1615</c:v>
                </c:pt>
                <c:pt idx="81">
                  <c:v>1773</c:v>
                </c:pt>
                <c:pt idx="82">
                  <c:v>1732</c:v>
                </c:pt>
                <c:pt idx="83">
                  <c:v>1796</c:v>
                </c:pt>
                <c:pt idx="84">
                  <c:v>1570</c:v>
                </c:pt>
                <c:pt idx="85">
                  <c:v>1412</c:v>
                </c:pt>
                <c:pt idx="86">
                  <c:v>1754</c:v>
                </c:pt>
                <c:pt idx="87">
                  <c:v>1824</c:v>
                </c:pt>
                <c:pt idx="88">
                  <c:v>1843</c:v>
                </c:pt>
                <c:pt idx="89">
                  <c:v>1825</c:v>
                </c:pt>
                <c:pt idx="90">
                  <c:v>1968</c:v>
                </c:pt>
                <c:pt idx="91">
                  <c:v>1921</c:v>
                </c:pt>
                <c:pt idx="92">
                  <c:v>1669</c:v>
                </c:pt>
                <c:pt idx="93">
                  <c:v>1791</c:v>
                </c:pt>
                <c:pt idx="94">
                  <c:v>1816</c:v>
                </c:pt>
                <c:pt idx="95">
                  <c:v>1846</c:v>
                </c:pt>
                <c:pt idx="96">
                  <c:v>1599</c:v>
                </c:pt>
                <c:pt idx="97">
                  <c:v>1548</c:v>
                </c:pt>
                <c:pt idx="98">
                  <c:v>1832</c:v>
                </c:pt>
                <c:pt idx="99">
                  <c:v>1839</c:v>
                </c:pt>
                <c:pt idx="100">
                  <c:v>1846</c:v>
                </c:pt>
                <c:pt idx="101">
                  <c:v>1864</c:v>
                </c:pt>
                <c:pt idx="102">
                  <c:v>1965</c:v>
                </c:pt>
                <c:pt idx="103">
                  <c:v>1949</c:v>
                </c:pt>
                <c:pt idx="104">
                  <c:v>1607</c:v>
                </c:pt>
                <c:pt idx="105">
                  <c:v>1803</c:v>
                </c:pt>
                <c:pt idx="106">
                  <c:v>1850</c:v>
                </c:pt>
                <c:pt idx="107">
                  <c:v>1836</c:v>
                </c:pt>
                <c:pt idx="108">
                  <c:v>1541</c:v>
                </c:pt>
                <c:pt idx="109">
                  <c:v>1616</c:v>
                </c:pt>
                <c:pt idx="110">
                  <c:v>1919</c:v>
                </c:pt>
                <c:pt idx="111">
                  <c:v>1971</c:v>
                </c:pt>
                <c:pt idx="112">
                  <c:v>1992</c:v>
                </c:pt>
                <c:pt idx="113">
                  <c:v>2009</c:v>
                </c:pt>
                <c:pt idx="114">
                  <c:v>2053</c:v>
                </c:pt>
                <c:pt idx="115">
                  <c:v>2097</c:v>
                </c:pt>
                <c:pt idx="116">
                  <c:v>1823</c:v>
                </c:pt>
                <c:pt idx="117">
                  <c:v>1976</c:v>
                </c:pt>
                <c:pt idx="118">
                  <c:v>1981</c:v>
                </c:pt>
                <c:pt idx="119">
                  <c:v>2000</c:v>
                </c:pt>
                <c:pt idx="120">
                  <c:v>1683</c:v>
                </c:pt>
                <c:pt idx="121">
                  <c:v>1663</c:v>
                </c:pt>
                <c:pt idx="122">
                  <c:v>2007</c:v>
                </c:pt>
                <c:pt idx="123">
                  <c:v>2023</c:v>
                </c:pt>
                <c:pt idx="124">
                  <c:v>2047</c:v>
                </c:pt>
                <c:pt idx="125">
                  <c:v>2072</c:v>
                </c:pt>
                <c:pt idx="126">
                  <c:v>2126</c:v>
                </c:pt>
                <c:pt idx="127">
                  <c:v>2202</c:v>
                </c:pt>
                <c:pt idx="128">
                  <c:v>1707</c:v>
                </c:pt>
                <c:pt idx="129">
                  <c:v>1950</c:v>
                </c:pt>
                <c:pt idx="130">
                  <c:v>1973</c:v>
                </c:pt>
                <c:pt idx="131">
                  <c:v>1984</c:v>
                </c:pt>
                <c:pt idx="132">
                  <c:v>1759</c:v>
                </c:pt>
                <c:pt idx="133">
                  <c:v>1770</c:v>
                </c:pt>
                <c:pt idx="134">
                  <c:v>2019</c:v>
                </c:pt>
                <c:pt idx="135">
                  <c:v>2048</c:v>
                </c:pt>
                <c:pt idx="136">
                  <c:v>2068</c:v>
                </c:pt>
                <c:pt idx="137">
                  <c:v>1994</c:v>
                </c:pt>
                <c:pt idx="138">
                  <c:v>2075</c:v>
                </c:pt>
                <c:pt idx="139">
                  <c:v>2026</c:v>
                </c:pt>
                <c:pt idx="140">
                  <c:v>1734</c:v>
                </c:pt>
                <c:pt idx="141">
                  <c:v>1916</c:v>
                </c:pt>
                <c:pt idx="142">
                  <c:v>1858</c:v>
                </c:pt>
                <c:pt idx="143">
                  <c:v>1996</c:v>
                </c:pt>
                <c:pt idx="144">
                  <c:v>1778</c:v>
                </c:pt>
                <c:pt idx="145">
                  <c:v>1749</c:v>
                </c:pt>
                <c:pt idx="146">
                  <c:v>2066</c:v>
                </c:pt>
                <c:pt idx="147">
                  <c:v>2098</c:v>
                </c:pt>
                <c:pt idx="148">
                  <c:v>2104</c:v>
                </c:pt>
                <c:pt idx="149">
                  <c:v>2129</c:v>
                </c:pt>
                <c:pt idx="150">
                  <c:v>2223</c:v>
                </c:pt>
                <c:pt idx="151">
                  <c:v>2174</c:v>
                </c:pt>
                <c:pt idx="152">
                  <c:v>1931</c:v>
                </c:pt>
                <c:pt idx="153">
                  <c:v>2121</c:v>
                </c:pt>
                <c:pt idx="154">
                  <c:v>2076</c:v>
                </c:pt>
                <c:pt idx="155">
                  <c:v>2140</c:v>
                </c:pt>
                <c:pt idx="156">
                  <c:v>1831</c:v>
                </c:pt>
                <c:pt idx="157">
                  <c:v>1838</c:v>
                </c:pt>
                <c:pt idx="158">
                  <c:v>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0-4B03-9A7C-0A2A0CAD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912912"/>
        <c:axId val="310913472"/>
      </c:lineChart>
      <c:catAx>
        <c:axId val="3109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913472"/>
        <c:crosses val="autoZero"/>
        <c:auto val="1"/>
        <c:lblAlgn val="ctr"/>
        <c:lblOffset val="100"/>
        <c:noMultiLvlLbl val="0"/>
      </c:catAx>
      <c:valAx>
        <c:axId val="310913472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09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ACF</a:t>
            </a:r>
            <a:r>
              <a:rPr lang="pt-BR" baseline="0"/>
              <a:t> lag = 12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ACF!$C$1</c:f>
              <c:strCache>
                <c:ptCount val="1"/>
                <c:pt idx="0">
                  <c:v> ACF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ACF!$C$2:$C$13</c:f>
              <c:numCache>
                <c:formatCode>_-* #,##0.000000_-;\-* #,##0.000000_-;_-* "-"??_-;_-@_-</c:formatCode>
                <c:ptCount val="12"/>
                <c:pt idx="0">
                  <c:v>0.5598665810317639</c:v>
                </c:pt>
                <c:pt idx="1">
                  <c:v>0.35520072267201175</c:v>
                </c:pt>
                <c:pt idx="2">
                  <c:v>0.35983388666656102</c:v>
                </c:pt>
                <c:pt idx="3">
                  <c:v>0.40417635727392121</c:v>
                </c:pt>
                <c:pt idx="4">
                  <c:v>0.24517429045385442</c:v>
                </c:pt>
                <c:pt idx="5">
                  <c:v>-8.1364037243621373E-2</c:v>
                </c:pt>
                <c:pt idx="6">
                  <c:v>0.22446499227621455</c:v>
                </c:pt>
                <c:pt idx="7">
                  <c:v>0.35365596303463182</c:v>
                </c:pt>
                <c:pt idx="8">
                  <c:v>0.26984570259257501</c:v>
                </c:pt>
                <c:pt idx="9">
                  <c:v>0.23555506724258693</c:v>
                </c:pt>
                <c:pt idx="10">
                  <c:v>0.42436691608800131</c:v>
                </c:pt>
                <c:pt idx="11">
                  <c:v>0.75315216465478729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180-9FA8-1D2C46CD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-27"/>
        <c:axId val="312748048"/>
        <c:axId val="312748608"/>
      </c:barChart>
      <c:lineChart>
        <c:grouping val="standard"/>
        <c:varyColors val="0"/>
        <c:ser>
          <c:idx val="1"/>
          <c:order val="1"/>
          <c:tx>
            <c:strRef>
              <c:f>ACF!$E$1</c:f>
              <c:strCache>
                <c:ptCount val="1"/>
                <c:pt idx="0">
                  <c:v> L.inf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ACF!$E$2:$E$14</c:f>
              <c:numCache>
                <c:formatCode>_-* #,##0.000000_-;\-* #,##0.000000_-;_-* "-"??_-;_-@_-</c:formatCode>
                <c:ptCount val="13"/>
                <c:pt idx="0">
                  <c:v>-0.15543525458899415</c:v>
                </c:pt>
                <c:pt idx="1">
                  <c:v>-0.15543525458899415</c:v>
                </c:pt>
                <c:pt idx="2">
                  <c:v>-0.15543525458899415</c:v>
                </c:pt>
                <c:pt idx="3">
                  <c:v>-0.15543525458899415</c:v>
                </c:pt>
                <c:pt idx="4">
                  <c:v>-0.15543525458899415</c:v>
                </c:pt>
                <c:pt idx="5">
                  <c:v>-0.15543525458899415</c:v>
                </c:pt>
                <c:pt idx="6">
                  <c:v>-0.15543525458899415</c:v>
                </c:pt>
                <c:pt idx="7">
                  <c:v>-0.15543525458899415</c:v>
                </c:pt>
                <c:pt idx="8">
                  <c:v>-0.15543525458899415</c:v>
                </c:pt>
                <c:pt idx="9">
                  <c:v>-0.15543525458899415</c:v>
                </c:pt>
                <c:pt idx="10">
                  <c:v>-0.15543525458899415</c:v>
                </c:pt>
                <c:pt idx="11">
                  <c:v>-0.15543525458899415</c:v>
                </c:pt>
                <c:pt idx="12">
                  <c:v>-0.15543525458899415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180-9FA8-1D2C46CDBE0C}"/>
            </c:ext>
          </c:extLst>
        </c:ser>
        <c:ser>
          <c:idx val="2"/>
          <c:order val="2"/>
          <c:tx>
            <c:strRef>
              <c:f>ACF!$F$1</c:f>
              <c:strCache>
                <c:ptCount val="1"/>
                <c:pt idx="0">
                  <c:v> L.sup 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ACF!$F$2:$F$14</c:f>
              <c:numCache>
                <c:formatCode>_-* #,##0.000000_-;\-* #,##0.000000_-;_-* "-"??_-;_-@_-</c:formatCode>
                <c:ptCount val="13"/>
                <c:pt idx="0">
                  <c:v>0.15543525458899415</c:v>
                </c:pt>
                <c:pt idx="1">
                  <c:v>0.15543525458899415</c:v>
                </c:pt>
                <c:pt idx="2">
                  <c:v>0.15543525458899415</c:v>
                </c:pt>
                <c:pt idx="3">
                  <c:v>0.15543525458899415</c:v>
                </c:pt>
                <c:pt idx="4">
                  <c:v>0.15543525458899415</c:v>
                </c:pt>
                <c:pt idx="5">
                  <c:v>0.15543525458899415</c:v>
                </c:pt>
                <c:pt idx="6">
                  <c:v>0.15543525458899415</c:v>
                </c:pt>
                <c:pt idx="7">
                  <c:v>0.15543525458899415</c:v>
                </c:pt>
                <c:pt idx="8">
                  <c:v>0.15543525458899415</c:v>
                </c:pt>
                <c:pt idx="9">
                  <c:v>0.15543525458899415</c:v>
                </c:pt>
                <c:pt idx="10">
                  <c:v>0.15543525458899415</c:v>
                </c:pt>
                <c:pt idx="11">
                  <c:v>0.15543525458899415</c:v>
                </c:pt>
                <c:pt idx="12">
                  <c:v>0.15543525458899415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5-4180-9FA8-1D2C46CD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48048"/>
        <c:axId val="312748608"/>
      </c:lineChart>
      <c:catAx>
        <c:axId val="31274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48608"/>
        <c:crosses val="autoZero"/>
        <c:auto val="1"/>
        <c:lblAlgn val="ctr"/>
        <c:lblOffset val="100"/>
        <c:noMultiLvlLbl val="0"/>
      </c:catAx>
      <c:valAx>
        <c:axId val="312748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0_ ;[Red]\-#,##0.00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PACF!$B$18</c:f>
              <c:strCache>
                <c:ptCount val="1"/>
                <c:pt idx="0">
                  <c:v> Acf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PACF!$B$19:$B$30</c:f>
              <c:numCache>
                <c:formatCode>#,##0.0000_ ;\-#,##0.0000\ </c:formatCode>
                <c:ptCount val="12"/>
                <c:pt idx="0">
                  <c:v>0.5598665810317639</c:v>
                </c:pt>
                <c:pt idx="1">
                  <c:v>0.35520072267201175</c:v>
                </c:pt>
                <c:pt idx="2">
                  <c:v>0.35983388666656102</c:v>
                </c:pt>
                <c:pt idx="3">
                  <c:v>0.40417635727392121</c:v>
                </c:pt>
                <c:pt idx="4">
                  <c:v>0.24517429045385442</c:v>
                </c:pt>
                <c:pt idx="5">
                  <c:v>-8.1364037243621373E-2</c:v>
                </c:pt>
                <c:pt idx="6">
                  <c:v>0.22446499227621455</c:v>
                </c:pt>
                <c:pt idx="7">
                  <c:v>0.35365596303463182</c:v>
                </c:pt>
                <c:pt idx="8">
                  <c:v>0.26984570259257501</c:v>
                </c:pt>
                <c:pt idx="9">
                  <c:v>0.23555506724258693</c:v>
                </c:pt>
                <c:pt idx="10">
                  <c:v>0.42436691608800131</c:v>
                </c:pt>
                <c:pt idx="11">
                  <c:v>0.75315216465478729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E-4869-8C25-B56AF7C0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753088"/>
        <c:axId val="312753648"/>
      </c:barChart>
      <c:lineChart>
        <c:grouping val="standard"/>
        <c:varyColors val="0"/>
        <c:ser>
          <c:idx val="1"/>
          <c:order val="1"/>
          <c:tx>
            <c:strRef>
              <c:f>PACF!$E$18</c:f>
              <c:strCache>
                <c:ptCount val="1"/>
                <c:pt idx="0">
                  <c:v> IC 95%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PACF!$E$19:$E$30</c:f>
              <c:numCache>
                <c:formatCode>_-* #,##0.0000_-;\-* #,##0.0000_-;_-* "-"??_-;_-@_-</c:formatCode>
                <c:ptCount val="12"/>
                <c:pt idx="0">
                  <c:v>-0.15543525458899418</c:v>
                </c:pt>
                <c:pt idx="1">
                  <c:v>-0.15543525458899418</c:v>
                </c:pt>
                <c:pt idx="2">
                  <c:v>-0.15543525458899418</c:v>
                </c:pt>
                <c:pt idx="3">
                  <c:v>-0.15543525458899418</c:v>
                </c:pt>
                <c:pt idx="4">
                  <c:v>-0.15543525458899418</c:v>
                </c:pt>
                <c:pt idx="5">
                  <c:v>-0.15543525458899418</c:v>
                </c:pt>
                <c:pt idx="6">
                  <c:v>-0.15543525458899418</c:v>
                </c:pt>
                <c:pt idx="7">
                  <c:v>-0.15543525458899418</c:v>
                </c:pt>
                <c:pt idx="8">
                  <c:v>-0.15543525458899418</c:v>
                </c:pt>
                <c:pt idx="9">
                  <c:v>-0.15543525458899418</c:v>
                </c:pt>
                <c:pt idx="10">
                  <c:v>-0.15543525458899418</c:v>
                </c:pt>
                <c:pt idx="11">
                  <c:v>-0.15543525458899418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E-4869-8C25-B56AF7C08E5C}"/>
            </c:ext>
          </c:extLst>
        </c:ser>
        <c:ser>
          <c:idx val="2"/>
          <c:order val="2"/>
          <c:tx>
            <c:strRef>
              <c:f>PACF!$F$18</c:f>
              <c:strCache>
                <c:ptCount val="1"/>
                <c:pt idx="0">
                  <c:v> IC 95%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PACF!$F$19:$F$30</c:f>
              <c:numCache>
                <c:formatCode>_-* #,##0.0000_-;\-* #,##0.0000_-;_-* "-"??_-;_-@_-</c:formatCode>
                <c:ptCount val="12"/>
                <c:pt idx="0">
                  <c:v>0.15543525458899418</c:v>
                </c:pt>
                <c:pt idx="1">
                  <c:v>0.15543525458899418</c:v>
                </c:pt>
                <c:pt idx="2">
                  <c:v>0.15543525458899418</c:v>
                </c:pt>
                <c:pt idx="3">
                  <c:v>0.15543525458899418</c:v>
                </c:pt>
                <c:pt idx="4">
                  <c:v>0.15543525458899418</c:v>
                </c:pt>
                <c:pt idx="5">
                  <c:v>0.15543525458899418</c:v>
                </c:pt>
                <c:pt idx="6">
                  <c:v>0.15543525458899418</c:v>
                </c:pt>
                <c:pt idx="7">
                  <c:v>0.15543525458899418</c:v>
                </c:pt>
                <c:pt idx="8">
                  <c:v>0.15543525458899418</c:v>
                </c:pt>
                <c:pt idx="9">
                  <c:v>0.15543525458899418</c:v>
                </c:pt>
                <c:pt idx="10">
                  <c:v>0.15543525458899418</c:v>
                </c:pt>
                <c:pt idx="11">
                  <c:v>0.15543525458899418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E-4869-8C25-B56AF7C08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53088"/>
        <c:axId val="312753648"/>
      </c:lineChart>
      <c:catAx>
        <c:axId val="31275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53648"/>
        <c:crosses val="autoZero"/>
        <c:auto val="1"/>
        <c:lblAlgn val="ctr"/>
        <c:lblOffset val="100"/>
        <c:noMultiLvlLbl val="0"/>
      </c:catAx>
      <c:valAx>
        <c:axId val="3127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7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PACF!$C$18</c:f>
              <c:strCache>
                <c:ptCount val="1"/>
                <c:pt idx="0">
                  <c:v> Pacf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PACF!$C$19:$C$30</c:f>
              <c:numCache>
                <c:formatCode>#,##0.0000_ ;\-#,##0.0000\ </c:formatCode>
                <c:ptCount val="12"/>
                <c:pt idx="0">
                  <c:v>0.5598665810317639</c:v>
                </c:pt>
                <c:pt idx="1">
                  <c:v>6.0811550370446249E-2</c:v>
                </c:pt>
                <c:pt idx="2">
                  <c:v>0.20323635856135577</c:v>
                </c:pt>
                <c:pt idx="3">
                  <c:v>0.18602747633180078</c:v>
                </c:pt>
                <c:pt idx="4">
                  <c:v>-0.12004601865556806</c:v>
                </c:pt>
                <c:pt idx="5">
                  <c:v>-0.40039566235649071</c:v>
                </c:pt>
                <c:pt idx="6">
                  <c:v>0.56658331771784898</c:v>
                </c:pt>
                <c:pt idx="7">
                  <c:v>0.11702959817880453</c:v>
                </c:pt>
                <c:pt idx="8">
                  <c:v>-5.1654326996006743E-2</c:v>
                </c:pt>
                <c:pt idx="9">
                  <c:v>0.26971231218710545</c:v>
                </c:pt>
                <c:pt idx="10">
                  <c:v>0.28994039306303565</c:v>
                </c:pt>
                <c:pt idx="11">
                  <c:v>0.32044513284468323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3-4F8F-9F16-77E29749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987488"/>
        <c:axId val="312988048"/>
      </c:barChart>
      <c:lineChart>
        <c:grouping val="standard"/>
        <c:varyColors val="0"/>
        <c:ser>
          <c:idx val="1"/>
          <c:order val="1"/>
          <c:tx>
            <c:strRef>
              <c:f>PACF!$E$18</c:f>
              <c:strCache>
                <c:ptCount val="1"/>
                <c:pt idx="0">
                  <c:v> IC 95%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PACF!$E$19:$E$30</c:f>
              <c:numCache>
                <c:formatCode>_-* #,##0.0000_-;\-* #,##0.0000_-;_-* "-"??_-;_-@_-</c:formatCode>
                <c:ptCount val="12"/>
                <c:pt idx="0">
                  <c:v>-0.15543525458899418</c:v>
                </c:pt>
                <c:pt idx="1">
                  <c:v>-0.15543525458899418</c:v>
                </c:pt>
                <c:pt idx="2">
                  <c:v>-0.15543525458899418</c:v>
                </c:pt>
                <c:pt idx="3">
                  <c:v>-0.15543525458899418</c:v>
                </c:pt>
                <c:pt idx="4">
                  <c:v>-0.15543525458899418</c:v>
                </c:pt>
                <c:pt idx="5">
                  <c:v>-0.15543525458899418</c:v>
                </c:pt>
                <c:pt idx="6">
                  <c:v>-0.15543525458899418</c:v>
                </c:pt>
                <c:pt idx="7">
                  <c:v>-0.15543525458899418</c:v>
                </c:pt>
                <c:pt idx="8">
                  <c:v>-0.15543525458899418</c:v>
                </c:pt>
                <c:pt idx="9">
                  <c:v>-0.15543525458899418</c:v>
                </c:pt>
                <c:pt idx="10">
                  <c:v>-0.15543525458899418</c:v>
                </c:pt>
                <c:pt idx="11">
                  <c:v>-0.15543525458899418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3-4F8F-9F16-77E29749AA6C}"/>
            </c:ext>
          </c:extLst>
        </c:ser>
        <c:ser>
          <c:idx val="2"/>
          <c:order val="2"/>
          <c:tx>
            <c:strRef>
              <c:f>PACF!$F$18</c:f>
              <c:strCache>
                <c:ptCount val="1"/>
                <c:pt idx="0">
                  <c:v> IC 95%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PACF!$F$19:$F$30</c:f>
              <c:numCache>
                <c:formatCode>_-* #,##0.0000_-;\-* #,##0.0000_-;_-* "-"??_-;_-@_-</c:formatCode>
                <c:ptCount val="12"/>
                <c:pt idx="0">
                  <c:v>0.15543525458899418</c:v>
                </c:pt>
                <c:pt idx="1">
                  <c:v>0.15543525458899418</c:v>
                </c:pt>
                <c:pt idx="2">
                  <c:v>0.15543525458899418</c:v>
                </c:pt>
                <c:pt idx="3">
                  <c:v>0.15543525458899418</c:v>
                </c:pt>
                <c:pt idx="4">
                  <c:v>0.15543525458899418</c:v>
                </c:pt>
                <c:pt idx="5">
                  <c:v>0.15543525458899418</c:v>
                </c:pt>
                <c:pt idx="6">
                  <c:v>0.15543525458899418</c:v>
                </c:pt>
                <c:pt idx="7">
                  <c:v>0.15543525458899418</c:v>
                </c:pt>
                <c:pt idx="8">
                  <c:v>0.15543525458899418</c:v>
                </c:pt>
                <c:pt idx="9">
                  <c:v>0.15543525458899418</c:v>
                </c:pt>
                <c:pt idx="10">
                  <c:v>0.15543525458899418</c:v>
                </c:pt>
                <c:pt idx="11">
                  <c:v>0.15543525458899418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3-4F8F-9F16-77E29749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87488"/>
        <c:axId val="312988048"/>
      </c:lineChart>
      <c:catAx>
        <c:axId val="3129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88048"/>
        <c:crosses val="autoZero"/>
        <c:auto val="1"/>
        <c:lblAlgn val="ctr"/>
        <c:lblOffset val="100"/>
        <c:noMultiLvlLbl val="0"/>
      </c:catAx>
      <c:valAx>
        <c:axId val="3129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;\-#,##0.0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9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326572</xdr:colOff>
      <xdr:row>1</xdr:row>
      <xdr:rowOff>150395</xdr:rowOff>
    </xdr:from>
    <xdr:to>
      <xdr:col>2</xdr:col>
      <xdr:colOff>65888</xdr:colOff>
      <xdr:row>2</xdr:row>
      <xdr:rowOff>110289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593272" y="340895"/>
          <a:ext cx="169302" cy="150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390167</xdr:colOff>
      <xdr:row>1</xdr:row>
      <xdr:rowOff>154261</xdr:rowOff>
    </xdr:from>
    <xdr:to>
      <xdr:col>3</xdr:col>
      <xdr:colOff>64311</xdr:colOff>
      <xdr:row>3</xdr:row>
      <xdr:rowOff>134209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56867" y="344761"/>
          <a:ext cx="506901" cy="3609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338318</xdr:colOff>
      <xdr:row>1</xdr:row>
      <xdr:rowOff>131632</xdr:rowOff>
    </xdr:from>
    <xdr:to>
      <xdr:col>4</xdr:col>
      <xdr:colOff>72620</xdr:colOff>
      <xdr:row>4</xdr:row>
      <xdr:rowOff>171735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605018" y="322132"/>
          <a:ext cx="969831" cy="6116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373409</xdr:colOff>
      <xdr:row>1</xdr:row>
      <xdr:rowOff>141660</xdr:rowOff>
    </xdr:from>
    <xdr:to>
      <xdr:col>5</xdr:col>
      <xdr:colOff>72620</xdr:colOff>
      <xdr:row>5</xdr:row>
      <xdr:rowOff>141658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640109" y="332160"/>
          <a:ext cx="1337511" cy="7619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429356</xdr:colOff>
      <xdr:row>0</xdr:row>
      <xdr:rowOff>48356</xdr:rowOff>
    </xdr:from>
    <xdr:to>
      <xdr:col>26</xdr:col>
      <xdr:colOff>414704</xdr:colOff>
      <xdr:row>21</xdr:row>
      <xdr:rowOff>38832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11843</xdr:colOff>
      <xdr:row>1</xdr:row>
      <xdr:rowOff>16565</xdr:rowOff>
    </xdr:from>
    <xdr:to>
      <xdr:col>17</xdr:col>
      <xdr:colOff>466725</xdr:colOff>
      <xdr:row>19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447260</xdr:colOff>
      <xdr:row>19</xdr:row>
      <xdr:rowOff>66262</xdr:rowOff>
    </xdr:from>
    <xdr:ext cx="5599044" cy="60463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23282" y="3685762"/>
          <a:ext cx="5599044" cy="6046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Intervalos de confiança para ACF, que aumentam à medida que a ordem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aumenta (utilizados</a:t>
          </a:r>
          <a:r>
            <a:rPr lang="pt-PT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para identificar modelos ARIMA) </a:t>
          </a: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são definidos como: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oneCellAnchor>
  <xdr:oneCellAnchor>
    <xdr:from>
      <xdr:col>10</xdr:col>
      <xdr:colOff>470453</xdr:colOff>
      <xdr:row>22</xdr:row>
      <xdr:rowOff>188842</xdr:rowOff>
    </xdr:from>
    <xdr:ext cx="3055837" cy="501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7071692" y="4379842"/>
              <a:ext cx="3055837" cy="501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sSub>
                      <m:sSubPr>
                        <m:ctrlPr>
                          <a:rPr lang="pt-B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type m:val="lin"/>
                            <m:ctrlP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num>
                          <m:den>
                            <m: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  <m:rad>
                      <m:radPr>
                        <m:degHide m:val="on"/>
                        <m:ctrlPr>
                          <a:rPr lang="pt-BR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box>
                          <m:boxPr>
                            <m:ctrlPr>
                              <a:rPr lang="pt-BR" sz="16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pt-BR" sz="16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  <m:d>
                              <m:dPr>
                                <m:ctrlPr>
                                  <a:rPr lang="pt-BR" sz="16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6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1+2</m:t>
                                </m:r>
                                <m:nary>
                                  <m:naryPr>
                                    <m:chr m:val="∑"/>
                                    <m:limLoc m:val="subSup"/>
                                    <m:ctrlP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5"/>
                                      </m:rP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𝑘</m:t>
                                    </m:r>
                                  </m:sup>
                                  <m:e>
                                    <m:r>
                                      <a:rPr lang="pt-BR" sz="16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𝜌</m:t>
                                    </m:r>
                                    <m:sSup>
                                      <m:sSupPr>
                                        <m:ctrlP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(</m:t>
                                        </m:r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)</m:t>
                                        </m:r>
                                      </m:e>
                                      <m:sup>
                                        <m:r>
                                          <a:rPr lang="pt-BR" sz="16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</m:box>
                      </m:e>
                    </m:rad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           (1)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78233F1-88AA-4A76-AAF2-3A5AE64B4CCE}"/>
                </a:ext>
              </a:extLst>
            </xdr:cNvPr>
            <xdr:cNvSpPr txBox="1"/>
          </xdr:nvSpPr>
          <xdr:spPr>
            <a:xfrm>
              <a:off x="7071692" y="4379842"/>
              <a:ext cx="3055837" cy="501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𝑧_(1−𝛼∕2) </a:t>
              </a:r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√(□(64&amp;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1/𝑛 (1+2∑2_(𝑖=1)^𝑘▒〖𝜌〖(𝑖)〗^2 〗) ))               (1)</a:t>
              </a:r>
              <a:endParaRPr lang="pt-BR" sz="1600"/>
            </a:p>
          </xdr:txBody>
        </xdr:sp>
      </mc:Fallback>
    </mc:AlternateContent>
    <xdr:clientData/>
  </xdr:oneCellAnchor>
  <xdr:oneCellAnchor>
    <xdr:from>
      <xdr:col>8</xdr:col>
      <xdr:colOff>447260</xdr:colOff>
      <xdr:row>27</xdr:row>
      <xdr:rowOff>0</xdr:rowOff>
    </xdr:from>
    <xdr:ext cx="5723283" cy="60463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723282" y="5143500"/>
          <a:ext cx="5723283" cy="60463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Intervalo de confiança constante (utilizados</a:t>
          </a:r>
          <a:r>
            <a:rPr lang="pt-PT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para testar para independência)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é definido como: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oneCellAnchor>
  <xdr:oneCellAnchor>
    <xdr:from>
      <xdr:col>12</xdr:col>
      <xdr:colOff>26861</xdr:colOff>
      <xdr:row>30</xdr:row>
      <xdr:rowOff>130863</xdr:rowOff>
    </xdr:from>
    <xdr:ext cx="2302682" cy="3272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7853926" y="5845863"/>
              <a:ext cx="2302682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t-BR" sz="16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f>
                    <m:fPr>
                      <m:ctrlPr>
                        <a:rPr lang="pt-BR" sz="16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pt-BR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𝑧</m:t>
                          </m:r>
                        </m:e>
                        <m:sub>
                          <m:r>
                            <a:rPr lang="pt-B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1−</m:t>
                          </m:r>
                          <m:f>
                            <m:fPr>
                              <m:type m:val="lin"/>
                              <m:ctrlP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𝛼</m:t>
                              </m:r>
                            </m:num>
                            <m:den>
                              <m:r>
                                <a:rPr lang="pt-B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160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pt-BR" sz="16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𝑛</m:t>
                          </m:r>
                        </m:e>
                      </m:rad>
                    </m:den>
                  </m:f>
                </m:oMath>
              </a14:m>
              <a:r>
                <a:rPr lang="pt-BR" sz="1600"/>
                <a:t>                                 (2)</a:t>
              </a:r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97B5217A-E105-4D6D-9A09-F46686FF8FC5}"/>
                </a:ext>
              </a:extLst>
            </xdr:cNvPr>
            <xdr:cNvSpPr txBox="1"/>
          </xdr:nvSpPr>
          <xdr:spPr>
            <a:xfrm>
              <a:off x="7853926" y="5845863"/>
              <a:ext cx="2302682" cy="3272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𝑧_(1−𝛼∕2)</a:t>
              </a:r>
              <a:r>
                <a:rPr lang="pt-BR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/√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pt-BR" sz="1600"/>
                <a:t>                                 (2)</a:t>
              </a:r>
            </a:p>
          </xdr:txBody>
        </xdr:sp>
      </mc:Fallback>
    </mc:AlternateContent>
    <xdr:clientData/>
  </xdr:oneCellAnchor>
  <xdr:oneCellAnchor>
    <xdr:from>
      <xdr:col>8</xdr:col>
      <xdr:colOff>447260</xdr:colOff>
      <xdr:row>33</xdr:row>
      <xdr:rowOff>140804</xdr:rowOff>
    </xdr:from>
    <xdr:ext cx="5681870" cy="778565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5723282" y="6427304"/>
          <a:ext cx="5681870" cy="7785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caso de PACF, o erro-padrão é assintoticamente igual a </a:t>
          </a:r>
          <a:r>
            <a:rPr lang="pt-BR" sz="14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pt-BR" sz="140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-1/2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i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 a fórmula (2) deve ser utilizada.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Quenouille (1949), "Approximate tests of correlation in time-series", </a:t>
          </a:r>
          <a:r>
            <a:rPr lang="pt-BR" sz="1100" b="0" i="1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JRSS B</a:t>
          </a:r>
          <a:r>
            <a:rPr lang="pt-BR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, </a:t>
          </a:r>
          <a:r>
            <a:rPr lang="pt-BR" sz="1100" b="1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11</a:t>
          </a:r>
          <a:r>
            <a:rPr lang="pt-BR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, 1</a:t>
          </a:r>
          <a:r>
            <a:rPr lang="pt-B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t-BR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603784</xdr:colOff>
      <xdr:row>16</xdr:row>
      <xdr:rowOff>181936</xdr:rowOff>
    </xdr:from>
    <xdr:to>
      <xdr:col>14</xdr:col>
      <xdr:colOff>317118</xdr:colOff>
      <xdr:row>31</xdr:row>
      <xdr:rowOff>67636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46350</xdr:colOff>
      <xdr:row>17</xdr:row>
      <xdr:rowOff>64280</xdr:rowOff>
    </xdr:from>
    <xdr:to>
      <xdr:col>22</xdr:col>
      <xdr:colOff>383545</xdr:colOff>
      <xdr:row>31</xdr:row>
      <xdr:rowOff>140480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tabSelected="1" zoomScale="205" zoomScaleNormal="205" workbookViewId="0">
      <selection activeCell="E3" sqref="E3"/>
    </sheetView>
  </sheetViews>
  <sheetFormatPr defaultRowHeight="15" x14ac:dyDescent="0.25"/>
  <cols>
    <col min="1" max="1" width="4.28515625" bestFit="1" customWidth="1"/>
    <col min="2" max="2" width="6.42578125" style="2" bestFit="1" customWidth="1"/>
    <col min="3" max="14" width="6" bestFit="1" customWidth="1"/>
  </cols>
  <sheetData>
    <row r="1" spans="1:16" x14ac:dyDescent="0.25">
      <c r="A1" t="s">
        <v>43</v>
      </c>
      <c r="B1" s="1" t="s">
        <v>0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1</v>
      </c>
      <c r="H1" s="17" t="s">
        <v>2</v>
      </c>
      <c r="I1" s="17" t="s">
        <v>31</v>
      </c>
      <c r="J1" s="17" t="s">
        <v>32</v>
      </c>
      <c r="K1" s="17" t="s">
        <v>33</v>
      </c>
      <c r="L1" s="17" t="s">
        <v>34</v>
      </c>
      <c r="M1" s="17" t="s">
        <v>35</v>
      </c>
      <c r="N1" s="17" t="s">
        <v>36</v>
      </c>
      <c r="O1" s="17" t="s">
        <v>44</v>
      </c>
    </row>
    <row r="2" spans="1:16" x14ac:dyDescent="0.25">
      <c r="A2">
        <v>0</v>
      </c>
      <c r="B2" s="4">
        <v>1709</v>
      </c>
      <c r="C2" s="5">
        <f>B3</f>
        <v>1621</v>
      </c>
      <c r="D2" s="5">
        <f>B4</f>
        <v>1973</v>
      </c>
      <c r="E2" s="5">
        <f>B5</f>
        <v>1812</v>
      </c>
      <c r="F2" s="5">
        <f>B6</f>
        <v>1975</v>
      </c>
      <c r="G2" s="5">
        <f>B7</f>
        <v>1862</v>
      </c>
      <c r="H2" s="5">
        <f>B8</f>
        <v>1940</v>
      </c>
      <c r="I2" s="5">
        <f>B9</f>
        <v>2013</v>
      </c>
      <c r="J2" s="5">
        <f>B10</f>
        <v>1596</v>
      </c>
      <c r="K2" s="5">
        <f>B11</f>
        <v>1725</v>
      </c>
      <c r="L2" s="5">
        <f>B12</f>
        <v>1676</v>
      </c>
      <c r="M2" s="5">
        <f>B13</f>
        <v>1814</v>
      </c>
      <c r="N2" s="5">
        <f>B14</f>
        <v>1615</v>
      </c>
      <c r="O2" s="3">
        <f t="shared" ref="O2:O10" si="0">B2-B3</f>
        <v>88</v>
      </c>
      <c r="P2" s="6"/>
    </row>
    <row r="3" spans="1:16" x14ac:dyDescent="0.25">
      <c r="A3">
        <v>1</v>
      </c>
      <c r="B3" s="4">
        <v>1621</v>
      </c>
      <c r="C3" s="3">
        <f t="shared" ref="C3:C66" si="1">B4</f>
        <v>1973</v>
      </c>
      <c r="D3" s="3">
        <f t="shared" ref="D3:D66" si="2">B5</f>
        <v>1812</v>
      </c>
      <c r="E3" s="3">
        <f t="shared" ref="E3:E66" si="3">B6</f>
        <v>1975</v>
      </c>
      <c r="F3" s="3">
        <f t="shared" ref="F3:F66" si="4">B7</f>
        <v>1862</v>
      </c>
      <c r="G3" s="3">
        <f t="shared" ref="G3:G66" si="5">B8</f>
        <v>1940</v>
      </c>
      <c r="H3" s="3">
        <f t="shared" ref="H3:H66" si="6">B9</f>
        <v>2013</v>
      </c>
      <c r="I3" s="3">
        <f t="shared" ref="I3:I66" si="7">B10</f>
        <v>1596</v>
      </c>
      <c r="J3" s="3">
        <f t="shared" ref="J3:J66" si="8">B11</f>
        <v>1725</v>
      </c>
      <c r="K3" s="3">
        <f t="shared" ref="K3:K66" si="9">B12</f>
        <v>1676</v>
      </c>
      <c r="L3" s="3">
        <f t="shared" ref="L3:L66" si="10">B13</f>
        <v>1814</v>
      </c>
      <c r="M3" s="3">
        <f t="shared" ref="M3:M66" si="11">B14</f>
        <v>1615</v>
      </c>
      <c r="N3" s="3">
        <f t="shared" ref="N3:N66" si="12">B15</f>
        <v>1557</v>
      </c>
      <c r="O3" s="3">
        <f t="shared" si="0"/>
        <v>-352</v>
      </c>
    </row>
    <row r="4" spans="1:16" x14ac:dyDescent="0.25">
      <c r="A4">
        <v>2</v>
      </c>
      <c r="B4" s="4">
        <v>1973</v>
      </c>
      <c r="C4" s="3">
        <f t="shared" si="1"/>
        <v>1812</v>
      </c>
      <c r="D4" s="3">
        <f t="shared" si="2"/>
        <v>1975</v>
      </c>
      <c r="E4" s="3">
        <f t="shared" si="3"/>
        <v>1862</v>
      </c>
      <c r="F4" s="3">
        <f t="shared" si="4"/>
        <v>1940</v>
      </c>
      <c r="G4" s="3">
        <f t="shared" si="5"/>
        <v>2013</v>
      </c>
      <c r="H4" s="3">
        <f t="shared" si="6"/>
        <v>1596</v>
      </c>
      <c r="I4" s="3">
        <f t="shared" si="7"/>
        <v>1725</v>
      </c>
      <c r="J4" s="3">
        <f t="shared" si="8"/>
        <v>1676</v>
      </c>
      <c r="K4" s="3">
        <f t="shared" si="9"/>
        <v>1814</v>
      </c>
      <c r="L4" s="3">
        <f t="shared" si="10"/>
        <v>1615</v>
      </c>
      <c r="M4" s="3">
        <f t="shared" si="11"/>
        <v>1557</v>
      </c>
      <c r="N4" s="3">
        <f t="shared" si="12"/>
        <v>1891</v>
      </c>
      <c r="O4" s="3">
        <f t="shared" si="0"/>
        <v>161</v>
      </c>
    </row>
    <row r="5" spans="1:16" x14ac:dyDescent="0.25">
      <c r="A5">
        <v>3</v>
      </c>
      <c r="B5" s="55">
        <v>1812</v>
      </c>
      <c r="C5" s="3">
        <f t="shared" si="1"/>
        <v>1975</v>
      </c>
      <c r="D5" s="3">
        <f t="shared" si="2"/>
        <v>1862</v>
      </c>
      <c r="E5" s="3">
        <f t="shared" si="3"/>
        <v>1940</v>
      </c>
      <c r="F5" s="3">
        <f t="shared" si="4"/>
        <v>2013</v>
      </c>
      <c r="G5" s="3">
        <f t="shared" si="5"/>
        <v>1596</v>
      </c>
      <c r="H5" s="3">
        <f t="shared" si="6"/>
        <v>1725</v>
      </c>
      <c r="I5" s="3">
        <f t="shared" si="7"/>
        <v>1676</v>
      </c>
      <c r="J5" s="3">
        <f t="shared" si="8"/>
        <v>1814</v>
      </c>
      <c r="K5" s="3">
        <f t="shared" si="9"/>
        <v>1615</v>
      </c>
      <c r="L5" s="3">
        <f t="shared" si="10"/>
        <v>1557</v>
      </c>
      <c r="M5" s="3">
        <f t="shared" si="11"/>
        <v>1891</v>
      </c>
      <c r="N5" s="3">
        <f t="shared" si="12"/>
        <v>1956</v>
      </c>
      <c r="O5" s="3">
        <f t="shared" si="0"/>
        <v>-163</v>
      </c>
    </row>
    <row r="6" spans="1:16" x14ac:dyDescent="0.25">
      <c r="A6">
        <v>4</v>
      </c>
      <c r="B6" s="55">
        <v>1975</v>
      </c>
      <c r="C6" s="3">
        <f t="shared" si="1"/>
        <v>1862</v>
      </c>
      <c r="D6" s="3">
        <f t="shared" si="2"/>
        <v>1940</v>
      </c>
      <c r="E6" s="3">
        <f t="shared" si="3"/>
        <v>2013</v>
      </c>
      <c r="F6" s="3">
        <f t="shared" si="4"/>
        <v>1596</v>
      </c>
      <c r="G6" s="3">
        <f t="shared" si="5"/>
        <v>1725</v>
      </c>
      <c r="H6" s="3">
        <f t="shared" si="6"/>
        <v>1676</v>
      </c>
      <c r="I6" s="3">
        <f t="shared" si="7"/>
        <v>1814</v>
      </c>
      <c r="J6" s="3">
        <f t="shared" si="8"/>
        <v>1615</v>
      </c>
      <c r="K6" s="3">
        <f t="shared" si="9"/>
        <v>1557</v>
      </c>
      <c r="L6" s="3">
        <f t="shared" si="10"/>
        <v>1891</v>
      </c>
      <c r="M6" s="3">
        <f t="shared" si="11"/>
        <v>1956</v>
      </c>
      <c r="N6" s="3">
        <f t="shared" si="12"/>
        <v>1885</v>
      </c>
      <c r="O6" s="3">
        <f t="shared" si="0"/>
        <v>113</v>
      </c>
    </row>
    <row r="7" spans="1:16" x14ac:dyDescent="0.25">
      <c r="A7">
        <v>5</v>
      </c>
      <c r="B7" s="55">
        <v>1862</v>
      </c>
      <c r="C7" s="3">
        <f t="shared" si="1"/>
        <v>1940</v>
      </c>
      <c r="D7" s="3">
        <f t="shared" si="2"/>
        <v>2013</v>
      </c>
      <c r="E7" s="3">
        <f t="shared" si="3"/>
        <v>1596</v>
      </c>
      <c r="F7" s="3">
        <f t="shared" si="4"/>
        <v>1725</v>
      </c>
      <c r="G7" s="3">
        <f t="shared" si="5"/>
        <v>1676</v>
      </c>
      <c r="H7" s="3">
        <f t="shared" si="6"/>
        <v>1814</v>
      </c>
      <c r="I7" s="3">
        <f t="shared" si="7"/>
        <v>1615</v>
      </c>
      <c r="J7" s="3">
        <f t="shared" si="8"/>
        <v>1557</v>
      </c>
      <c r="K7" s="3">
        <f t="shared" si="9"/>
        <v>1891</v>
      </c>
      <c r="L7" s="3">
        <f t="shared" si="10"/>
        <v>1956</v>
      </c>
      <c r="M7" s="3">
        <f t="shared" si="11"/>
        <v>1885</v>
      </c>
      <c r="N7" s="3">
        <f t="shared" si="12"/>
        <v>1623</v>
      </c>
      <c r="O7" s="3">
        <f t="shared" si="0"/>
        <v>-78</v>
      </c>
    </row>
    <row r="8" spans="1:16" x14ac:dyDescent="0.25">
      <c r="A8">
        <v>6</v>
      </c>
      <c r="B8" s="55">
        <v>1940</v>
      </c>
      <c r="C8" s="3">
        <f t="shared" si="1"/>
        <v>2013</v>
      </c>
      <c r="D8" s="3">
        <f t="shared" si="2"/>
        <v>1596</v>
      </c>
      <c r="E8" s="3">
        <f t="shared" si="3"/>
        <v>1725</v>
      </c>
      <c r="F8" s="3">
        <f t="shared" si="4"/>
        <v>1676</v>
      </c>
      <c r="G8" s="3">
        <f t="shared" si="5"/>
        <v>1814</v>
      </c>
      <c r="H8" s="3">
        <f t="shared" si="6"/>
        <v>1615</v>
      </c>
      <c r="I8" s="3">
        <f t="shared" si="7"/>
        <v>1557</v>
      </c>
      <c r="J8" s="3">
        <f t="shared" si="8"/>
        <v>1891</v>
      </c>
      <c r="K8" s="3">
        <f t="shared" si="9"/>
        <v>1956</v>
      </c>
      <c r="L8" s="3">
        <f t="shared" si="10"/>
        <v>1885</v>
      </c>
      <c r="M8" s="3">
        <f t="shared" si="11"/>
        <v>1623</v>
      </c>
      <c r="N8" s="3">
        <f t="shared" si="12"/>
        <v>1903</v>
      </c>
      <c r="O8" s="3">
        <f t="shared" si="0"/>
        <v>-73</v>
      </c>
    </row>
    <row r="9" spans="1:16" x14ac:dyDescent="0.25">
      <c r="A9">
        <v>7</v>
      </c>
      <c r="B9" s="55">
        <v>2013</v>
      </c>
      <c r="C9" s="3">
        <f t="shared" si="1"/>
        <v>1596</v>
      </c>
      <c r="D9" s="3">
        <f t="shared" si="2"/>
        <v>1725</v>
      </c>
      <c r="E9" s="3">
        <f t="shared" si="3"/>
        <v>1676</v>
      </c>
      <c r="F9" s="3">
        <f t="shared" si="4"/>
        <v>1814</v>
      </c>
      <c r="G9" s="3">
        <f t="shared" si="5"/>
        <v>1615</v>
      </c>
      <c r="H9" s="3">
        <f t="shared" si="6"/>
        <v>1557</v>
      </c>
      <c r="I9" s="3">
        <f t="shared" si="7"/>
        <v>1891</v>
      </c>
      <c r="J9" s="3">
        <f t="shared" si="8"/>
        <v>1956</v>
      </c>
      <c r="K9" s="3">
        <f t="shared" si="9"/>
        <v>1885</v>
      </c>
      <c r="L9" s="3">
        <f t="shared" si="10"/>
        <v>1623</v>
      </c>
      <c r="M9" s="3">
        <f t="shared" si="11"/>
        <v>1903</v>
      </c>
      <c r="N9" s="3">
        <f t="shared" si="12"/>
        <v>1997</v>
      </c>
      <c r="O9" s="3">
        <f t="shared" si="0"/>
        <v>417</v>
      </c>
    </row>
    <row r="10" spans="1:16" x14ac:dyDescent="0.25">
      <c r="A10">
        <v>8</v>
      </c>
      <c r="B10" s="55">
        <v>1596</v>
      </c>
      <c r="C10" s="3">
        <f t="shared" si="1"/>
        <v>1725</v>
      </c>
      <c r="D10" s="3">
        <f t="shared" si="2"/>
        <v>1676</v>
      </c>
      <c r="E10" s="3">
        <f t="shared" si="3"/>
        <v>1814</v>
      </c>
      <c r="F10" s="3">
        <f t="shared" si="4"/>
        <v>1615</v>
      </c>
      <c r="G10" s="3">
        <f t="shared" si="5"/>
        <v>1557</v>
      </c>
      <c r="H10" s="3">
        <f t="shared" si="6"/>
        <v>1891</v>
      </c>
      <c r="I10" s="3">
        <f t="shared" si="7"/>
        <v>1956</v>
      </c>
      <c r="J10" s="3">
        <f t="shared" si="8"/>
        <v>1885</v>
      </c>
      <c r="K10" s="3">
        <f t="shared" si="9"/>
        <v>1623</v>
      </c>
      <c r="L10" s="3">
        <f t="shared" si="10"/>
        <v>1903</v>
      </c>
      <c r="M10" s="3">
        <f t="shared" si="11"/>
        <v>1997</v>
      </c>
      <c r="N10" s="3">
        <f t="shared" si="12"/>
        <v>1704</v>
      </c>
      <c r="O10" s="3">
        <f t="shared" si="0"/>
        <v>-129</v>
      </c>
    </row>
    <row r="11" spans="1:16" x14ac:dyDescent="0.25">
      <c r="A11">
        <v>9</v>
      </c>
      <c r="B11" s="55">
        <v>1725</v>
      </c>
      <c r="C11" s="3">
        <f t="shared" si="1"/>
        <v>1676</v>
      </c>
      <c r="D11" s="3">
        <f t="shared" si="2"/>
        <v>1814</v>
      </c>
      <c r="E11" s="3">
        <f t="shared" si="3"/>
        <v>1615</v>
      </c>
      <c r="F11" s="3">
        <f t="shared" si="4"/>
        <v>1557</v>
      </c>
      <c r="G11" s="3">
        <f t="shared" si="5"/>
        <v>1891</v>
      </c>
      <c r="H11" s="3">
        <f t="shared" si="6"/>
        <v>1956</v>
      </c>
      <c r="I11" s="3">
        <f t="shared" si="7"/>
        <v>1885</v>
      </c>
      <c r="J11" s="3">
        <f t="shared" si="8"/>
        <v>1623</v>
      </c>
      <c r="K11" s="3">
        <f t="shared" si="9"/>
        <v>1903</v>
      </c>
      <c r="L11" s="3">
        <f t="shared" si="10"/>
        <v>1997</v>
      </c>
      <c r="M11" s="3">
        <f t="shared" si="11"/>
        <v>1704</v>
      </c>
      <c r="N11" s="3">
        <f t="shared" si="12"/>
        <v>1810</v>
      </c>
      <c r="O11" s="3">
        <f t="shared" ref="O11:O13" si="13">B11-B12</f>
        <v>49</v>
      </c>
    </row>
    <row r="12" spans="1:16" x14ac:dyDescent="0.25">
      <c r="A12">
        <v>10</v>
      </c>
      <c r="B12" s="55">
        <v>1676</v>
      </c>
      <c r="C12" s="3">
        <f t="shared" si="1"/>
        <v>1814</v>
      </c>
      <c r="D12" s="3">
        <f t="shared" si="2"/>
        <v>1615</v>
      </c>
      <c r="E12" s="3">
        <f t="shared" si="3"/>
        <v>1557</v>
      </c>
      <c r="F12" s="3">
        <f t="shared" si="4"/>
        <v>1891</v>
      </c>
      <c r="G12" s="3">
        <f t="shared" si="5"/>
        <v>1956</v>
      </c>
      <c r="H12" s="3">
        <f t="shared" si="6"/>
        <v>1885</v>
      </c>
      <c r="I12" s="3">
        <f t="shared" si="7"/>
        <v>1623</v>
      </c>
      <c r="J12" s="3">
        <f t="shared" si="8"/>
        <v>1903</v>
      </c>
      <c r="K12" s="3">
        <f t="shared" si="9"/>
        <v>1997</v>
      </c>
      <c r="L12" s="3">
        <f t="shared" si="10"/>
        <v>1704</v>
      </c>
      <c r="M12" s="3">
        <f t="shared" si="11"/>
        <v>1810</v>
      </c>
      <c r="N12" s="3">
        <f t="shared" si="12"/>
        <v>1862</v>
      </c>
      <c r="O12" s="3">
        <f t="shared" si="13"/>
        <v>-138</v>
      </c>
    </row>
    <row r="13" spans="1:16" x14ac:dyDescent="0.25">
      <c r="A13">
        <v>11</v>
      </c>
      <c r="B13" s="55">
        <v>1814</v>
      </c>
      <c r="C13" s="3">
        <f t="shared" si="1"/>
        <v>1615</v>
      </c>
      <c r="D13" s="3">
        <f t="shared" si="2"/>
        <v>1557</v>
      </c>
      <c r="E13" s="3">
        <f t="shared" si="3"/>
        <v>1891</v>
      </c>
      <c r="F13" s="3">
        <f t="shared" si="4"/>
        <v>1956</v>
      </c>
      <c r="G13" s="3">
        <f t="shared" si="5"/>
        <v>1885</v>
      </c>
      <c r="H13" s="3">
        <f t="shared" si="6"/>
        <v>1623</v>
      </c>
      <c r="I13" s="3">
        <f t="shared" si="7"/>
        <v>1903</v>
      </c>
      <c r="J13" s="3">
        <f t="shared" si="8"/>
        <v>1997</v>
      </c>
      <c r="K13" s="3">
        <f t="shared" si="9"/>
        <v>1704</v>
      </c>
      <c r="L13" s="3">
        <f t="shared" si="10"/>
        <v>1810</v>
      </c>
      <c r="M13" s="3">
        <f t="shared" si="11"/>
        <v>1862</v>
      </c>
      <c r="N13" s="3">
        <f t="shared" si="12"/>
        <v>1875</v>
      </c>
      <c r="O13" s="3">
        <f t="shared" si="13"/>
        <v>199</v>
      </c>
    </row>
    <row r="14" spans="1:16" x14ac:dyDescent="0.25">
      <c r="A14">
        <v>12</v>
      </c>
      <c r="B14" s="55">
        <v>1615</v>
      </c>
      <c r="C14" s="3">
        <f t="shared" si="1"/>
        <v>1557</v>
      </c>
      <c r="D14" s="3">
        <f t="shared" si="2"/>
        <v>1891</v>
      </c>
      <c r="E14" s="3">
        <f t="shared" si="3"/>
        <v>1956</v>
      </c>
      <c r="F14" s="3">
        <f t="shared" si="4"/>
        <v>1885</v>
      </c>
      <c r="G14" s="3">
        <f t="shared" si="5"/>
        <v>1623</v>
      </c>
      <c r="H14" s="3">
        <f t="shared" si="6"/>
        <v>1903</v>
      </c>
      <c r="I14" s="3">
        <f t="shared" si="7"/>
        <v>1997</v>
      </c>
      <c r="J14" s="3">
        <f t="shared" si="8"/>
        <v>1704</v>
      </c>
      <c r="K14" s="3">
        <f t="shared" si="9"/>
        <v>1810</v>
      </c>
      <c r="L14" s="3">
        <f t="shared" si="10"/>
        <v>1862</v>
      </c>
      <c r="M14" s="3">
        <f t="shared" si="11"/>
        <v>1875</v>
      </c>
      <c r="N14" s="3">
        <f t="shared" si="12"/>
        <v>1705</v>
      </c>
    </row>
    <row r="15" spans="1:16" x14ac:dyDescent="0.25">
      <c r="A15">
        <v>13</v>
      </c>
      <c r="B15" s="55">
        <v>1557</v>
      </c>
      <c r="C15" s="3">
        <f t="shared" si="1"/>
        <v>1891</v>
      </c>
      <c r="D15" s="3">
        <f t="shared" si="2"/>
        <v>1956</v>
      </c>
      <c r="E15" s="3">
        <f t="shared" si="3"/>
        <v>1885</v>
      </c>
      <c r="F15" s="3">
        <f t="shared" si="4"/>
        <v>1623</v>
      </c>
      <c r="G15" s="3">
        <f t="shared" si="5"/>
        <v>1903</v>
      </c>
      <c r="H15" s="3">
        <f t="shared" si="6"/>
        <v>1997</v>
      </c>
      <c r="I15" s="3">
        <f t="shared" si="7"/>
        <v>1704</v>
      </c>
      <c r="J15" s="3">
        <f t="shared" si="8"/>
        <v>1810</v>
      </c>
      <c r="K15" s="3">
        <f t="shared" si="9"/>
        <v>1862</v>
      </c>
      <c r="L15" s="3">
        <f t="shared" si="10"/>
        <v>1875</v>
      </c>
      <c r="M15" s="3">
        <f t="shared" si="11"/>
        <v>1705</v>
      </c>
      <c r="N15" s="3">
        <f t="shared" si="12"/>
        <v>1618</v>
      </c>
    </row>
    <row r="16" spans="1:16" x14ac:dyDescent="0.25">
      <c r="A16">
        <v>14</v>
      </c>
      <c r="B16" s="55">
        <v>1891</v>
      </c>
      <c r="C16" s="3">
        <f t="shared" si="1"/>
        <v>1956</v>
      </c>
      <c r="D16" s="3">
        <f t="shared" si="2"/>
        <v>1885</v>
      </c>
      <c r="E16" s="3">
        <f t="shared" si="3"/>
        <v>1623</v>
      </c>
      <c r="F16" s="3">
        <f t="shared" si="4"/>
        <v>1903</v>
      </c>
      <c r="G16" s="3">
        <f t="shared" si="5"/>
        <v>1997</v>
      </c>
      <c r="H16" s="3">
        <f t="shared" si="6"/>
        <v>1704</v>
      </c>
      <c r="I16" s="3">
        <f t="shared" si="7"/>
        <v>1810</v>
      </c>
      <c r="J16" s="3">
        <f t="shared" si="8"/>
        <v>1862</v>
      </c>
      <c r="K16" s="3">
        <f t="shared" si="9"/>
        <v>1875</v>
      </c>
      <c r="L16" s="3">
        <f t="shared" si="10"/>
        <v>1705</v>
      </c>
      <c r="M16" s="3">
        <f t="shared" si="11"/>
        <v>1618</v>
      </c>
      <c r="N16" s="3">
        <f t="shared" si="12"/>
        <v>1836</v>
      </c>
    </row>
    <row r="17" spans="1:14" x14ac:dyDescent="0.25">
      <c r="A17">
        <v>15</v>
      </c>
      <c r="B17" s="55">
        <v>1956</v>
      </c>
      <c r="C17" s="3">
        <f t="shared" si="1"/>
        <v>1885</v>
      </c>
      <c r="D17" s="3">
        <f t="shared" si="2"/>
        <v>1623</v>
      </c>
      <c r="E17" s="3">
        <f t="shared" si="3"/>
        <v>1903</v>
      </c>
      <c r="F17" s="3">
        <f t="shared" si="4"/>
        <v>1997</v>
      </c>
      <c r="G17" s="3">
        <f t="shared" si="5"/>
        <v>1704</v>
      </c>
      <c r="H17" s="3">
        <f t="shared" si="6"/>
        <v>1810</v>
      </c>
      <c r="I17" s="3">
        <f t="shared" si="7"/>
        <v>1862</v>
      </c>
      <c r="J17" s="3">
        <f t="shared" si="8"/>
        <v>1875</v>
      </c>
      <c r="K17" s="3">
        <f t="shared" si="9"/>
        <v>1705</v>
      </c>
      <c r="L17" s="3">
        <f t="shared" si="10"/>
        <v>1618</v>
      </c>
      <c r="M17" s="3">
        <f t="shared" si="11"/>
        <v>1836</v>
      </c>
      <c r="N17" s="3">
        <f t="shared" si="12"/>
        <v>1957</v>
      </c>
    </row>
    <row r="18" spans="1:14" x14ac:dyDescent="0.25">
      <c r="A18">
        <v>16</v>
      </c>
      <c r="B18" s="55">
        <v>1885</v>
      </c>
      <c r="C18" s="3">
        <f t="shared" si="1"/>
        <v>1623</v>
      </c>
      <c r="D18" s="3">
        <f t="shared" si="2"/>
        <v>1903</v>
      </c>
      <c r="E18" s="3">
        <f t="shared" si="3"/>
        <v>1997</v>
      </c>
      <c r="F18" s="3">
        <f t="shared" si="4"/>
        <v>1704</v>
      </c>
      <c r="G18" s="3">
        <f t="shared" si="5"/>
        <v>1810</v>
      </c>
      <c r="H18" s="3">
        <f t="shared" si="6"/>
        <v>1862</v>
      </c>
      <c r="I18" s="3">
        <f t="shared" si="7"/>
        <v>1875</v>
      </c>
      <c r="J18" s="3">
        <f t="shared" si="8"/>
        <v>1705</v>
      </c>
      <c r="K18" s="3">
        <f t="shared" si="9"/>
        <v>1618</v>
      </c>
      <c r="L18" s="3">
        <f t="shared" si="10"/>
        <v>1836</v>
      </c>
      <c r="M18" s="3">
        <f t="shared" si="11"/>
        <v>1957</v>
      </c>
      <c r="N18" s="3">
        <f t="shared" si="12"/>
        <v>1917</v>
      </c>
    </row>
    <row r="19" spans="1:14" x14ac:dyDescent="0.25">
      <c r="A19">
        <v>17</v>
      </c>
      <c r="B19" s="55">
        <v>1623</v>
      </c>
      <c r="C19" s="3">
        <f t="shared" si="1"/>
        <v>1903</v>
      </c>
      <c r="D19" s="3">
        <f t="shared" si="2"/>
        <v>1997</v>
      </c>
      <c r="E19" s="3">
        <f t="shared" si="3"/>
        <v>1704</v>
      </c>
      <c r="F19" s="3">
        <f t="shared" si="4"/>
        <v>1810</v>
      </c>
      <c r="G19" s="3">
        <f t="shared" si="5"/>
        <v>1862</v>
      </c>
      <c r="H19" s="3">
        <f t="shared" si="6"/>
        <v>1875</v>
      </c>
      <c r="I19" s="3">
        <f t="shared" si="7"/>
        <v>1705</v>
      </c>
      <c r="J19" s="3">
        <f t="shared" si="8"/>
        <v>1618</v>
      </c>
      <c r="K19" s="3">
        <f t="shared" si="9"/>
        <v>1836</v>
      </c>
      <c r="L19" s="3">
        <f t="shared" si="10"/>
        <v>1957</v>
      </c>
      <c r="M19" s="3">
        <f t="shared" si="11"/>
        <v>1917</v>
      </c>
      <c r="N19" s="3">
        <f t="shared" si="12"/>
        <v>1882</v>
      </c>
    </row>
    <row r="20" spans="1:14" x14ac:dyDescent="0.25">
      <c r="A20">
        <v>18</v>
      </c>
      <c r="B20" s="55">
        <v>1903</v>
      </c>
      <c r="C20" s="3">
        <f t="shared" si="1"/>
        <v>1997</v>
      </c>
      <c r="D20" s="3">
        <f t="shared" si="2"/>
        <v>1704</v>
      </c>
      <c r="E20" s="3">
        <f t="shared" si="3"/>
        <v>1810</v>
      </c>
      <c r="F20" s="3">
        <f t="shared" si="4"/>
        <v>1862</v>
      </c>
      <c r="G20" s="3">
        <f t="shared" si="5"/>
        <v>1875</v>
      </c>
      <c r="H20" s="3">
        <f t="shared" si="6"/>
        <v>1705</v>
      </c>
      <c r="I20" s="3">
        <f t="shared" si="7"/>
        <v>1618</v>
      </c>
      <c r="J20" s="3">
        <f t="shared" si="8"/>
        <v>1836</v>
      </c>
      <c r="K20" s="3">
        <f t="shared" si="9"/>
        <v>1957</v>
      </c>
      <c r="L20" s="3">
        <f t="shared" si="10"/>
        <v>1917</v>
      </c>
      <c r="M20" s="3">
        <f t="shared" si="11"/>
        <v>1882</v>
      </c>
      <c r="N20" s="3">
        <f t="shared" si="12"/>
        <v>1933</v>
      </c>
    </row>
    <row r="21" spans="1:14" x14ac:dyDescent="0.25">
      <c r="A21">
        <v>19</v>
      </c>
      <c r="B21" s="55">
        <v>1997</v>
      </c>
      <c r="C21" s="3">
        <f t="shared" si="1"/>
        <v>1704</v>
      </c>
      <c r="D21" s="3">
        <f t="shared" si="2"/>
        <v>1810</v>
      </c>
      <c r="E21" s="3">
        <f t="shared" si="3"/>
        <v>1862</v>
      </c>
      <c r="F21" s="3">
        <f t="shared" si="4"/>
        <v>1875</v>
      </c>
      <c r="G21" s="3">
        <f t="shared" si="5"/>
        <v>1705</v>
      </c>
      <c r="H21" s="3">
        <f t="shared" si="6"/>
        <v>1618</v>
      </c>
      <c r="I21" s="3">
        <f t="shared" si="7"/>
        <v>1836</v>
      </c>
      <c r="J21" s="3">
        <f t="shared" si="8"/>
        <v>1957</v>
      </c>
      <c r="K21" s="3">
        <f t="shared" si="9"/>
        <v>1917</v>
      </c>
      <c r="L21" s="3">
        <f t="shared" si="10"/>
        <v>1882</v>
      </c>
      <c r="M21" s="3">
        <f t="shared" si="11"/>
        <v>1933</v>
      </c>
      <c r="N21" s="3">
        <f t="shared" si="12"/>
        <v>1996</v>
      </c>
    </row>
    <row r="22" spans="1:14" x14ac:dyDescent="0.25">
      <c r="A22">
        <v>20</v>
      </c>
      <c r="B22" s="55">
        <v>1704</v>
      </c>
      <c r="C22" s="3">
        <f t="shared" si="1"/>
        <v>1810</v>
      </c>
      <c r="D22" s="3">
        <f t="shared" si="2"/>
        <v>1862</v>
      </c>
      <c r="E22" s="3">
        <f t="shared" si="3"/>
        <v>1875</v>
      </c>
      <c r="F22" s="3">
        <f t="shared" si="4"/>
        <v>1705</v>
      </c>
      <c r="G22" s="3">
        <f t="shared" si="5"/>
        <v>1618</v>
      </c>
      <c r="H22" s="3">
        <f t="shared" si="6"/>
        <v>1836</v>
      </c>
      <c r="I22" s="3">
        <f t="shared" si="7"/>
        <v>1957</v>
      </c>
      <c r="J22" s="3">
        <f t="shared" si="8"/>
        <v>1917</v>
      </c>
      <c r="K22" s="3">
        <f t="shared" si="9"/>
        <v>1882</v>
      </c>
      <c r="L22" s="3">
        <f t="shared" si="10"/>
        <v>1933</v>
      </c>
      <c r="M22" s="3">
        <f t="shared" si="11"/>
        <v>1996</v>
      </c>
      <c r="N22" s="3">
        <f t="shared" si="12"/>
        <v>1672</v>
      </c>
    </row>
    <row r="23" spans="1:14" x14ac:dyDescent="0.25">
      <c r="A23">
        <v>21</v>
      </c>
      <c r="B23" s="55">
        <v>1810</v>
      </c>
      <c r="C23" s="3">
        <f t="shared" si="1"/>
        <v>1862</v>
      </c>
      <c r="D23" s="3">
        <f t="shared" si="2"/>
        <v>1875</v>
      </c>
      <c r="E23" s="3">
        <f t="shared" si="3"/>
        <v>1705</v>
      </c>
      <c r="F23" s="3">
        <f t="shared" si="4"/>
        <v>1618</v>
      </c>
      <c r="G23" s="3">
        <f t="shared" si="5"/>
        <v>1836</v>
      </c>
      <c r="H23" s="3">
        <f t="shared" si="6"/>
        <v>1957</v>
      </c>
      <c r="I23" s="3">
        <f t="shared" si="7"/>
        <v>1917</v>
      </c>
      <c r="J23" s="3">
        <f t="shared" si="8"/>
        <v>1882</v>
      </c>
      <c r="K23" s="3">
        <f t="shared" si="9"/>
        <v>1933</v>
      </c>
      <c r="L23" s="3">
        <f t="shared" si="10"/>
        <v>1996</v>
      </c>
      <c r="M23" s="3">
        <f t="shared" si="11"/>
        <v>1672</v>
      </c>
      <c r="N23" s="3">
        <f t="shared" si="12"/>
        <v>1752</v>
      </c>
    </row>
    <row r="24" spans="1:14" x14ac:dyDescent="0.25">
      <c r="A24">
        <v>22</v>
      </c>
      <c r="B24" s="55">
        <v>1862</v>
      </c>
      <c r="C24" s="3">
        <f t="shared" si="1"/>
        <v>1875</v>
      </c>
      <c r="D24" s="3">
        <f t="shared" si="2"/>
        <v>1705</v>
      </c>
      <c r="E24" s="3">
        <f t="shared" si="3"/>
        <v>1618</v>
      </c>
      <c r="F24" s="3">
        <f t="shared" si="4"/>
        <v>1836</v>
      </c>
      <c r="G24" s="3">
        <f t="shared" si="5"/>
        <v>1957</v>
      </c>
      <c r="H24" s="3">
        <f t="shared" si="6"/>
        <v>1917</v>
      </c>
      <c r="I24" s="3">
        <f t="shared" si="7"/>
        <v>1882</v>
      </c>
      <c r="J24" s="3">
        <f t="shared" si="8"/>
        <v>1933</v>
      </c>
      <c r="K24" s="3">
        <f t="shared" si="9"/>
        <v>1996</v>
      </c>
      <c r="L24" s="3">
        <f t="shared" si="10"/>
        <v>1672</v>
      </c>
      <c r="M24" s="3">
        <f t="shared" si="11"/>
        <v>1752</v>
      </c>
      <c r="N24" s="3">
        <f t="shared" si="12"/>
        <v>1720</v>
      </c>
    </row>
    <row r="25" spans="1:14" x14ac:dyDescent="0.25">
      <c r="A25">
        <v>23</v>
      </c>
      <c r="B25" s="55">
        <v>1875</v>
      </c>
      <c r="C25" s="3">
        <f t="shared" si="1"/>
        <v>1705</v>
      </c>
      <c r="D25" s="3">
        <f t="shared" si="2"/>
        <v>1618</v>
      </c>
      <c r="E25" s="3">
        <f t="shared" si="3"/>
        <v>1836</v>
      </c>
      <c r="F25" s="3">
        <f t="shared" si="4"/>
        <v>1957</v>
      </c>
      <c r="G25" s="3">
        <f t="shared" si="5"/>
        <v>1917</v>
      </c>
      <c r="H25" s="3">
        <f t="shared" si="6"/>
        <v>1882</v>
      </c>
      <c r="I25" s="3">
        <f t="shared" si="7"/>
        <v>1933</v>
      </c>
      <c r="J25" s="3">
        <f t="shared" si="8"/>
        <v>1996</v>
      </c>
      <c r="K25" s="3">
        <f t="shared" si="9"/>
        <v>1672</v>
      </c>
      <c r="L25" s="3">
        <f t="shared" si="10"/>
        <v>1752</v>
      </c>
      <c r="M25" s="3">
        <f t="shared" si="11"/>
        <v>1720</v>
      </c>
      <c r="N25" s="3">
        <f t="shared" si="12"/>
        <v>1734</v>
      </c>
    </row>
    <row r="26" spans="1:14" x14ac:dyDescent="0.25">
      <c r="A26">
        <v>24</v>
      </c>
      <c r="B26" s="55">
        <v>1705</v>
      </c>
      <c r="C26" s="3">
        <f t="shared" si="1"/>
        <v>1618</v>
      </c>
      <c r="D26" s="3">
        <f t="shared" si="2"/>
        <v>1836</v>
      </c>
      <c r="E26" s="3">
        <f t="shared" si="3"/>
        <v>1957</v>
      </c>
      <c r="F26" s="3">
        <f t="shared" si="4"/>
        <v>1917</v>
      </c>
      <c r="G26" s="3">
        <f t="shared" si="5"/>
        <v>1882</v>
      </c>
      <c r="H26" s="3">
        <f t="shared" si="6"/>
        <v>1933</v>
      </c>
      <c r="I26" s="3">
        <f t="shared" si="7"/>
        <v>1996</v>
      </c>
      <c r="J26" s="3">
        <f t="shared" si="8"/>
        <v>1672</v>
      </c>
      <c r="K26" s="3">
        <f t="shared" si="9"/>
        <v>1752</v>
      </c>
      <c r="L26" s="3">
        <f t="shared" si="10"/>
        <v>1720</v>
      </c>
      <c r="M26" s="3">
        <f t="shared" si="11"/>
        <v>1734</v>
      </c>
      <c r="N26" s="3">
        <f t="shared" si="12"/>
        <v>1563</v>
      </c>
    </row>
    <row r="27" spans="1:14" x14ac:dyDescent="0.25">
      <c r="A27">
        <v>25</v>
      </c>
      <c r="B27" s="55">
        <v>1618</v>
      </c>
      <c r="C27" s="3">
        <f t="shared" si="1"/>
        <v>1836</v>
      </c>
      <c r="D27" s="3">
        <f t="shared" si="2"/>
        <v>1957</v>
      </c>
      <c r="E27" s="3">
        <f t="shared" si="3"/>
        <v>1917</v>
      </c>
      <c r="F27" s="3">
        <f t="shared" si="4"/>
        <v>1882</v>
      </c>
      <c r="G27" s="3">
        <f t="shared" si="5"/>
        <v>1933</v>
      </c>
      <c r="H27" s="3">
        <f t="shared" si="6"/>
        <v>1996</v>
      </c>
      <c r="I27" s="3">
        <f t="shared" si="7"/>
        <v>1672</v>
      </c>
      <c r="J27" s="3">
        <f t="shared" si="8"/>
        <v>1752</v>
      </c>
      <c r="K27" s="3">
        <f t="shared" si="9"/>
        <v>1720</v>
      </c>
      <c r="L27" s="3">
        <f t="shared" si="10"/>
        <v>1734</v>
      </c>
      <c r="M27" s="3">
        <f t="shared" si="11"/>
        <v>1563</v>
      </c>
      <c r="N27" s="3">
        <f t="shared" si="12"/>
        <v>1573</v>
      </c>
    </row>
    <row r="28" spans="1:14" x14ac:dyDescent="0.25">
      <c r="A28">
        <v>26</v>
      </c>
      <c r="B28" s="55">
        <v>1836</v>
      </c>
      <c r="C28" s="3">
        <f t="shared" si="1"/>
        <v>1957</v>
      </c>
      <c r="D28" s="3">
        <f t="shared" si="2"/>
        <v>1917</v>
      </c>
      <c r="E28" s="3">
        <f t="shared" si="3"/>
        <v>1882</v>
      </c>
      <c r="F28" s="3">
        <f t="shared" si="4"/>
        <v>1933</v>
      </c>
      <c r="G28" s="3">
        <f t="shared" si="5"/>
        <v>1996</v>
      </c>
      <c r="H28" s="3">
        <f t="shared" si="6"/>
        <v>1672</v>
      </c>
      <c r="I28" s="3">
        <f t="shared" si="7"/>
        <v>1752</v>
      </c>
      <c r="J28" s="3">
        <f t="shared" si="8"/>
        <v>1720</v>
      </c>
      <c r="K28" s="3">
        <f t="shared" si="9"/>
        <v>1734</v>
      </c>
      <c r="L28" s="3">
        <f t="shared" si="10"/>
        <v>1563</v>
      </c>
      <c r="M28" s="3">
        <f t="shared" si="11"/>
        <v>1573</v>
      </c>
      <c r="N28" s="3">
        <f t="shared" si="12"/>
        <v>1902</v>
      </c>
    </row>
    <row r="29" spans="1:14" x14ac:dyDescent="0.25">
      <c r="A29">
        <v>27</v>
      </c>
      <c r="B29" s="55">
        <v>1957</v>
      </c>
      <c r="C29" s="3">
        <f t="shared" si="1"/>
        <v>1917</v>
      </c>
      <c r="D29" s="3">
        <f t="shared" si="2"/>
        <v>1882</v>
      </c>
      <c r="E29" s="3">
        <f t="shared" si="3"/>
        <v>1933</v>
      </c>
      <c r="F29" s="3">
        <f t="shared" si="4"/>
        <v>1996</v>
      </c>
      <c r="G29" s="3">
        <f t="shared" si="5"/>
        <v>1672</v>
      </c>
      <c r="H29" s="3">
        <f t="shared" si="6"/>
        <v>1752</v>
      </c>
      <c r="I29" s="3">
        <f t="shared" si="7"/>
        <v>1720</v>
      </c>
      <c r="J29" s="3">
        <f t="shared" si="8"/>
        <v>1734</v>
      </c>
      <c r="K29" s="3">
        <f t="shared" si="9"/>
        <v>1563</v>
      </c>
      <c r="L29" s="3">
        <f t="shared" si="10"/>
        <v>1573</v>
      </c>
      <c r="M29" s="3">
        <f t="shared" si="11"/>
        <v>1902</v>
      </c>
      <c r="N29" s="3">
        <f t="shared" si="12"/>
        <v>1833</v>
      </c>
    </row>
    <row r="30" spans="1:14" x14ac:dyDescent="0.25">
      <c r="A30">
        <v>28</v>
      </c>
      <c r="B30" s="55">
        <v>1917</v>
      </c>
      <c r="C30" s="3">
        <f t="shared" si="1"/>
        <v>1882</v>
      </c>
      <c r="D30" s="3">
        <f t="shared" si="2"/>
        <v>1933</v>
      </c>
      <c r="E30" s="3">
        <f t="shared" si="3"/>
        <v>1996</v>
      </c>
      <c r="F30" s="3">
        <f t="shared" si="4"/>
        <v>1672</v>
      </c>
      <c r="G30" s="3">
        <f t="shared" si="5"/>
        <v>1752</v>
      </c>
      <c r="H30" s="3">
        <f t="shared" si="6"/>
        <v>1720</v>
      </c>
      <c r="I30" s="3">
        <f t="shared" si="7"/>
        <v>1734</v>
      </c>
      <c r="J30" s="3">
        <f t="shared" si="8"/>
        <v>1563</v>
      </c>
      <c r="K30" s="3">
        <f t="shared" si="9"/>
        <v>1573</v>
      </c>
      <c r="L30" s="3">
        <f t="shared" si="10"/>
        <v>1902</v>
      </c>
      <c r="M30" s="3">
        <f t="shared" si="11"/>
        <v>1833</v>
      </c>
      <c r="N30" s="3">
        <f t="shared" si="12"/>
        <v>1831</v>
      </c>
    </row>
    <row r="31" spans="1:14" x14ac:dyDescent="0.25">
      <c r="A31">
        <v>29</v>
      </c>
      <c r="B31" s="55">
        <v>1882</v>
      </c>
      <c r="C31" s="3">
        <f t="shared" si="1"/>
        <v>1933</v>
      </c>
      <c r="D31" s="3">
        <f t="shared" si="2"/>
        <v>1996</v>
      </c>
      <c r="E31" s="3">
        <f t="shared" si="3"/>
        <v>1672</v>
      </c>
      <c r="F31" s="3">
        <f t="shared" si="4"/>
        <v>1752</v>
      </c>
      <c r="G31" s="3">
        <f t="shared" si="5"/>
        <v>1720</v>
      </c>
      <c r="H31" s="3">
        <f t="shared" si="6"/>
        <v>1734</v>
      </c>
      <c r="I31" s="3">
        <f t="shared" si="7"/>
        <v>1563</v>
      </c>
      <c r="J31" s="3">
        <f t="shared" si="8"/>
        <v>1573</v>
      </c>
      <c r="K31" s="3">
        <f t="shared" si="9"/>
        <v>1902</v>
      </c>
      <c r="L31" s="3">
        <f t="shared" si="10"/>
        <v>1833</v>
      </c>
      <c r="M31" s="3">
        <f t="shared" si="11"/>
        <v>1831</v>
      </c>
      <c r="N31" s="3">
        <f t="shared" si="12"/>
        <v>1775</v>
      </c>
    </row>
    <row r="32" spans="1:14" x14ac:dyDescent="0.25">
      <c r="A32">
        <v>30</v>
      </c>
      <c r="B32" s="55">
        <v>1933</v>
      </c>
      <c r="C32" s="3">
        <f t="shared" si="1"/>
        <v>1996</v>
      </c>
      <c r="D32" s="3">
        <f t="shared" si="2"/>
        <v>1672</v>
      </c>
      <c r="E32" s="3">
        <f t="shared" si="3"/>
        <v>1752</v>
      </c>
      <c r="F32" s="3">
        <f t="shared" si="4"/>
        <v>1720</v>
      </c>
      <c r="G32" s="3">
        <f t="shared" si="5"/>
        <v>1734</v>
      </c>
      <c r="H32" s="3">
        <f t="shared" si="6"/>
        <v>1563</v>
      </c>
      <c r="I32" s="3">
        <f t="shared" si="7"/>
        <v>1573</v>
      </c>
      <c r="J32" s="3">
        <f t="shared" si="8"/>
        <v>1902</v>
      </c>
      <c r="K32" s="3">
        <f t="shared" si="9"/>
        <v>1833</v>
      </c>
      <c r="L32" s="3">
        <f t="shared" si="10"/>
        <v>1831</v>
      </c>
      <c r="M32" s="3">
        <f t="shared" si="11"/>
        <v>1775</v>
      </c>
      <c r="N32" s="3">
        <f t="shared" si="12"/>
        <v>1867</v>
      </c>
    </row>
    <row r="33" spans="1:14" x14ac:dyDescent="0.25">
      <c r="A33">
        <v>31</v>
      </c>
      <c r="B33" s="55">
        <v>1996</v>
      </c>
      <c r="C33" s="3">
        <f t="shared" si="1"/>
        <v>1672</v>
      </c>
      <c r="D33" s="3">
        <f t="shared" si="2"/>
        <v>1752</v>
      </c>
      <c r="E33" s="3">
        <f t="shared" si="3"/>
        <v>1720</v>
      </c>
      <c r="F33" s="3">
        <f t="shared" si="4"/>
        <v>1734</v>
      </c>
      <c r="G33" s="3">
        <f t="shared" si="5"/>
        <v>1563</v>
      </c>
      <c r="H33" s="3">
        <f t="shared" si="6"/>
        <v>1573</v>
      </c>
      <c r="I33" s="3">
        <f t="shared" si="7"/>
        <v>1902</v>
      </c>
      <c r="J33" s="3">
        <f t="shared" si="8"/>
        <v>1833</v>
      </c>
      <c r="K33" s="3">
        <f t="shared" si="9"/>
        <v>1831</v>
      </c>
      <c r="L33" s="3">
        <f t="shared" si="10"/>
        <v>1775</v>
      </c>
      <c r="M33" s="3">
        <f t="shared" si="11"/>
        <v>1867</v>
      </c>
      <c r="N33" s="3">
        <f t="shared" si="12"/>
        <v>1906</v>
      </c>
    </row>
    <row r="34" spans="1:14" x14ac:dyDescent="0.25">
      <c r="A34">
        <v>32</v>
      </c>
      <c r="B34" s="55">
        <v>1672</v>
      </c>
      <c r="C34" s="3">
        <f t="shared" si="1"/>
        <v>1752</v>
      </c>
      <c r="D34" s="3">
        <f t="shared" si="2"/>
        <v>1720</v>
      </c>
      <c r="E34" s="3">
        <f t="shared" si="3"/>
        <v>1734</v>
      </c>
      <c r="F34" s="3">
        <f t="shared" si="4"/>
        <v>1563</v>
      </c>
      <c r="G34" s="3">
        <f t="shared" si="5"/>
        <v>1573</v>
      </c>
      <c r="H34" s="3">
        <f t="shared" si="6"/>
        <v>1902</v>
      </c>
      <c r="I34" s="3">
        <f t="shared" si="7"/>
        <v>1833</v>
      </c>
      <c r="J34" s="3">
        <f t="shared" si="8"/>
        <v>1831</v>
      </c>
      <c r="K34" s="3">
        <f t="shared" si="9"/>
        <v>1775</v>
      </c>
      <c r="L34" s="3">
        <f t="shared" si="10"/>
        <v>1867</v>
      </c>
      <c r="M34" s="3">
        <f t="shared" si="11"/>
        <v>1906</v>
      </c>
      <c r="N34" s="3">
        <f t="shared" si="12"/>
        <v>1685</v>
      </c>
    </row>
    <row r="35" spans="1:14" x14ac:dyDescent="0.25">
      <c r="A35">
        <v>33</v>
      </c>
      <c r="B35" s="55">
        <v>1752</v>
      </c>
      <c r="C35" s="3">
        <f t="shared" si="1"/>
        <v>1720</v>
      </c>
      <c r="D35" s="3">
        <f t="shared" si="2"/>
        <v>1734</v>
      </c>
      <c r="E35" s="3">
        <f t="shared" si="3"/>
        <v>1563</v>
      </c>
      <c r="F35" s="3">
        <f t="shared" si="4"/>
        <v>1573</v>
      </c>
      <c r="G35" s="3">
        <f t="shared" si="5"/>
        <v>1902</v>
      </c>
      <c r="H35" s="3">
        <f t="shared" si="6"/>
        <v>1833</v>
      </c>
      <c r="I35" s="3">
        <f t="shared" si="7"/>
        <v>1831</v>
      </c>
      <c r="J35" s="3">
        <f t="shared" si="8"/>
        <v>1775</v>
      </c>
      <c r="K35" s="3">
        <f t="shared" si="9"/>
        <v>1867</v>
      </c>
      <c r="L35" s="3">
        <f t="shared" si="10"/>
        <v>1906</v>
      </c>
      <c r="M35" s="3">
        <f t="shared" si="11"/>
        <v>1685</v>
      </c>
      <c r="N35" s="3">
        <f t="shared" si="12"/>
        <v>1778</v>
      </c>
    </row>
    <row r="36" spans="1:14" x14ac:dyDescent="0.25">
      <c r="A36">
        <v>34</v>
      </c>
      <c r="B36" s="55">
        <v>1720</v>
      </c>
      <c r="C36" s="3">
        <f t="shared" si="1"/>
        <v>1734</v>
      </c>
      <c r="D36" s="3">
        <f t="shared" si="2"/>
        <v>1563</v>
      </c>
      <c r="E36" s="3">
        <f t="shared" si="3"/>
        <v>1573</v>
      </c>
      <c r="F36" s="3">
        <f t="shared" si="4"/>
        <v>1902</v>
      </c>
      <c r="G36" s="3">
        <f t="shared" si="5"/>
        <v>1833</v>
      </c>
      <c r="H36" s="3">
        <f t="shared" si="6"/>
        <v>1831</v>
      </c>
      <c r="I36" s="3">
        <f t="shared" si="7"/>
        <v>1775</v>
      </c>
      <c r="J36" s="3">
        <f t="shared" si="8"/>
        <v>1867</v>
      </c>
      <c r="K36" s="3">
        <f t="shared" si="9"/>
        <v>1906</v>
      </c>
      <c r="L36" s="3">
        <f t="shared" si="10"/>
        <v>1685</v>
      </c>
      <c r="M36" s="3">
        <f t="shared" si="11"/>
        <v>1778</v>
      </c>
      <c r="N36" s="3">
        <f t="shared" si="12"/>
        <v>1775</v>
      </c>
    </row>
    <row r="37" spans="1:14" x14ac:dyDescent="0.25">
      <c r="A37">
        <v>35</v>
      </c>
      <c r="B37" s="55">
        <v>1734</v>
      </c>
      <c r="C37" s="3">
        <f t="shared" si="1"/>
        <v>1563</v>
      </c>
      <c r="D37" s="3">
        <f t="shared" si="2"/>
        <v>1573</v>
      </c>
      <c r="E37" s="3">
        <f t="shared" si="3"/>
        <v>1902</v>
      </c>
      <c r="F37" s="3">
        <f t="shared" si="4"/>
        <v>1833</v>
      </c>
      <c r="G37" s="3">
        <f t="shared" si="5"/>
        <v>1831</v>
      </c>
      <c r="H37" s="3">
        <f t="shared" si="6"/>
        <v>1775</v>
      </c>
      <c r="I37" s="3">
        <f t="shared" si="7"/>
        <v>1867</v>
      </c>
      <c r="J37" s="3">
        <f t="shared" si="8"/>
        <v>1906</v>
      </c>
      <c r="K37" s="3">
        <f t="shared" si="9"/>
        <v>1685</v>
      </c>
      <c r="L37" s="3">
        <f t="shared" si="10"/>
        <v>1778</v>
      </c>
      <c r="M37" s="3">
        <f t="shared" si="11"/>
        <v>1775</v>
      </c>
      <c r="N37" s="3">
        <f t="shared" si="12"/>
        <v>1783</v>
      </c>
    </row>
    <row r="38" spans="1:14" x14ac:dyDescent="0.25">
      <c r="A38">
        <v>36</v>
      </c>
      <c r="B38" s="55">
        <v>1563</v>
      </c>
      <c r="C38" s="3">
        <f t="shared" si="1"/>
        <v>1573</v>
      </c>
      <c r="D38" s="3">
        <f t="shared" si="2"/>
        <v>1902</v>
      </c>
      <c r="E38" s="3">
        <f t="shared" si="3"/>
        <v>1833</v>
      </c>
      <c r="F38" s="3">
        <f t="shared" si="4"/>
        <v>1831</v>
      </c>
      <c r="G38" s="3">
        <f t="shared" si="5"/>
        <v>1775</v>
      </c>
      <c r="H38" s="3">
        <f t="shared" si="6"/>
        <v>1867</v>
      </c>
      <c r="I38" s="3">
        <f t="shared" si="7"/>
        <v>1906</v>
      </c>
      <c r="J38" s="3">
        <f t="shared" si="8"/>
        <v>1685</v>
      </c>
      <c r="K38" s="3">
        <f t="shared" si="9"/>
        <v>1778</v>
      </c>
      <c r="L38" s="3">
        <f t="shared" si="10"/>
        <v>1775</v>
      </c>
      <c r="M38" s="3">
        <f t="shared" si="11"/>
        <v>1783</v>
      </c>
      <c r="N38" s="3">
        <f t="shared" si="12"/>
        <v>1548</v>
      </c>
    </row>
    <row r="39" spans="1:14" x14ac:dyDescent="0.25">
      <c r="A39">
        <v>37</v>
      </c>
      <c r="B39" s="55">
        <v>1573</v>
      </c>
      <c r="C39" s="3">
        <f t="shared" si="1"/>
        <v>1902</v>
      </c>
      <c r="D39" s="3">
        <f t="shared" si="2"/>
        <v>1833</v>
      </c>
      <c r="E39" s="3">
        <f t="shared" si="3"/>
        <v>1831</v>
      </c>
      <c r="F39" s="3">
        <f t="shared" si="4"/>
        <v>1775</v>
      </c>
      <c r="G39" s="3">
        <f t="shared" si="5"/>
        <v>1867</v>
      </c>
      <c r="H39" s="3">
        <f t="shared" si="6"/>
        <v>1906</v>
      </c>
      <c r="I39" s="3">
        <f t="shared" si="7"/>
        <v>1685</v>
      </c>
      <c r="J39" s="3">
        <f t="shared" si="8"/>
        <v>1778</v>
      </c>
      <c r="K39" s="3">
        <f t="shared" si="9"/>
        <v>1775</v>
      </c>
      <c r="L39" s="3">
        <f t="shared" si="10"/>
        <v>1783</v>
      </c>
      <c r="M39" s="3">
        <f t="shared" si="11"/>
        <v>1548</v>
      </c>
      <c r="N39" s="3">
        <f t="shared" si="12"/>
        <v>1496</v>
      </c>
    </row>
    <row r="40" spans="1:14" x14ac:dyDescent="0.25">
      <c r="A40">
        <v>38</v>
      </c>
      <c r="B40" s="55">
        <v>1902</v>
      </c>
      <c r="C40" s="3">
        <f t="shared" si="1"/>
        <v>1833</v>
      </c>
      <c r="D40" s="3">
        <f t="shared" si="2"/>
        <v>1831</v>
      </c>
      <c r="E40" s="3">
        <f t="shared" si="3"/>
        <v>1775</v>
      </c>
      <c r="F40" s="3">
        <f t="shared" si="4"/>
        <v>1867</v>
      </c>
      <c r="G40" s="3">
        <f t="shared" si="5"/>
        <v>1906</v>
      </c>
      <c r="H40" s="3">
        <f t="shared" si="6"/>
        <v>1685</v>
      </c>
      <c r="I40" s="3">
        <f t="shared" si="7"/>
        <v>1778</v>
      </c>
      <c r="J40" s="3">
        <f t="shared" si="8"/>
        <v>1775</v>
      </c>
      <c r="K40" s="3">
        <f t="shared" si="9"/>
        <v>1783</v>
      </c>
      <c r="L40" s="3">
        <f t="shared" si="10"/>
        <v>1548</v>
      </c>
      <c r="M40" s="3">
        <f t="shared" si="11"/>
        <v>1496</v>
      </c>
      <c r="N40" s="3">
        <f t="shared" si="12"/>
        <v>1798</v>
      </c>
    </row>
    <row r="41" spans="1:14" x14ac:dyDescent="0.25">
      <c r="A41">
        <v>39</v>
      </c>
      <c r="B41" s="55">
        <v>1833</v>
      </c>
      <c r="C41" s="3">
        <f t="shared" si="1"/>
        <v>1831</v>
      </c>
      <c r="D41" s="3">
        <f t="shared" si="2"/>
        <v>1775</v>
      </c>
      <c r="E41" s="3">
        <f t="shared" si="3"/>
        <v>1867</v>
      </c>
      <c r="F41" s="3">
        <f t="shared" si="4"/>
        <v>1906</v>
      </c>
      <c r="G41" s="3">
        <f t="shared" si="5"/>
        <v>1685</v>
      </c>
      <c r="H41" s="3">
        <f t="shared" si="6"/>
        <v>1778</v>
      </c>
      <c r="I41" s="3">
        <f t="shared" si="7"/>
        <v>1775</v>
      </c>
      <c r="J41" s="3">
        <f t="shared" si="8"/>
        <v>1783</v>
      </c>
      <c r="K41" s="3">
        <f t="shared" si="9"/>
        <v>1548</v>
      </c>
      <c r="L41" s="3">
        <f t="shared" si="10"/>
        <v>1496</v>
      </c>
      <c r="M41" s="3">
        <f t="shared" si="11"/>
        <v>1798</v>
      </c>
      <c r="N41" s="3">
        <f t="shared" si="12"/>
        <v>1732</v>
      </c>
    </row>
    <row r="42" spans="1:14" x14ac:dyDescent="0.25">
      <c r="A42">
        <v>40</v>
      </c>
      <c r="B42" s="55">
        <v>1831</v>
      </c>
      <c r="C42" s="3">
        <f t="shared" si="1"/>
        <v>1775</v>
      </c>
      <c r="D42" s="3">
        <f t="shared" si="2"/>
        <v>1867</v>
      </c>
      <c r="E42" s="3">
        <f t="shared" si="3"/>
        <v>1906</v>
      </c>
      <c r="F42" s="3">
        <f t="shared" si="4"/>
        <v>1685</v>
      </c>
      <c r="G42" s="3">
        <f t="shared" si="5"/>
        <v>1778</v>
      </c>
      <c r="H42" s="3">
        <f t="shared" si="6"/>
        <v>1775</v>
      </c>
      <c r="I42" s="3">
        <f t="shared" si="7"/>
        <v>1783</v>
      </c>
      <c r="J42" s="3">
        <f t="shared" si="8"/>
        <v>1548</v>
      </c>
      <c r="K42" s="3">
        <f t="shared" si="9"/>
        <v>1496</v>
      </c>
      <c r="L42" s="3">
        <f t="shared" si="10"/>
        <v>1798</v>
      </c>
      <c r="M42" s="3">
        <f t="shared" si="11"/>
        <v>1732</v>
      </c>
      <c r="N42" s="3">
        <f t="shared" si="12"/>
        <v>1772</v>
      </c>
    </row>
    <row r="43" spans="1:14" x14ac:dyDescent="0.25">
      <c r="A43">
        <v>41</v>
      </c>
      <c r="B43" s="55">
        <v>1775</v>
      </c>
      <c r="C43" s="3">
        <f t="shared" si="1"/>
        <v>1867</v>
      </c>
      <c r="D43" s="3">
        <f t="shared" si="2"/>
        <v>1906</v>
      </c>
      <c r="E43" s="3">
        <f t="shared" si="3"/>
        <v>1685</v>
      </c>
      <c r="F43" s="3">
        <f t="shared" si="4"/>
        <v>1778</v>
      </c>
      <c r="G43" s="3">
        <f t="shared" si="5"/>
        <v>1775</v>
      </c>
      <c r="H43" s="3">
        <f t="shared" si="6"/>
        <v>1783</v>
      </c>
      <c r="I43" s="3">
        <f t="shared" si="7"/>
        <v>1548</v>
      </c>
      <c r="J43" s="3">
        <f t="shared" si="8"/>
        <v>1496</v>
      </c>
      <c r="K43" s="3">
        <f t="shared" si="9"/>
        <v>1798</v>
      </c>
      <c r="L43" s="3">
        <f t="shared" si="10"/>
        <v>1732</v>
      </c>
      <c r="M43" s="3">
        <f t="shared" si="11"/>
        <v>1772</v>
      </c>
      <c r="N43" s="3">
        <f t="shared" si="12"/>
        <v>1761</v>
      </c>
    </row>
    <row r="44" spans="1:14" x14ac:dyDescent="0.25">
      <c r="A44">
        <v>42</v>
      </c>
      <c r="B44" s="55">
        <v>1867</v>
      </c>
      <c r="C44" s="3">
        <f t="shared" si="1"/>
        <v>1906</v>
      </c>
      <c r="D44" s="3">
        <f t="shared" si="2"/>
        <v>1685</v>
      </c>
      <c r="E44" s="3">
        <f t="shared" si="3"/>
        <v>1778</v>
      </c>
      <c r="F44" s="3">
        <f t="shared" si="4"/>
        <v>1775</v>
      </c>
      <c r="G44" s="3">
        <f t="shared" si="5"/>
        <v>1783</v>
      </c>
      <c r="H44" s="3">
        <f t="shared" si="6"/>
        <v>1548</v>
      </c>
      <c r="I44" s="3">
        <f t="shared" si="7"/>
        <v>1496</v>
      </c>
      <c r="J44" s="3">
        <f t="shared" si="8"/>
        <v>1798</v>
      </c>
      <c r="K44" s="3">
        <f t="shared" si="9"/>
        <v>1732</v>
      </c>
      <c r="L44" s="3">
        <f t="shared" si="10"/>
        <v>1772</v>
      </c>
      <c r="M44" s="3">
        <f t="shared" si="11"/>
        <v>1761</v>
      </c>
      <c r="N44" s="3">
        <f t="shared" si="12"/>
        <v>1791</v>
      </c>
    </row>
    <row r="45" spans="1:14" x14ac:dyDescent="0.25">
      <c r="A45">
        <v>43</v>
      </c>
      <c r="B45" s="55">
        <v>1906</v>
      </c>
      <c r="C45" s="3">
        <f t="shared" si="1"/>
        <v>1685</v>
      </c>
      <c r="D45" s="3">
        <f t="shared" si="2"/>
        <v>1778</v>
      </c>
      <c r="E45" s="3">
        <f t="shared" si="3"/>
        <v>1775</v>
      </c>
      <c r="F45" s="3">
        <f t="shared" si="4"/>
        <v>1783</v>
      </c>
      <c r="G45" s="3">
        <f t="shared" si="5"/>
        <v>1548</v>
      </c>
      <c r="H45" s="3">
        <f t="shared" si="6"/>
        <v>1496</v>
      </c>
      <c r="I45" s="3">
        <f t="shared" si="7"/>
        <v>1798</v>
      </c>
      <c r="J45" s="3">
        <f t="shared" si="8"/>
        <v>1732</v>
      </c>
      <c r="K45" s="3">
        <f t="shared" si="9"/>
        <v>1772</v>
      </c>
      <c r="L45" s="3">
        <f t="shared" si="10"/>
        <v>1761</v>
      </c>
      <c r="M45" s="3">
        <f t="shared" si="11"/>
        <v>1791</v>
      </c>
      <c r="N45" s="3">
        <f t="shared" si="12"/>
        <v>1874</v>
      </c>
    </row>
    <row r="46" spans="1:14" x14ac:dyDescent="0.25">
      <c r="A46">
        <v>44</v>
      </c>
      <c r="B46" s="55">
        <v>1685</v>
      </c>
      <c r="C46" s="3">
        <f t="shared" si="1"/>
        <v>1778</v>
      </c>
      <c r="D46" s="3">
        <f t="shared" si="2"/>
        <v>1775</v>
      </c>
      <c r="E46" s="3">
        <f t="shared" si="3"/>
        <v>1783</v>
      </c>
      <c r="F46" s="3">
        <f t="shared" si="4"/>
        <v>1548</v>
      </c>
      <c r="G46" s="3">
        <f t="shared" si="5"/>
        <v>1496</v>
      </c>
      <c r="H46" s="3">
        <f t="shared" si="6"/>
        <v>1798</v>
      </c>
      <c r="I46" s="3">
        <f t="shared" si="7"/>
        <v>1732</v>
      </c>
      <c r="J46" s="3">
        <f t="shared" si="8"/>
        <v>1772</v>
      </c>
      <c r="K46" s="3">
        <f t="shared" si="9"/>
        <v>1761</v>
      </c>
      <c r="L46" s="3">
        <f t="shared" si="10"/>
        <v>1791</v>
      </c>
      <c r="M46" s="3">
        <f t="shared" si="11"/>
        <v>1874</v>
      </c>
      <c r="N46" s="3">
        <f t="shared" si="12"/>
        <v>1571</v>
      </c>
    </row>
    <row r="47" spans="1:14" x14ac:dyDescent="0.25">
      <c r="A47">
        <v>45</v>
      </c>
      <c r="B47" s="55">
        <v>1778</v>
      </c>
      <c r="C47" s="3">
        <f t="shared" si="1"/>
        <v>1775</v>
      </c>
      <c r="D47" s="3">
        <f t="shared" si="2"/>
        <v>1783</v>
      </c>
      <c r="E47" s="3">
        <f t="shared" si="3"/>
        <v>1548</v>
      </c>
      <c r="F47" s="3">
        <f t="shared" si="4"/>
        <v>1496</v>
      </c>
      <c r="G47" s="3">
        <f t="shared" si="5"/>
        <v>1798</v>
      </c>
      <c r="H47" s="3">
        <f t="shared" si="6"/>
        <v>1732</v>
      </c>
      <c r="I47" s="3">
        <f t="shared" si="7"/>
        <v>1772</v>
      </c>
      <c r="J47" s="3">
        <f t="shared" si="8"/>
        <v>1761</v>
      </c>
      <c r="K47" s="3">
        <f t="shared" si="9"/>
        <v>1791</v>
      </c>
      <c r="L47" s="3">
        <f t="shared" si="10"/>
        <v>1874</v>
      </c>
      <c r="M47" s="3">
        <f t="shared" si="11"/>
        <v>1571</v>
      </c>
      <c r="N47" s="3">
        <f t="shared" si="12"/>
        <v>1646</v>
      </c>
    </row>
    <row r="48" spans="1:14" x14ac:dyDescent="0.25">
      <c r="A48">
        <v>46</v>
      </c>
      <c r="B48" s="55">
        <v>1775</v>
      </c>
      <c r="C48" s="3">
        <f t="shared" si="1"/>
        <v>1783</v>
      </c>
      <c r="D48" s="3">
        <f t="shared" si="2"/>
        <v>1548</v>
      </c>
      <c r="E48" s="3">
        <f t="shared" si="3"/>
        <v>1496</v>
      </c>
      <c r="F48" s="3">
        <f t="shared" si="4"/>
        <v>1798</v>
      </c>
      <c r="G48" s="3">
        <f t="shared" si="5"/>
        <v>1732</v>
      </c>
      <c r="H48" s="3">
        <f t="shared" si="6"/>
        <v>1772</v>
      </c>
      <c r="I48" s="3">
        <f t="shared" si="7"/>
        <v>1761</v>
      </c>
      <c r="J48" s="3">
        <f t="shared" si="8"/>
        <v>1791</v>
      </c>
      <c r="K48" s="3">
        <f t="shared" si="9"/>
        <v>1874</v>
      </c>
      <c r="L48" s="3">
        <f t="shared" si="10"/>
        <v>1571</v>
      </c>
      <c r="M48" s="3">
        <f t="shared" si="11"/>
        <v>1646</v>
      </c>
      <c r="N48" s="3">
        <f t="shared" si="12"/>
        <v>1672</v>
      </c>
    </row>
    <row r="49" spans="1:14" x14ac:dyDescent="0.25">
      <c r="A49">
        <v>47</v>
      </c>
      <c r="B49" s="55">
        <v>1783</v>
      </c>
      <c r="C49" s="3">
        <f t="shared" si="1"/>
        <v>1548</v>
      </c>
      <c r="D49" s="3">
        <f t="shared" si="2"/>
        <v>1496</v>
      </c>
      <c r="E49" s="3">
        <f t="shared" si="3"/>
        <v>1798</v>
      </c>
      <c r="F49" s="3">
        <f t="shared" si="4"/>
        <v>1732</v>
      </c>
      <c r="G49" s="3">
        <f t="shared" si="5"/>
        <v>1772</v>
      </c>
      <c r="H49" s="3">
        <f t="shared" si="6"/>
        <v>1761</v>
      </c>
      <c r="I49" s="3">
        <f t="shared" si="7"/>
        <v>1791</v>
      </c>
      <c r="J49" s="3">
        <f t="shared" si="8"/>
        <v>1874</v>
      </c>
      <c r="K49" s="3">
        <f t="shared" si="9"/>
        <v>1571</v>
      </c>
      <c r="L49" s="3">
        <f t="shared" si="10"/>
        <v>1646</v>
      </c>
      <c r="M49" s="3">
        <f t="shared" si="11"/>
        <v>1672</v>
      </c>
      <c r="N49" s="3">
        <f t="shared" si="12"/>
        <v>1656</v>
      </c>
    </row>
    <row r="50" spans="1:14" x14ac:dyDescent="0.25">
      <c r="A50">
        <v>48</v>
      </c>
      <c r="B50" s="55">
        <v>1548</v>
      </c>
      <c r="C50" s="3">
        <f t="shared" si="1"/>
        <v>1496</v>
      </c>
      <c r="D50" s="3">
        <f t="shared" si="2"/>
        <v>1798</v>
      </c>
      <c r="E50" s="3">
        <f t="shared" si="3"/>
        <v>1732</v>
      </c>
      <c r="F50" s="3">
        <f t="shared" si="4"/>
        <v>1772</v>
      </c>
      <c r="G50" s="3">
        <f t="shared" si="5"/>
        <v>1761</v>
      </c>
      <c r="H50" s="3">
        <f t="shared" si="6"/>
        <v>1791</v>
      </c>
      <c r="I50" s="3">
        <f t="shared" si="7"/>
        <v>1874</v>
      </c>
      <c r="J50" s="3">
        <f t="shared" si="8"/>
        <v>1571</v>
      </c>
      <c r="K50" s="3">
        <f t="shared" si="9"/>
        <v>1646</v>
      </c>
      <c r="L50" s="3">
        <f t="shared" si="10"/>
        <v>1672</v>
      </c>
      <c r="M50" s="3">
        <f t="shared" si="11"/>
        <v>1656</v>
      </c>
      <c r="N50" s="3">
        <f t="shared" si="12"/>
        <v>1381</v>
      </c>
    </row>
    <row r="51" spans="1:14" x14ac:dyDescent="0.25">
      <c r="A51">
        <v>49</v>
      </c>
      <c r="B51" s="55">
        <v>1496</v>
      </c>
      <c r="C51" s="3">
        <f t="shared" si="1"/>
        <v>1798</v>
      </c>
      <c r="D51" s="3">
        <f t="shared" si="2"/>
        <v>1732</v>
      </c>
      <c r="E51" s="3">
        <f t="shared" si="3"/>
        <v>1772</v>
      </c>
      <c r="F51" s="3">
        <f t="shared" si="4"/>
        <v>1761</v>
      </c>
      <c r="G51" s="3">
        <f t="shared" si="5"/>
        <v>1791</v>
      </c>
      <c r="H51" s="3">
        <f t="shared" si="6"/>
        <v>1874</v>
      </c>
      <c r="I51" s="3">
        <f t="shared" si="7"/>
        <v>1571</v>
      </c>
      <c r="J51" s="3">
        <f t="shared" si="8"/>
        <v>1646</v>
      </c>
      <c r="K51" s="3">
        <f t="shared" si="9"/>
        <v>1672</v>
      </c>
      <c r="L51" s="3">
        <f t="shared" si="10"/>
        <v>1656</v>
      </c>
      <c r="M51" s="3">
        <f t="shared" si="11"/>
        <v>1381</v>
      </c>
      <c r="N51" s="3">
        <f t="shared" si="12"/>
        <v>1360</v>
      </c>
    </row>
    <row r="52" spans="1:14" x14ac:dyDescent="0.25">
      <c r="A52">
        <v>50</v>
      </c>
      <c r="B52" s="55">
        <v>1798</v>
      </c>
      <c r="C52" s="3">
        <f t="shared" si="1"/>
        <v>1732</v>
      </c>
      <c r="D52" s="3">
        <f t="shared" si="2"/>
        <v>1772</v>
      </c>
      <c r="E52" s="3">
        <f t="shared" si="3"/>
        <v>1761</v>
      </c>
      <c r="F52" s="3">
        <f t="shared" si="4"/>
        <v>1791</v>
      </c>
      <c r="G52" s="3">
        <f t="shared" si="5"/>
        <v>1874</v>
      </c>
      <c r="H52" s="3">
        <f t="shared" si="6"/>
        <v>1571</v>
      </c>
      <c r="I52" s="3">
        <f t="shared" si="7"/>
        <v>1646</v>
      </c>
      <c r="J52" s="3">
        <f t="shared" si="8"/>
        <v>1672</v>
      </c>
      <c r="K52" s="3">
        <f t="shared" si="9"/>
        <v>1656</v>
      </c>
      <c r="L52" s="3">
        <f t="shared" si="10"/>
        <v>1381</v>
      </c>
      <c r="M52" s="3">
        <f t="shared" si="11"/>
        <v>1360</v>
      </c>
      <c r="N52" s="3">
        <f t="shared" si="12"/>
        <v>1558</v>
      </c>
    </row>
    <row r="53" spans="1:14" x14ac:dyDescent="0.25">
      <c r="A53">
        <v>51</v>
      </c>
      <c r="B53" s="55">
        <v>1732</v>
      </c>
      <c r="C53" s="3">
        <f t="shared" si="1"/>
        <v>1772</v>
      </c>
      <c r="D53" s="3">
        <f t="shared" si="2"/>
        <v>1761</v>
      </c>
      <c r="E53" s="3">
        <f t="shared" si="3"/>
        <v>1791</v>
      </c>
      <c r="F53" s="3">
        <f t="shared" si="4"/>
        <v>1874</v>
      </c>
      <c r="G53" s="3">
        <f t="shared" si="5"/>
        <v>1571</v>
      </c>
      <c r="H53" s="3">
        <f t="shared" si="6"/>
        <v>1646</v>
      </c>
      <c r="I53" s="3">
        <f t="shared" si="7"/>
        <v>1672</v>
      </c>
      <c r="J53" s="3">
        <f t="shared" si="8"/>
        <v>1656</v>
      </c>
      <c r="K53" s="3">
        <f t="shared" si="9"/>
        <v>1381</v>
      </c>
      <c r="L53" s="3">
        <f t="shared" si="10"/>
        <v>1360</v>
      </c>
      <c r="M53" s="3">
        <f t="shared" si="11"/>
        <v>1558</v>
      </c>
      <c r="N53" s="3">
        <f t="shared" si="12"/>
        <v>1608</v>
      </c>
    </row>
    <row r="54" spans="1:14" x14ac:dyDescent="0.25">
      <c r="A54">
        <v>52</v>
      </c>
      <c r="B54" s="55">
        <v>1772</v>
      </c>
      <c r="C54" s="3">
        <f t="shared" si="1"/>
        <v>1761</v>
      </c>
      <c r="D54" s="3">
        <f t="shared" si="2"/>
        <v>1791</v>
      </c>
      <c r="E54" s="3">
        <f t="shared" si="3"/>
        <v>1874</v>
      </c>
      <c r="F54" s="3">
        <f t="shared" si="4"/>
        <v>1571</v>
      </c>
      <c r="G54" s="3">
        <f t="shared" si="5"/>
        <v>1646</v>
      </c>
      <c r="H54" s="3">
        <f t="shared" si="6"/>
        <v>1672</v>
      </c>
      <c r="I54" s="3">
        <f t="shared" si="7"/>
        <v>1656</v>
      </c>
      <c r="J54" s="3">
        <f t="shared" si="8"/>
        <v>1381</v>
      </c>
      <c r="K54" s="3">
        <f t="shared" si="9"/>
        <v>1360</v>
      </c>
      <c r="L54" s="3">
        <f t="shared" si="10"/>
        <v>1558</v>
      </c>
      <c r="M54" s="3">
        <f t="shared" si="11"/>
        <v>1608</v>
      </c>
      <c r="N54" s="3">
        <f t="shared" si="12"/>
        <v>1696</v>
      </c>
    </row>
    <row r="55" spans="1:14" x14ac:dyDescent="0.25">
      <c r="A55">
        <v>53</v>
      </c>
      <c r="B55" s="55">
        <v>1761</v>
      </c>
      <c r="C55" s="3">
        <f t="shared" si="1"/>
        <v>1791</v>
      </c>
      <c r="D55" s="3">
        <f t="shared" si="2"/>
        <v>1874</v>
      </c>
      <c r="E55" s="3">
        <f t="shared" si="3"/>
        <v>1571</v>
      </c>
      <c r="F55" s="3">
        <f t="shared" si="4"/>
        <v>1646</v>
      </c>
      <c r="G55" s="3">
        <f t="shared" si="5"/>
        <v>1672</v>
      </c>
      <c r="H55" s="3">
        <f t="shared" si="6"/>
        <v>1656</v>
      </c>
      <c r="I55" s="3">
        <f t="shared" si="7"/>
        <v>1381</v>
      </c>
      <c r="J55" s="3">
        <f t="shared" si="8"/>
        <v>1360</v>
      </c>
      <c r="K55" s="3">
        <f t="shared" si="9"/>
        <v>1558</v>
      </c>
      <c r="L55" s="3">
        <f t="shared" si="10"/>
        <v>1608</v>
      </c>
      <c r="M55" s="3">
        <f t="shared" si="11"/>
        <v>1696</v>
      </c>
      <c r="N55" s="3">
        <f t="shared" si="12"/>
        <v>1693</v>
      </c>
    </row>
    <row r="56" spans="1:14" x14ac:dyDescent="0.25">
      <c r="A56">
        <v>54</v>
      </c>
      <c r="B56" s="55">
        <v>1791</v>
      </c>
      <c r="C56" s="3">
        <f t="shared" si="1"/>
        <v>1874</v>
      </c>
      <c r="D56" s="3">
        <f t="shared" si="2"/>
        <v>1571</v>
      </c>
      <c r="E56" s="3">
        <f t="shared" si="3"/>
        <v>1646</v>
      </c>
      <c r="F56" s="3">
        <f t="shared" si="4"/>
        <v>1672</v>
      </c>
      <c r="G56" s="3">
        <f t="shared" si="5"/>
        <v>1656</v>
      </c>
      <c r="H56" s="3">
        <f t="shared" si="6"/>
        <v>1381</v>
      </c>
      <c r="I56" s="3">
        <f t="shared" si="7"/>
        <v>1360</v>
      </c>
      <c r="J56" s="3">
        <f t="shared" si="8"/>
        <v>1558</v>
      </c>
      <c r="K56" s="3">
        <f t="shared" si="9"/>
        <v>1608</v>
      </c>
      <c r="L56" s="3">
        <f t="shared" si="10"/>
        <v>1696</v>
      </c>
      <c r="M56" s="3">
        <f t="shared" si="11"/>
        <v>1693</v>
      </c>
      <c r="N56" s="3">
        <f t="shared" si="12"/>
        <v>1835</v>
      </c>
    </row>
    <row r="57" spans="1:14" x14ac:dyDescent="0.25">
      <c r="A57">
        <v>55</v>
      </c>
      <c r="B57" s="55">
        <v>1874</v>
      </c>
      <c r="C57" s="3">
        <f t="shared" si="1"/>
        <v>1571</v>
      </c>
      <c r="D57" s="3">
        <f t="shared" si="2"/>
        <v>1646</v>
      </c>
      <c r="E57" s="3">
        <f t="shared" si="3"/>
        <v>1672</v>
      </c>
      <c r="F57" s="3">
        <f t="shared" si="4"/>
        <v>1656</v>
      </c>
      <c r="G57" s="3">
        <f t="shared" si="5"/>
        <v>1381</v>
      </c>
      <c r="H57" s="3">
        <f t="shared" si="6"/>
        <v>1360</v>
      </c>
      <c r="I57" s="3">
        <f t="shared" si="7"/>
        <v>1558</v>
      </c>
      <c r="J57" s="3">
        <f t="shared" si="8"/>
        <v>1608</v>
      </c>
      <c r="K57" s="3">
        <f t="shared" si="9"/>
        <v>1696</v>
      </c>
      <c r="L57" s="3">
        <f t="shared" si="10"/>
        <v>1693</v>
      </c>
      <c r="M57" s="3">
        <f t="shared" si="11"/>
        <v>1835</v>
      </c>
      <c r="N57" s="3">
        <f t="shared" si="12"/>
        <v>1942</v>
      </c>
    </row>
    <row r="58" spans="1:14" x14ac:dyDescent="0.25">
      <c r="A58">
        <v>56</v>
      </c>
      <c r="B58" s="55">
        <v>1571</v>
      </c>
      <c r="C58" s="3">
        <f t="shared" si="1"/>
        <v>1646</v>
      </c>
      <c r="D58" s="3">
        <f t="shared" si="2"/>
        <v>1672</v>
      </c>
      <c r="E58" s="3">
        <f t="shared" si="3"/>
        <v>1656</v>
      </c>
      <c r="F58" s="3">
        <f t="shared" si="4"/>
        <v>1381</v>
      </c>
      <c r="G58" s="3">
        <f t="shared" si="5"/>
        <v>1360</v>
      </c>
      <c r="H58" s="3">
        <f t="shared" si="6"/>
        <v>1558</v>
      </c>
      <c r="I58" s="3">
        <f t="shared" si="7"/>
        <v>1608</v>
      </c>
      <c r="J58" s="3">
        <f t="shared" si="8"/>
        <v>1696</v>
      </c>
      <c r="K58" s="3">
        <f t="shared" si="9"/>
        <v>1693</v>
      </c>
      <c r="L58" s="3">
        <f t="shared" si="10"/>
        <v>1835</v>
      </c>
      <c r="M58" s="3">
        <f t="shared" si="11"/>
        <v>1942</v>
      </c>
      <c r="N58" s="3">
        <f t="shared" si="12"/>
        <v>1551</v>
      </c>
    </row>
    <row r="59" spans="1:14" x14ac:dyDescent="0.25">
      <c r="A59">
        <v>57</v>
      </c>
      <c r="B59" s="55">
        <v>1646</v>
      </c>
      <c r="C59" s="3">
        <f t="shared" si="1"/>
        <v>1672</v>
      </c>
      <c r="D59" s="3">
        <f t="shared" si="2"/>
        <v>1656</v>
      </c>
      <c r="E59" s="3">
        <f t="shared" si="3"/>
        <v>1381</v>
      </c>
      <c r="F59" s="3">
        <f t="shared" si="4"/>
        <v>1360</v>
      </c>
      <c r="G59" s="3">
        <f t="shared" si="5"/>
        <v>1558</v>
      </c>
      <c r="H59" s="3">
        <f t="shared" si="6"/>
        <v>1608</v>
      </c>
      <c r="I59" s="3">
        <f t="shared" si="7"/>
        <v>1696</v>
      </c>
      <c r="J59" s="3">
        <f t="shared" si="8"/>
        <v>1693</v>
      </c>
      <c r="K59" s="3">
        <f t="shared" si="9"/>
        <v>1835</v>
      </c>
      <c r="L59" s="3">
        <f t="shared" si="10"/>
        <v>1942</v>
      </c>
      <c r="M59" s="3">
        <f t="shared" si="11"/>
        <v>1551</v>
      </c>
      <c r="N59" s="3">
        <f t="shared" si="12"/>
        <v>1686</v>
      </c>
    </row>
    <row r="60" spans="1:14" x14ac:dyDescent="0.25">
      <c r="A60">
        <v>58</v>
      </c>
      <c r="B60" s="55">
        <v>1672</v>
      </c>
      <c r="C60" s="3">
        <f t="shared" si="1"/>
        <v>1656</v>
      </c>
      <c r="D60" s="3">
        <f t="shared" si="2"/>
        <v>1381</v>
      </c>
      <c r="E60" s="3">
        <f t="shared" si="3"/>
        <v>1360</v>
      </c>
      <c r="F60" s="3">
        <f t="shared" si="4"/>
        <v>1558</v>
      </c>
      <c r="G60" s="3">
        <f t="shared" si="5"/>
        <v>1608</v>
      </c>
      <c r="H60" s="3">
        <f t="shared" si="6"/>
        <v>1696</v>
      </c>
      <c r="I60" s="3">
        <f t="shared" si="7"/>
        <v>1693</v>
      </c>
      <c r="J60" s="3">
        <f t="shared" si="8"/>
        <v>1835</v>
      </c>
      <c r="K60" s="3">
        <f t="shared" si="9"/>
        <v>1942</v>
      </c>
      <c r="L60" s="3">
        <f t="shared" si="10"/>
        <v>1551</v>
      </c>
      <c r="M60" s="3">
        <f t="shared" si="11"/>
        <v>1686</v>
      </c>
      <c r="N60" s="3">
        <f t="shared" si="12"/>
        <v>1576</v>
      </c>
    </row>
    <row r="61" spans="1:14" x14ac:dyDescent="0.25">
      <c r="A61">
        <v>59</v>
      </c>
      <c r="B61" s="55">
        <v>1656</v>
      </c>
      <c r="C61" s="3">
        <f t="shared" si="1"/>
        <v>1381</v>
      </c>
      <c r="D61" s="3">
        <f t="shared" si="2"/>
        <v>1360</v>
      </c>
      <c r="E61" s="3">
        <f t="shared" si="3"/>
        <v>1558</v>
      </c>
      <c r="F61" s="3">
        <f t="shared" si="4"/>
        <v>1608</v>
      </c>
      <c r="G61" s="3">
        <f t="shared" si="5"/>
        <v>1696</v>
      </c>
      <c r="H61" s="3">
        <f t="shared" si="6"/>
        <v>1693</v>
      </c>
      <c r="I61" s="3">
        <f t="shared" si="7"/>
        <v>1835</v>
      </c>
      <c r="J61" s="3">
        <f t="shared" si="8"/>
        <v>1942</v>
      </c>
      <c r="K61" s="3">
        <f t="shared" si="9"/>
        <v>1551</v>
      </c>
      <c r="L61" s="3">
        <f t="shared" si="10"/>
        <v>1686</v>
      </c>
      <c r="M61" s="3">
        <f t="shared" si="11"/>
        <v>1576</v>
      </c>
      <c r="N61" s="3">
        <f t="shared" si="12"/>
        <v>1700</v>
      </c>
    </row>
    <row r="62" spans="1:14" x14ac:dyDescent="0.25">
      <c r="A62">
        <v>60</v>
      </c>
      <c r="B62" s="55">
        <v>1381</v>
      </c>
      <c r="C62" s="3">
        <f t="shared" si="1"/>
        <v>1360</v>
      </c>
      <c r="D62" s="3">
        <f t="shared" si="2"/>
        <v>1558</v>
      </c>
      <c r="E62" s="3">
        <f t="shared" si="3"/>
        <v>1608</v>
      </c>
      <c r="F62" s="3">
        <f t="shared" si="4"/>
        <v>1696</v>
      </c>
      <c r="G62" s="3">
        <f t="shared" si="5"/>
        <v>1693</v>
      </c>
      <c r="H62" s="3">
        <f t="shared" si="6"/>
        <v>1835</v>
      </c>
      <c r="I62" s="3">
        <f t="shared" si="7"/>
        <v>1942</v>
      </c>
      <c r="J62" s="3">
        <f t="shared" si="8"/>
        <v>1551</v>
      </c>
      <c r="K62" s="3">
        <f t="shared" si="9"/>
        <v>1686</v>
      </c>
      <c r="L62" s="3">
        <f t="shared" si="10"/>
        <v>1576</v>
      </c>
      <c r="M62" s="3">
        <f t="shared" si="11"/>
        <v>1700</v>
      </c>
      <c r="N62" s="3">
        <f t="shared" si="12"/>
        <v>1396</v>
      </c>
    </row>
    <row r="63" spans="1:14" x14ac:dyDescent="0.25">
      <c r="A63">
        <v>61</v>
      </c>
      <c r="B63" s="55">
        <v>1360</v>
      </c>
      <c r="C63" s="3">
        <f t="shared" si="1"/>
        <v>1558</v>
      </c>
      <c r="D63" s="3">
        <f t="shared" si="2"/>
        <v>1608</v>
      </c>
      <c r="E63" s="3">
        <f t="shared" si="3"/>
        <v>1696</v>
      </c>
      <c r="F63" s="3">
        <f t="shared" si="4"/>
        <v>1693</v>
      </c>
      <c r="G63" s="3">
        <f t="shared" si="5"/>
        <v>1835</v>
      </c>
      <c r="H63" s="3">
        <f t="shared" si="6"/>
        <v>1942</v>
      </c>
      <c r="I63" s="3">
        <f t="shared" si="7"/>
        <v>1551</v>
      </c>
      <c r="J63" s="3">
        <f t="shared" si="8"/>
        <v>1686</v>
      </c>
      <c r="K63" s="3">
        <f t="shared" si="9"/>
        <v>1576</v>
      </c>
      <c r="L63" s="3">
        <f t="shared" si="10"/>
        <v>1700</v>
      </c>
      <c r="M63" s="3">
        <f t="shared" si="11"/>
        <v>1396</v>
      </c>
      <c r="N63" s="3">
        <f t="shared" si="12"/>
        <v>1371</v>
      </c>
    </row>
    <row r="64" spans="1:14" x14ac:dyDescent="0.25">
      <c r="A64">
        <v>62</v>
      </c>
      <c r="B64" s="55">
        <v>1558</v>
      </c>
      <c r="C64" s="3">
        <f t="shared" si="1"/>
        <v>1608</v>
      </c>
      <c r="D64" s="3">
        <f t="shared" si="2"/>
        <v>1696</v>
      </c>
      <c r="E64" s="3">
        <f t="shared" si="3"/>
        <v>1693</v>
      </c>
      <c r="F64" s="3">
        <f t="shared" si="4"/>
        <v>1835</v>
      </c>
      <c r="G64" s="3">
        <f t="shared" si="5"/>
        <v>1942</v>
      </c>
      <c r="H64" s="3">
        <f t="shared" si="6"/>
        <v>1551</v>
      </c>
      <c r="I64" s="3">
        <f t="shared" si="7"/>
        <v>1686</v>
      </c>
      <c r="J64" s="3">
        <f t="shared" si="8"/>
        <v>1576</v>
      </c>
      <c r="K64" s="3">
        <f t="shared" si="9"/>
        <v>1700</v>
      </c>
      <c r="L64" s="3">
        <f t="shared" si="10"/>
        <v>1396</v>
      </c>
      <c r="M64" s="3">
        <f t="shared" si="11"/>
        <v>1371</v>
      </c>
      <c r="N64" s="3">
        <f t="shared" si="12"/>
        <v>1707</v>
      </c>
    </row>
    <row r="65" spans="1:14" x14ac:dyDescent="0.25">
      <c r="A65">
        <v>63</v>
      </c>
      <c r="B65" s="55">
        <v>1608</v>
      </c>
      <c r="C65" s="3">
        <f t="shared" si="1"/>
        <v>1696</v>
      </c>
      <c r="D65" s="3">
        <f t="shared" si="2"/>
        <v>1693</v>
      </c>
      <c r="E65" s="3">
        <f t="shared" si="3"/>
        <v>1835</v>
      </c>
      <c r="F65" s="3">
        <f t="shared" si="4"/>
        <v>1942</v>
      </c>
      <c r="G65" s="3">
        <f t="shared" si="5"/>
        <v>1551</v>
      </c>
      <c r="H65" s="3">
        <f t="shared" si="6"/>
        <v>1686</v>
      </c>
      <c r="I65" s="3">
        <f t="shared" si="7"/>
        <v>1576</v>
      </c>
      <c r="J65" s="3">
        <f t="shared" si="8"/>
        <v>1700</v>
      </c>
      <c r="K65" s="3">
        <f t="shared" si="9"/>
        <v>1396</v>
      </c>
      <c r="L65" s="3">
        <f t="shared" si="10"/>
        <v>1371</v>
      </c>
      <c r="M65" s="3">
        <f t="shared" si="11"/>
        <v>1707</v>
      </c>
      <c r="N65" s="3">
        <f t="shared" si="12"/>
        <v>1654</v>
      </c>
    </row>
    <row r="66" spans="1:14" x14ac:dyDescent="0.25">
      <c r="A66">
        <v>64</v>
      </c>
      <c r="B66" s="55">
        <v>1696</v>
      </c>
      <c r="C66" s="3">
        <f t="shared" si="1"/>
        <v>1693</v>
      </c>
      <c r="D66" s="3">
        <f t="shared" si="2"/>
        <v>1835</v>
      </c>
      <c r="E66" s="3">
        <f t="shared" si="3"/>
        <v>1942</v>
      </c>
      <c r="F66" s="3">
        <f t="shared" si="4"/>
        <v>1551</v>
      </c>
      <c r="G66" s="3">
        <f t="shared" si="5"/>
        <v>1686</v>
      </c>
      <c r="H66" s="3">
        <f t="shared" si="6"/>
        <v>1576</v>
      </c>
      <c r="I66" s="3">
        <f t="shared" si="7"/>
        <v>1700</v>
      </c>
      <c r="J66" s="3">
        <f t="shared" si="8"/>
        <v>1396</v>
      </c>
      <c r="K66" s="3">
        <f t="shared" si="9"/>
        <v>1371</v>
      </c>
      <c r="L66" s="3">
        <f t="shared" si="10"/>
        <v>1707</v>
      </c>
      <c r="M66" s="3">
        <f t="shared" si="11"/>
        <v>1654</v>
      </c>
      <c r="N66" s="3">
        <f t="shared" si="12"/>
        <v>1762</v>
      </c>
    </row>
    <row r="67" spans="1:14" x14ac:dyDescent="0.25">
      <c r="A67">
        <v>65</v>
      </c>
      <c r="B67" s="55">
        <v>1693</v>
      </c>
      <c r="C67" s="3">
        <f t="shared" ref="C67:C130" si="14">B68</f>
        <v>1835</v>
      </c>
      <c r="D67" s="3">
        <f t="shared" ref="D67:D130" si="15">B69</f>
        <v>1942</v>
      </c>
      <c r="E67" s="3">
        <f t="shared" ref="E67:E130" si="16">B70</f>
        <v>1551</v>
      </c>
      <c r="F67" s="3">
        <f t="shared" ref="F67:F130" si="17">B71</f>
        <v>1686</v>
      </c>
      <c r="G67" s="3">
        <f t="shared" ref="G67:G130" si="18">B72</f>
        <v>1576</v>
      </c>
      <c r="H67" s="3">
        <f t="shared" ref="H67:H130" si="19">B73</f>
        <v>1700</v>
      </c>
      <c r="I67" s="3">
        <f t="shared" ref="I67:I130" si="20">B74</f>
        <v>1396</v>
      </c>
      <c r="J67" s="3">
        <f t="shared" ref="J67:J130" si="21">B75</f>
        <v>1371</v>
      </c>
      <c r="K67" s="3">
        <f t="shared" ref="K67:K130" si="22">B76</f>
        <v>1707</v>
      </c>
      <c r="L67" s="3">
        <f t="shared" ref="L67:L130" si="23">B77</f>
        <v>1654</v>
      </c>
      <c r="M67" s="3">
        <f t="shared" ref="M67:M130" si="24">B78</f>
        <v>1762</v>
      </c>
      <c r="N67" s="3">
        <f t="shared" ref="N67:N130" si="25">B79</f>
        <v>1775</v>
      </c>
    </row>
    <row r="68" spans="1:14" x14ac:dyDescent="0.25">
      <c r="A68">
        <v>66</v>
      </c>
      <c r="B68" s="55">
        <v>1835</v>
      </c>
      <c r="C68" s="3">
        <f t="shared" si="14"/>
        <v>1942</v>
      </c>
      <c r="D68" s="3">
        <f t="shared" si="15"/>
        <v>1551</v>
      </c>
      <c r="E68" s="3">
        <f t="shared" si="16"/>
        <v>1686</v>
      </c>
      <c r="F68" s="3">
        <f t="shared" si="17"/>
        <v>1576</v>
      </c>
      <c r="G68" s="3">
        <f t="shared" si="18"/>
        <v>1700</v>
      </c>
      <c r="H68" s="3">
        <f t="shared" si="19"/>
        <v>1396</v>
      </c>
      <c r="I68" s="3">
        <f t="shared" si="20"/>
        <v>1371</v>
      </c>
      <c r="J68" s="3">
        <f t="shared" si="21"/>
        <v>1707</v>
      </c>
      <c r="K68" s="3">
        <f t="shared" si="22"/>
        <v>1654</v>
      </c>
      <c r="L68" s="3">
        <f t="shared" si="23"/>
        <v>1762</v>
      </c>
      <c r="M68" s="3">
        <f t="shared" si="24"/>
        <v>1775</v>
      </c>
      <c r="N68" s="3">
        <f t="shared" si="25"/>
        <v>1934</v>
      </c>
    </row>
    <row r="69" spans="1:14" x14ac:dyDescent="0.25">
      <c r="A69">
        <v>67</v>
      </c>
      <c r="B69" s="55">
        <v>1942</v>
      </c>
      <c r="C69" s="3">
        <f t="shared" si="14"/>
        <v>1551</v>
      </c>
      <c r="D69" s="3">
        <f t="shared" si="15"/>
        <v>1686</v>
      </c>
      <c r="E69" s="3">
        <f t="shared" si="16"/>
        <v>1576</v>
      </c>
      <c r="F69" s="3">
        <f t="shared" si="17"/>
        <v>1700</v>
      </c>
      <c r="G69" s="3">
        <f t="shared" si="18"/>
        <v>1396</v>
      </c>
      <c r="H69" s="3">
        <f t="shared" si="19"/>
        <v>1371</v>
      </c>
      <c r="I69" s="3">
        <f t="shared" si="20"/>
        <v>1707</v>
      </c>
      <c r="J69" s="3">
        <f t="shared" si="21"/>
        <v>1654</v>
      </c>
      <c r="K69" s="3">
        <f t="shared" si="22"/>
        <v>1762</v>
      </c>
      <c r="L69" s="3">
        <f t="shared" si="23"/>
        <v>1775</v>
      </c>
      <c r="M69" s="3">
        <f t="shared" si="24"/>
        <v>1934</v>
      </c>
      <c r="N69" s="3">
        <f t="shared" si="25"/>
        <v>2008</v>
      </c>
    </row>
    <row r="70" spans="1:14" x14ac:dyDescent="0.25">
      <c r="A70">
        <v>68</v>
      </c>
      <c r="B70" s="55">
        <v>1551</v>
      </c>
      <c r="C70" s="3">
        <f t="shared" si="14"/>
        <v>1686</v>
      </c>
      <c r="D70" s="3">
        <f t="shared" si="15"/>
        <v>1576</v>
      </c>
      <c r="E70" s="3">
        <f t="shared" si="16"/>
        <v>1700</v>
      </c>
      <c r="F70" s="3">
        <f t="shared" si="17"/>
        <v>1396</v>
      </c>
      <c r="G70" s="3">
        <f t="shared" si="18"/>
        <v>1371</v>
      </c>
      <c r="H70" s="3">
        <f t="shared" si="19"/>
        <v>1707</v>
      </c>
      <c r="I70" s="3">
        <f t="shared" si="20"/>
        <v>1654</v>
      </c>
      <c r="J70" s="3">
        <f t="shared" si="21"/>
        <v>1762</v>
      </c>
      <c r="K70" s="3">
        <f t="shared" si="22"/>
        <v>1775</v>
      </c>
      <c r="L70" s="3">
        <f t="shared" si="23"/>
        <v>1934</v>
      </c>
      <c r="M70" s="3">
        <f t="shared" si="24"/>
        <v>2008</v>
      </c>
      <c r="N70" s="3">
        <f t="shared" si="25"/>
        <v>1615</v>
      </c>
    </row>
    <row r="71" spans="1:14" x14ac:dyDescent="0.25">
      <c r="A71">
        <v>69</v>
      </c>
      <c r="B71" s="55">
        <v>1686</v>
      </c>
      <c r="C71" s="3">
        <f t="shared" si="14"/>
        <v>1576</v>
      </c>
      <c r="D71" s="3">
        <f t="shared" si="15"/>
        <v>1700</v>
      </c>
      <c r="E71" s="3">
        <f t="shared" si="16"/>
        <v>1396</v>
      </c>
      <c r="F71" s="3">
        <f t="shared" si="17"/>
        <v>1371</v>
      </c>
      <c r="G71" s="3">
        <f t="shared" si="18"/>
        <v>1707</v>
      </c>
      <c r="H71" s="3">
        <f t="shared" si="19"/>
        <v>1654</v>
      </c>
      <c r="I71" s="3">
        <f t="shared" si="20"/>
        <v>1762</v>
      </c>
      <c r="J71" s="3">
        <f t="shared" si="21"/>
        <v>1775</v>
      </c>
      <c r="K71" s="3">
        <f t="shared" si="22"/>
        <v>1934</v>
      </c>
      <c r="L71" s="3">
        <f t="shared" si="23"/>
        <v>2008</v>
      </c>
      <c r="M71" s="3">
        <f t="shared" si="24"/>
        <v>1615</v>
      </c>
      <c r="N71" s="3">
        <f t="shared" si="25"/>
        <v>1773</v>
      </c>
    </row>
    <row r="72" spans="1:14" x14ac:dyDescent="0.25">
      <c r="A72">
        <v>70</v>
      </c>
      <c r="B72" s="55">
        <v>1576</v>
      </c>
      <c r="C72" s="3">
        <f t="shared" si="14"/>
        <v>1700</v>
      </c>
      <c r="D72" s="3">
        <f t="shared" si="15"/>
        <v>1396</v>
      </c>
      <c r="E72" s="3">
        <f t="shared" si="16"/>
        <v>1371</v>
      </c>
      <c r="F72" s="3">
        <f t="shared" si="17"/>
        <v>1707</v>
      </c>
      <c r="G72" s="3">
        <f t="shared" si="18"/>
        <v>1654</v>
      </c>
      <c r="H72" s="3">
        <f t="shared" si="19"/>
        <v>1762</v>
      </c>
      <c r="I72" s="3">
        <f t="shared" si="20"/>
        <v>1775</v>
      </c>
      <c r="J72" s="3">
        <f t="shared" si="21"/>
        <v>1934</v>
      </c>
      <c r="K72" s="3">
        <f t="shared" si="22"/>
        <v>2008</v>
      </c>
      <c r="L72" s="3">
        <f t="shared" si="23"/>
        <v>1615</v>
      </c>
      <c r="M72" s="3">
        <f t="shared" si="24"/>
        <v>1773</v>
      </c>
      <c r="N72" s="3">
        <f t="shared" si="25"/>
        <v>1732</v>
      </c>
    </row>
    <row r="73" spans="1:14" x14ac:dyDescent="0.25">
      <c r="A73">
        <v>71</v>
      </c>
      <c r="B73" s="55">
        <v>1700</v>
      </c>
      <c r="C73" s="3">
        <f t="shared" si="14"/>
        <v>1396</v>
      </c>
      <c r="D73" s="3">
        <f t="shared" si="15"/>
        <v>1371</v>
      </c>
      <c r="E73" s="3">
        <f t="shared" si="16"/>
        <v>1707</v>
      </c>
      <c r="F73" s="3">
        <f t="shared" si="17"/>
        <v>1654</v>
      </c>
      <c r="G73" s="3">
        <f t="shared" si="18"/>
        <v>1762</v>
      </c>
      <c r="H73" s="3">
        <f t="shared" si="19"/>
        <v>1775</v>
      </c>
      <c r="I73" s="3">
        <f t="shared" si="20"/>
        <v>1934</v>
      </c>
      <c r="J73" s="3">
        <f t="shared" si="21"/>
        <v>2008</v>
      </c>
      <c r="K73" s="3">
        <f t="shared" si="22"/>
        <v>1615</v>
      </c>
      <c r="L73" s="3">
        <f t="shared" si="23"/>
        <v>1773</v>
      </c>
      <c r="M73" s="3">
        <f t="shared" si="24"/>
        <v>1732</v>
      </c>
      <c r="N73" s="3">
        <f t="shared" si="25"/>
        <v>1796</v>
      </c>
    </row>
    <row r="74" spans="1:14" x14ac:dyDescent="0.25">
      <c r="A74">
        <v>72</v>
      </c>
      <c r="B74" s="55">
        <v>1396</v>
      </c>
      <c r="C74" s="3">
        <f t="shared" si="14"/>
        <v>1371</v>
      </c>
      <c r="D74" s="3">
        <f t="shared" si="15"/>
        <v>1707</v>
      </c>
      <c r="E74" s="3">
        <f t="shared" si="16"/>
        <v>1654</v>
      </c>
      <c r="F74" s="3">
        <f t="shared" si="17"/>
        <v>1762</v>
      </c>
      <c r="G74" s="3">
        <f t="shared" si="18"/>
        <v>1775</v>
      </c>
      <c r="H74" s="3">
        <f t="shared" si="19"/>
        <v>1934</v>
      </c>
      <c r="I74" s="3">
        <f t="shared" si="20"/>
        <v>2008</v>
      </c>
      <c r="J74" s="3">
        <f t="shared" si="21"/>
        <v>1615</v>
      </c>
      <c r="K74" s="3">
        <f t="shared" si="22"/>
        <v>1773</v>
      </c>
      <c r="L74" s="3">
        <f t="shared" si="23"/>
        <v>1732</v>
      </c>
      <c r="M74" s="3">
        <f t="shared" si="24"/>
        <v>1796</v>
      </c>
      <c r="N74" s="3">
        <f t="shared" si="25"/>
        <v>1570</v>
      </c>
    </row>
    <row r="75" spans="1:14" x14ac:dyDescent="0.25">
      <c r="A75">
        <v>73</v>
      </c>
      <c r="B75" s="55">
        <v>1371</v>
      </c>
      <c r="C75" s="3">
        <f t="shared" si="14"/>
        <v>1707</v>
      </c>
      <c r="D75" s="3">
        <f t="shared" si="15"/>
        <v>1654</v>
      </c>
      <c r="E75" s="3">
        <f t="shared" si="16"/>
        <v>1762</v>
      </c>
      <c r="F75" s="3">
        <f t="shared" si="17"/>
        <v>1775</v>
      </c>
      <c r="G75" s="3">
        <f t="shared" si="18"/>
        <v>1934</v>
      </c>
      <c r="H75" s="3">
        <f t="shared" si="19"/>
        <v>2008</v>
      </c>
      <c r="I75" s="3">
        <f t="shared" si="20"/>
        <v>1615</v>
      </c>
      <c r="J75" s="3">
        <f t="shared" si="21"/>
        <v>1773</v>
      </c>
      <c r="K75" s="3">
        <f t="shared" si="22"/>
        <v>1732</v>
      </c>
      <c r="L75" s="3">
        <f t="shared" si="23"/>
        <v>1796</v>
      </c>
      <c r="M75" s="3">
        <f t="shared" si="24"/>
        <v>1570</v>
      </c>
      <c r="N75" s="3">
        <f t="shared" si="25"/>
        <v>1412</v>
      </c>
    </row>
    <row r="76" spans="1:14" x14ac:dyDescent="0.25">
      <c r="A76">
        <v>74</v>
      </c>
      <c r="B76" s="55">
        <v>1707</v>
      </c>
      <c r="C76" s="3">
        <f t="shared" si="14"/>
        <v>1654</v>
      </c>
      <c r="D76" s="3">
        <f t="shared" si="15"/>
        <v>1762</v>
      </c>
      <c r="E76" s="3">
        <f t="shared" si="16"/>
        <v>1775</v>
      </c>
      <c r="F76" s="3">
        <f t="shared" si="17"/>
        <v>1934</v>
      </c>
      <c r="G76" s="3">
        <f t="shared" si="18"/>
        <v>2008</v>
      </c>
      <c r="H76" s="3">
        <f t="shared" si="19"/>
        <v>1615</v>
      </c>
      <c r="I76" s="3">
        <f t="shared" si="20"/>
        <v>1773</v>
      </c>
      <c r="J76" s="3">
        <f t="shared" si="21"/>
        <v>1732</v>
      </c>
      <c r="K76" s="3">
        <f t="shared" si="22"/>
        <v>1796</v>
      </c>
      <c r="L76" s="3">
        <f t="shared" si="23"/>
        <v>1570</v>
      </c>
      <c r="M76" s="3">
        <f t="shared" si="24"/>
        <v>1412</v>
      </c>
      <c r="N76" s="3">
        <f t="shared" si="25"/>
        <v>1754</v>
      </c>
    </row>
    <row r="77" spans="1:14" x14ac:dyDescent="0.25">
      <c r="A77">
        <v>75</v>
      </c>
      <c r="B77" s="55">
        <v>1654</v>
      </c>
      <c r="C77" s="3">
        <f t="shared" si="14"/>
        <v>1762</v>
      </c>
      <c r="D77" s="3">
        <f t="shared" si="15"/>
        <v>1775</v>
      </c>
      <c r="E77" s="3">
        <f t="shared" si="16"/>
        <v>1934</v>
      </c>
      <c r="F77" s="3">
        <f t="shared" si="17"/>
        <v>2008</v>
      </c>
      <c r="G77" s="3">
        <f t="shared" si="18"/>
        <v>1615</v>
      </c>
      <c r="H77" s="3">
        <f t="shared" si="19"/>
        <v>1773</v>
      </c>
      <c r="I77" s="3">
        <f t="shared" si="20"/>
        <v>1732</v>
      </c>
      <c r="J77" s="3">
        <f t="shared" si="21"/>
        <v>1796</v>
      </c>
      <c r="K77" s="3">
        <f t="shared" si="22"/>
        <v>1570</v>
      </c>
      <c r="L77" s="3">
        <f t="shared" si="23"/>
        <v>1412</v>
      </c>
      <c r="M77" s="3">
        <f t="shared" si="24"/>
        <v>1754</v>
      </c>
      <c r="N77" s="3">
        <f t="shared" si="25"/>
        <v>1824</v>
      </c>
    </row>
    <row r="78" spans="1:14" x14ac:dyDescent="0.25">
      <c r="A78">
        <v>76</v>
      </c>
      <c r="B78" s="55">
        <v>1762</v>
      </c>
      <c r="C78" s="3">
        <f t="shared" si="14"/>
        <v>1775</v>
      </c>
      <c r="D78" s="3">
        <f t="shared" si="15"/>
        <v>1934</v>
      </c>
      <c r="E78" s="3">
        <f t="shared" si="16"/>
        <v>2008</v>
      </c>
      <c r="F78" s="3">
        <f t="shared" si="17"/>
        <v>1615</v>
      </c>
      <c r="G78" s="3">
        <f t="shared" si="18"/>
        <v>1773</v>
      </c>
      <c r="H78" s="3">
        <f t="shared" si="19"/>
        <v>1732</v>
      </c>
      <c r="I78" s="3">
        <f t="shared" si="20"/>
        <v>1796</v>
      </c>
      <c r="J78" s="3">
        <f t="shared" si="21"/>
        <v>1570</v>
      </c>
      <c r="K78" s="3">
        <f t="shared" si="22"/>
        <v>1412</v>
      </c>
      <c r="L78" s="3">
        <f t="shared" si="23"/>
        <v>1754</v>
      </c>
      <c r="M78" s="3">
        <f t="shared" si="24"/>
        <v>1824</v>
      </c>
      <c r="N78" s="3">
        <f t="shared" si="25"/>
        <v>1843</v>
      </c>
    </row>
    <row r="79" spans="1:14" x14ac:dyDescent="0.25">
      <c r="A79">
        <v>77</v>
      </c>
      <c r="B79" s="55">
        <v>1775</v>
      </c>
      <c r="C79" s="3">
        <f t="shared" si="14"/>
        <v>1934</v>
      </c>
      <c r="D79" s="3">
        <f t="shared" si="15"/>
        <v>2008</v>
      </c>
      <c r="E79" s="3">
        <f t="shared" si="16"/>
        <v>1615</v>
      </c>
      <c r="F79" s="3">
        <f t="shared" si="17"/>
        <v>1773</v>
      </c>
      <c r="G79" s="3">
        <f t="shared" si="18"/>
        <v>1732</v>
      </c>
      <c r="H79" s="3">
        <f t="shared" si="19"/>
        <v>1796</v>
      </c>
      <c r="I79" s="3">
        <f t="shared" si="20"/>
        <v>1570</v>
      </c>
      <c r="J79" s="3">
        <f t="shared" si="21"/>
        <v>1412</v>
      </c>
      <c r="K79" s="3">
        <f t="shared" si="22"/>
        <v>1754</v>
      </c>
      <c r="L79" s="3">
        <f t="shared" si="23"/>
        <v>1824</v>
      </c>
      <c r="M79" s="3">
        <f t="shared" si="24"/>
        <v>1843</v>
      </c>
      <c r="N79" s="3">
        <f t="shared" si="25"/>
        <v>1825</v>
      </c>
    </row>
    <row r="80" spans="1:14" x14ac:dyDescent="0.25">
      <c r="A80">
        <v>78</v>
      </c>
      <c r="B80" s="55">
        <v>1934</v>
      </c>
      <c r="C80" s="3">
        <f t="shared" si="14"/>
        <v>2008</v>
      </c>
      <c r="D80" s="3">
        <f t="shared" si="15"/>
        <v>1615</v>
      </c>
      <c r="E80" s="3">
        <f t="shared" si="16"/>
        <v>1773</v>
      </c>
      <c r="F80" s="3">
        <f t="shared" si="17"/>
        <v>1732</v>
      </c>
      <c r="G80" s="3">
        <f t="shared" si="18"/>
        <v>1796</v>
      </c>
      <c r="H80" s="3">
        <f t="shared" si="19"/>
        <v>1570</v>
      </c>
      <c r="I80" s="3">
        <f t="shared" si="20"/>
        <v>1412</v>
      </c>
      <c r="J80" s="3">
        <f t="shared" si="21"/>
        <v>1754</v>
      </c>
      <c r="K80" s="3">
        <f t="shared" si="22"/>
        <v>1824</v>
      </c>
      <c r="L80" s="3">
        <f t="shared" si="23"/>
        <v>1843</v>
      </c>
      <c r="M80" s="3">
        <f t="shared" si="24"/>
        <v>1825</v>
      </c>
      <c r="N80" s="3">
        <f t="shared" si="25"/>
        <v>1968</v>
      </c>
    </row>
    <row r="81" spans="1:14" x14ac:dyDescent="0.25">
      <c r="A81">
        <v>79</v>
      </c>
      <c r="B81" s="55">
        <v>2008</v>
      </c>
      <c r="C81" s="3">
        <f t="shared" si="14"/>
        <v>1615</v>
      </c>
      <c r="D81" s="3">
        <f t="shared" si="15"/>
        <v>1773</v>
      </c>
      <c r="E81" s="3">
        <f t="shared" si="16"/>
        <v>1732</v>
      </c>
      <c r="F81" s="3">
        <f t="shared" si="17"/>
        <v>1796</v>
      </c>
      <c r="G81" s="3">
        <f t="shared" si="18"/>
        <v>1570</v>
      </c>
      <c r="H81" s="3">
        <f t="shared" si="19"/>
        <v>1412</v>
      </c>
      <c r="I81" s="3">
        <f t="shared" si="20"/>
        <v>1754</v>
      </c>
      <c r="J81" s="3">
        <f t="shared" si="21"/>
        <v>1824</v>
      </c>
      <c r="K81" s="3">
        <f t="shared" si="22"/>
        <v>1843</v>
      </c>
      <c r="L81" s="3">
        <f t="shared" si="23"/>
        <v>1825</v>
      </c>
      <c r="M81" s="3">
        <f t="shared" si="24"/>
        <v>1968</v>
      </c>
      <c r="N81" s="3">
        <f t="shared" si="25"/>
        <v>1921</v>
      </c>
    </row>
    <row r="82" spans="1:14" x14ac:dyDescent="0.25">
      <c r="A82">
        <v>80</v>
      </c>
      <c r="B82" s="55">
        <v>1615</v>
      </c>
      <c r="C82" s="3">
        <f t="shared" si="14"/>
        <v>1773</v>
      </c>
      <c r="D82" s="3">
        <f t="shared" si="15"/>
        <v>1732</v>
      </c>
      <c r="E82" s="3">
        <f t="shared" si="16"/>
        <v>1796</v>
      </c>
      <c r="F82" s="3">
        <f t="shared" si="17"/>
        <v>1570</v>
      </c>
      <c r="G82" s="3">
        <f t="shared" si="18"/>
        <v>1412</v>
      </c>
      <c r="H82" s="3">
        <f t="shared" si="19"/>
        <v>1754</v>
      </c>
      <c r="I82" s="3">
        <f t="shared" si="20"/>
        <v>1824</v>
      </c>
      <c r="J82" s="3">
        <f t="shared" si="21"/>
        <v>1843</v>
      </c>
      <c r="K82" s="3">
        <f t="shared" si="22"/>
        <v>1825</v>
      </c>
      <c r="L82" s="3">
        <f t="shared" si="23"/>
        <v>1968</v>
      </c>
      <c r="M82" s="3">
        <f t="shared" si="24"/>
        <v>1921</v>
      </c>
      <c r="N82" s="3">
        <f t="shared" si="25"/>
        <v>1669</v>
      </c>
    </row>
    <row r="83" spans="1:14" x14ac:dyDescent="0.25">
      <c r="A83">
        <v>81</v>
      </c>
      <c r="B83" s="55">
        <v>1773</v>
      </c>
      <c r="C83" s="3">
        <f t="shared" si="14"/>
        <v>1732</v>
      </c>
      <c r="D83" s="3">
        <f t="shared" si="15"/>
        <v>1796</v>
      </c>
      <c r="E83" s="3">
        <f t="shared" si="16"/>
        <v>1570</v>
      </c>
      <c r="F83" s="3">
        <f t="shared" si="17"/>
        <v>1412</v>
      </c>
      <c r="G83" s="3">
        <f t="shared" si="18"/>
        <v>1754</v>
      </c>
      <c r="H83" s="3">
        <f t="shared" si="19"/>
        <v>1824</v>
      </c>
      <c r="I83" s="3">
        <f t="shared" si="20"/>
        <v>1843</v>
      </c>
      <c r="J83" s="3">
        <f t="shared" si="21"/>
        <v>1825</v>
      </c>
      <c r="K83" s="3">
        <f t="shared" si="22"/>
        <v>1968</v>
      </c>
      <c r="L83" s="3">
        <f t="shared" si="23"/>
        <v>1921</v>
      </c>
      <c r="M83" s="3">
        <f t="shared" si="24"/>
        <v>1669</v>
      </c>
      <c r="N83" s="3">
        <f t="shared" si="25"/>
        <v>1791</v>
      </c>
    </row>
    <row r="84" spans="1:14" x14ac:dyDescent="0.25">
      <c r="A84">
        <v>82</v>
      </c>
      <c r="B84" s="55">
        <v>1732</v>
      </c>
      <c r="C84" s="3">
        <f t="shared" si="14"/>
        <v>1796</v>
      </c>
      <c r="D84" s="3">
        <f t="shared" si="15"/>
        <v>1570</v>
      </c>
      <c r="E84" s="3">
        <f t="shared" si="16"/>
        <v>1412</v>
      </c>
      <c r="F84" s="3">
        <f t="shared" si="17"/>
        <v>1754</v>
      </c>
      <c r="G84" s="3">
        <f t="shared" si="18"/>
        <v>1824</v>
      </c>
      <c r="H84" s="3">
        <f t="shared" si="19"/>
        <v>1843</v>
      </c>
      <c r="I84" s="3">
        <f t="shared" si="20"/>
        <v>1825</v>
      </c>
      <c r="J84" s="3">
        <f t="shared" si="21"/>
        <v>1968</v>
      </c>
      <c r="K84" s="3">
        <f t="shared" si="22"/>
        <v>1921</v>
      </c>
      <c r="L84" s="3">
        <f t="shared" si="23"/>
        <v>1669</v>
      </c>
      <c r="M84" s="3">
        <f t="shared" si="24"/>
        <v>1791</v>
      </c>
      <c r="N84" s="3">
        <f t="shared" si="25"/>
        <v>1816</v>
      </c>
    </row>
    <row r="85" spans="1:14" x14ac:dyDescent="0.25">
      <c r="A85">
        <v>83</v>
      </c>
      <c r="B85" s="55">
        <v>1796</v>
      </c>
      <c r="C85" s="3">
        <f t="shared" si="14"/>
        <v>1570</v>
      </c>
      <c r="D85" s="3">
        <f t="shared" si="15"/>
        <v>1412</v>
      </c>
      <c r="E85" s="3">
        <f t="shared" si="16"/>
        <v>1754</v>
      </c>
      <c r="F85" s="3">
        <f t="shared" si="17"/>
        <v>1824</v>
      </c>
      <c r="G85" s="3">
        <f t="shared" si="18"/>
        <v>1843</v>
      </c>
      <c r="H85" s="3">
        <f t="shared" si="19"/>
        <v>1825</v>
      </c>
      <c r="I85" s="3">
        <f t="shared" si="20"/>
        <v>1968</v>
      </c>
      <c r="J85" s="3">
        <f t="shared" si="21"/>
        <v>1921</v>
      </c>
      <c r="K85" s="3">
        <f t="shared" si="22"/>
        <v>1669</v>
      </c>
      <c r="L85" s="3">
        <f t="shared" si="23"/>
        <v>1791</v>
      </c>
      <c r="M85" s="3">
        <f t="shared" si="24"/>
        <v>1816</v>
      </c>
      <c r="N85" s="3">
        <f t="shared" si="25"/>
        <v>1846</v>
      </c>
    </row>
    <row r="86" spans="1:14" x14ac:dyDescent="0.25">
      <c r="A86">
        <v>84</v>
      </c>
      <c r="B86" s="55">
        <v>1570</v>
      </c>
      <c r="C86" s="3">
        <f t="shared" si="14"/>
        <v>1412</v>
      </c>
      <c r="D86" s="3">
        <f t="shared" si="15"/>
        <v>1754</v>
      </c>
      <c r="E86" s="3">
        <f t="shared" si="16"/>
        <v>1824</v>
      </c>
      <c r="F86" s="3">
        <f t="shared" si="17"/>
        <v>1843</v>
      </c>
      <c r="G86" s="3">
        <f t="shared" si="18"/>
        <v>1825</v>
      </c>
      <c r="H86" s="3">
        <f t="shared" si="19"/>
        <v>1968</v>
      </c>
      <c r="I86" s="3">
        <f t="shared" si="20"/>
        <v>1921</v>
      </c>
      <c r="J86" s="3">
        <f t="shared" si="21"/>
        <v>1669</v>
      </c>
      <c r="K86" s="3">
        <f t="shared" si="22"/>
        <v>1791</v>
      </c>
      <c r="L86" s="3">
        <f t="shared" si="23"/>
        <v>1816</v>
      </c>
      <c r="M86" s="3">
        <f t="shared" si="24"/>
        <v>1846</v>
      </c>
      <c r="N86" s="3">
        <f t="shared" si="25"/>
        <v>1599</v>
      </c>
    </row>
    <row r="87" spans="1:14" x14ac:dyDescent="0.25">
      <c r="A87">
        <v>85</v>
      </c>
      <c r="B87" s="55">
        <v>1412</v>
      </c>
      <c r="C87" s="3">
        <f t="shared" si="14"/>
        <v>1754</v>
      </c>
      <c r="D87" s="3">
        <f t="shared" si="15"/>
        <v>1824</v>
      </c>
      <c r="E87" s="3">
        <f t="shared" si="16"/>
        <v>1843</v>
      </c>
      <c r="F87" s="3">
        <f t="shared" si="17"/>
        <v>1825</v>
      </c>
      <c r="G87" s="3">
        <f t="shared" si="18"/>
        <v>1968</v>
      </c>
      <c r="H87" s="3">
        <f t="shared" si="19"/>
        <v>1921</v>
      </c>
      <c r="I87" s="3">
        <f t="shared" si="20"/>
        <v>1669</v>
      </c>
      <c r="J87" s="3">
        <f t="shared" si="21"/>
        <v>1791</v>
      </c>
      <c r="K87" s="3">
        <f t="shared" si="22"/>
        <v>1816</v>
      </c>
      <c r="L87" s="3">
        <f t="shared" si="23"/>
        <v>1846</v>
      </c>
      <c r="M87" s="3">
        <f t="shared" si="24"/>
        <v>1599</v>
      </c>
      <c r="N87" s="3">
        <f t="shared" si="25"/>
        <v>1548</v>
      </c>
    </row>
    <row r="88" spans="1:14" x14ac:dyDescent="0.25">
      <c r="A88">
        <v>86</v>
      </c>
      <c r="B88" s="55">
        <v>1754</v>
      </c>
      <c r="C88" s="3">
        <f t="shared" si="14"/>
        <v>1824</v>
      </c>
      <c r="D88" s="3">
        <f t="shared" si="15"/>
        <v>1843</v>
      </c>
      <c r="E88" s="3">
        <f t="shared" si="16"/>
        <v>1825</v>
      </c>
      <c r="F88" s="3">
        <f t="shared" si="17"/>
        <v>1968</v>
      </c>
      <c r="G88" s="3">
        <f t="shared" si="18"/>
        <v>1921</v>
      </c>
      <c r="H88" s="3">
        <f t="shared" si="19"/>
        <v>1669</v>
      </c>
      <c r="I88" s="3">
        <f t="shared" si="20"/>
        <v>1791</v>
      </c>
      <c r="J88" s="3">
        <f t="shared" si="21"/>
        <v>1816</v>
      </c>
      <c r="K88" s="3">
        <f t="shared" si="22"/>
        <v>1846</v>
      </c>
      <c r="L88" s="3">
        <f t="shared" si="23"/>
        <v>1599</v>
      </c>
      <c r="M88" s="3">
        <f t="shared" si="24"/>
        <v>1548</v>
      </c>
      <c r="N88" s="3">
        <f t="shared" si="25"/>
        <v>1832</v>
      </c>
    </row>
    <row r="89" spans="1:14" x14ac:dyDescent="0.25">
      <c r="A89">
        <v>87</v>
      </c>
      <c r="B89" s="55">
        <v>1824</v>
      </c>
      <c r="C89" s="3">
        <f t="shared" si="14"/>
        <v>1843</v>
      </c>
      <c r="D89" s="3">
        <f t="shared" si="15"/>
        <v>1825</v>
      </c>
      <c r="E89" s="3">
        <f t="shared" si="16"/>
        <v>1968</v>
      </c>
      <c r="F89" s="3">
        <f t="shared" si="17"/>
        <v>1921</v>
      </c>
      <c r="G89" s="3">
        <f t="shared" si="18"/>
        <v>1669</v>
      </c>
      <c r="H89" s="3">
        <f t="shared" si="19"/>
        <v>1791</v>
      </c>
      <c r="I89" s="3">
        <f t="shared" si="20"/>
        <v>1816</v>
      </c>
      <c r="J89" s="3">
        <f t="shared" si="21"/>
        <v>1846</v>
      </c>
      <c r="K89" s="3">
        <f t="shared" si="22"/>
        <v>1599</v>
      </c>
      <c r="L89" s="3">
        <f t="shared" si="23"/>
        <v>1548</v>
      </c>
      <c r="M89" s="3">
        <f t="shared" si="24"/>
        <v>1832</v>
      </c>
      <c r="N89" s="3">
        <f t="shared" si="25"/>
        <v>1839</v>
      </c>
    </row>
    <row r="90" spans="1:14" x14ac:dyDescent="0.25">
      <c r="A90">
        <v>88</v>
      </c>
      <c r="B90" s="55">
        <v>1843</v>
      </c>
      <c r="C90" s="3">
        <f t="shared" si="14"/>
        <v>1825</v>
      </c>
      <c r="D90" s="3">
        <f t="shared" si="15"/>
        <v>1968</v>
      </c>
      <c r="E90" s="3">
        <f t="shared" si="16"/>
        <v>1921</v>
      </c>
      <c r="F90" s="3">
        <f t="shared" si="17"/>
        <v>1669</v>
      </c>
      <c r="G90" s="3">
        <f t="shared" si="18"/>
        <v>1791</v>
      </c>
      <c r="H90" s="3">
        <f t="shared" si="19"/>
        <v>1816</v>
      </c>
      <c r="I90" s="3">
        <f t="shared" si="20"/>
        <v>1846</v>
      </c>
      <c r="J90" s="3">
        <f t="shared" si="21"/>
        <v>1599</v>
      </c>
      <c r="K90" s="3">
        <f t="shared" si="22"/>
        <v>1548</v>
      </c>
      <c r="L90" s="3">
        <f t="shared" si="23"/>
        <v>1832</v>
      </c>
      <c r="M90" s="3">
        <f t="shared" si="24"/>
        <v>1839</v>
      </c>
      <c r="N90" s="3">
        <f t="shared" si="25"/>
        <v>1846</v>
      </c>
    </row>
    <row r="91" spans="1:14" x14ac:dyDescent="0.25">
      <c r="A91">
        <v>89</v>
      </c>
      <c r="B91" s="55">
        <v>1825</v>
      </c>
      <c r="C91" s="3">
        <f t="shared" si="14"/>
        <v>1968</v>
      </c>
      <c r="D91" s="3">
        <f t="shared" si="15"/>
        <v>1921</v>
      </c>
      <c r="E91" s="3">
        <f t="shared" si="16"/>
        <v>1669</v>
      </c>
      <c r="F91" s="3">
        <f t="shared" si="17"/>
        <v>1791</v>
      </c>
      <c r="G91" s="3">
        <f t="shared" si="18"/>
        <v>1816</v>
      </c>
      <c r="H91" s="3">
        <f t="shared" si="19"/>
        <v>1846</v>
      </c>
      <c r="I91" s="3">
        <f t="shared" si="20"/>
        <v>1599</v>
      </c>
      <c r="J91" s="3">
        <f t="shared" si="21"/>
        <v>1548</v>
      </c>
      <c r="K91" s="3">
        <f t="shared" si="22"/>
        <v>1832</v>
      </c>
      <c r="L91" s="3">
        <f t="shared" si="23"/>
        <v>1839</v>
      </c>
      <c r="M91" s="3">
        <f t="shared" si="24"/>
        <v>1846</v>
      </c>
      <c r="N91" s="3">
        <f t="shared" si="25"/>
        <v>1864</v>
      </c>
    </row>
    <row r="92" spans="1:14" x14ac:dyDescent="0.25">
      <c r="A92">
        <v>90</v>
      </c>
      <c r="B92" s="55">
        <v>1968</v>
      </c>
      <c r="C92" s="3">
        <f t="shared" si="14"/>
        <v>1921</v>
      </c>
      <c r="D92" s="3">
        <f t="shared" si="15"/>
        <v>1669</v>
      </c>
      <c r="E92" s="3">
        <f t="shared" si="16"/>
        <v>1791</v>
      </c>
      <c r="F92" s="3">
        <f t="shared" si="17"/>
        <v>1816</v>
      </c>
      <c r="G92" s="3">
        <f t="shared" si="18"/>
        <v>1846</v>
      </c>
      <c r="H92" s="3">
        <f t="shared" si="19"/>
        <v>1599</v>
      </c>
      <c r="I92" s="3">
        <f t="shared" si="20"/>
        <v>1548</v>
      </c>
      <c r="J92" s="3">
        <f t="shared" si="21"/>
        <v>1832</v>
      </c>
      <c r="K92" s="3">
        <f t="shared" si="22"/>
        <v>1839</v>
      </c>
      <c r="L92" s="3">
        <f t="shared" si="23"/>
        <v>1846</v>
      </c>
      <c r="M92" s="3">
        <f t="shared" si="24"/>
        <v>1864</v>
      </c>
      <c r="N92" s="3">
        <f t="shared" si="25"/>
        <v>1965</v>
      </c>
    </row>
    <row r="93" spans="1:14" x14ac:dyDescent="0.25">
      <c r="A93">
        <v>91</v>
      </c>
      <c r="B93" s="55">
        <v>1921</v>
      </c>
      <c r="C93" s="3">
        <f t="shared" si="14"/>
        <v>1669</v>
      </c>
      <c r="D93" s="3">
        <f t="shared" si="15"/>
        <v>1791</v>
      </c>
      <c r="E93" s="3">
        <f t="shared" si="16"/>
        <v>1816</v>
      </c>
      <c r="F93" s="3">
        <f t="shared" si="17"/>
        <v>1846</v>
      </c>
      <c r="G93" s="3">
        <f t="shared" si="18"/>
        <v>1599</v>
      </c>
      <c r="H93" s="3">
        <f t="shared" si="19"/>
        <v>1548</v>
      </c>
      <c r="I93" s="3">
        <f t="shared" si="20"/>
        <v>1832</v>
      </c>
      <c r="J93" s="3">
        <f t="shared" si="21"/>
        <v>1839</v>
      </c>
      <c r="K93" s="3">
        <f t="shared" si="22"/>
        <v>1846</v>
      </c>
      <c r="L93" s="3">
        <f t="shared" si="23"/>
        <v>1864</v>
      </c>
      <c r="M93" s="3">
        <f t="shared" si="24"/>
        <v>1965</v>
      </c>
      <c r="N93" s="3">
        <f t="shared" si="25"/>
        <v>1949</v>
      </c>
    </row>
    <row r="94" spans="1:14" x14ac:dyDescent="0.25">
      <c r="A94">
        <v>92</v>
      </c>
      <c r="B94" s="55">
        <v>1669</v>
      </c>
      <c r="C94" s="3">
        <f t="shared" si="14"/>
        <v>1791</v>
      </c>
      <c r="D94" s="3">
        <f t="shared" si="15"/>
        <v>1816</v>
      </c>
      <c r="E94" s="3">
        <f t="shared" si="16"/>
        <v>1846</v>
      </c>
      <c r="F94" s="3">
        <f t="shared" si="17"/>
        <v>1599</v>
      </c>
      <c r="G94" s="3">
        <f t="shared" si="18"/>
        <v>1548</v>
      </c>
      <c r="H94" s="3">
        <f t="shared" si="19"/>
        <v>1832</v>
      </c>
      <c r="I94" s="3">
        <f t="shared" si="20"/>
        <v>1839</v>
      </c>
      <c r="J94" s="3">
        <f t="shared" si="21"/>
        <v>1846</v>
      </c>
      <c r="K94" s="3">
        <f t="shared" si="22"/>
        <v>1864</v>
      </c>
      <c r="L94" s="3">
        <f t="shared" si="23"/>
        <v>1965</v>
      </c>
      <c r="M94" s="3">
        <f t="shared" si="24"/>
        <v>1949</v>
      </c>
      <c r="N94" s="3">
        <f t="shared" si="25"/>
        <v>1607</v>
      </c>
    </row>
    <row r="95" spans="1:14" x14ac:dyDescent="0.25">
      <c r="A95">
        <v>93</v>
      </c>
      <c r="B95" s="55">
        <v>1791</v>
      </c>
      <c r="C95" s="3">
        <f t="shared" si="14"/>
        <v>1816</v>
      </c>
      <c r="D95" s="3">
        <f t="shared" si="15"/>
        <v>1846</v>
      </c>
      <c r="E95" s="3">
        <f t="shared" si="16"/>
        <v>1599</v>
      </c>
      <c r="F95" s="3">
        <f t="shared" si="17"/>
        <v>1548</v>
      </c>
      <c r="G95" s="3">
        <f t="shared" si="18"/>
        <v>1832</v>
      </c>
      <c r="H95" s="3">
        <f t="shared" si="19"/>
        <v>1839</v>
      </c>
      <c r="I95" s="3">
        <f t="shared" si="20"/>
        <v>1846</v>
      </c>
      <c r="J95" s="3">
        <f t="shared" si="21"/>
        <v>1864</v>
      </c>
      <c r="K95" s="3">
        <f t="shared" si="22"/>
        <v>1965</v>
      </c>
      <c r="L95" s="3">
        <f t="shared" si="23"/>
        <v>1949</v>
      </c>
      <c r="M95" s="3">
        <f t="shared" si="24"/>
        <v>1607</v>
      </c>
      <c r="N95" s="3">
        <f t="shared" si="25"/>
        <v>1803</v>
      </c>
    </row>
    <row r="96" spans="1:14" x14ac:dyDescent="0.25">
      <c r="A96">
        <v>94</v>
      </c>
      <c r="B96" s="55">
        <v>1816</v>
      </c>
      <c r="C96" s="3">
        <f t="shared" si="14"/>
        <v>1846</v>
      </c>
      <c r="D96" s="3">
        <f t="shared" si="15"/>
        <v>1599</v>
      </c>
      <c r="E96" s="3">
        <f t="shared" si="16"/>
        <v>1548</v>
      </c>
      <c r="F96" s="3">
        <f t="shared" si="17"/>
        <v>1832</v>
      </c>
      <c r="G96" s="3">
        <f t="shared" si="18"/>
        <v>1839</v>
      </c>
      <c r="H96" s="3">
        <f t="shared" si="19"/>
        <v>1846</v>
      </c>
      <c r="I96" s="3">
        <f t="shared" si="20"/>
        <v>1864</v>
      </c>
      <c r="J96" s="3">
        <f t="shared" si="21"/>
        <v>1965</v>
      </c>
      <c r="K96" s="3">
        <f t="shared" si="22"/>
        <v>1949</v>
      </c>
      <c r="L96" s="3">
        <f t="shared" si="23"/>
        <v>1607</v>
      </c>
      <c r="M96" s="3">
        <f t="shared" si="24"/>
        <v>1803</v>
      </c>
      <c r="N96" s="3">
        <f t="shared" si="25"/>
        <v>1850</v>
      </c>
    </row>
    <row r="97" spans="1:14" x14ac:dyDescent="0.25">
      <c r="A97">
        <v>95</v>
      </c>
      <c r="B97" s="55">
        <v>1846</v>
      </c>
      <c r="C97" s="3">
        <f t="shared" si="14"/>
        <v>1599</v>
      </c>
      <c r="D97" s="3">
        <f t="shared" si="15"/>
        <v>1548</v>
      </c>
      <c r="E97" s="3">
        <f t="shared" si="16"/>
        <v>1832</v>
      </c>
      <c r="F97" s="3">
        <f t="shared" si="17"/>
        <v>1839</v>
      </c>
      <c r="G97" s="3">
        <f t="shared" si="18"/>
        <v>1846</v>
      </c>
      <c r="H97" s="3">
        <f t="shared" si="19"/>
        <v>1864</v>
      </c>
      <c r="I97" s="3">
        <f t="shared" si="20"/>
        <v>1965</v>
      </c>
      <c r="J97" s="3">
        <f t="shared" si="21"/>
        <v>1949</v>
      </c>
      <c r="K97" s="3">
        <f t="shared" si="22"/>
        <v>1607</v>
      </c>
      <c r="L97" s="3">
        <f t="shared" si="23"/>
        <v>1803</v>
      </c>
      <c r="M97" s="3">
        <f t="shared" si="24"/>
        <v>1850</v>
      </c>
      <c r="N97" s="3">
        <f t="shared" si="25"/>
        <v>1836</v>
      </c>
    </row>
    <row r="98" spans="1:14" x14ac:dyDescent="0.25">
      <c r="A98">
        <v>96</v>
      </c>
      <c r="B98" s="55">
        <v>1599</v>
      </c>
      <c r="C98" s="3">
        <f t="shared" si="14"/>
        <v>1548</v>
      </c>
      <c r="D98" s="3">
        <f t="shared" si="15"/>
        <v>1832</v>
      </c>
      <c r="E98" s="3">
        <f t="shared" si="16"/>
        <v>1839</v>
      </c>
      <c r="F98" s="3">
        <f t="shared" si="17"/>
        <v>1846</v>
      </c>
      <c r="G98" s="3">
        <f t="shared" si="18"/>
        <v>1864</v>
      </c>
      <c r="H98" s="3">
        <f t="shared" si="19"/>
        <v>1965</v>
      </c>
      <c r="I98" s="3">
        <f t="shared" si="20"/>
        <v>1949</v>
      </c>
      <c r="J98" s="3">
        <f t="shared" si="21"/>
        <v>1607</v>
      </c>
      <c r="K98" s="3">
        <f t="shared" si="22"/>
        <v>1803</v>
      </c>
      <c r="L98" s="3">
        <f t="shared" si="23"/>
        <v>1850</v>
      </c>
      <c r="M98" s="3">
        <f t="shared" si="24"/>
        <v>1836</v>
      </c>
      <c r="N98" s="3">
        <f t="shared" si="25"/>
        <v>1541</v>
      </c>
    </row>
    <row r="99" spans="1:14" x14ac:dyDescent="0.25">
      <c r="A99">
        <v>97</v>
      </c>
      <c r="B99" s="55">
        <v>1548</v>
      </c>
      <c r="C99" s="3">
        <f t="shared" si="14"/>
        <v>1832</v>
      </c>
      <c r="D99" s="3">
        <f t="shared" si="15"/>
        <v>1839</v>
      </c>
      <c r="E99" s="3">
        <f t="shared" si="16"/>
        <v>1846</v>
      </c>
      <c r="F99" s="3">
        <f t="shared" si="17"/>
        <v>1864</v>
      </c>
      <c r="G99" s="3">
        <f t="shared" si="18"/>
        <v>1965</v>
      </c>
      <c r="H99" s="3">
        <f t="shared" si="19"/>
        <v>1949</v>
      </c>
      <c r="I99" s="3">
        <f t="shared" si="20"/>
        <v>1607</v>
      </c>
      <c r="J99" s="3">
        <f t="shared" si="21"/>
        <v>1803</v>
      </c>
      <c r="K99" s="3">
        <f t="shared" si="22"/>
        <v>1850</v>
      </c>
      <c r="L99" s="3">
        <f t="shared" si="23"/>
        <v>1836</v>
      </c>
      <c r="M99" s="3">
        <f t="shared" si="24"/>
        <v>1541</v>
      </c>
      <c r="N99" s="3">
        <f t="shared" si="25"/>
        <v>1616</v>
      </c>
    </row>
    <row r="100" spans="1:14" x14ac:dyDescent="0.25">
      <c r="A100">
        <v>98</v>
      </c>
      <c r="B100" s="55">
        <v>1832</v>
      </c>
      <c r="C100" s="3">
        <f t="shared" si="14"/>
        <v>1839</v>
      </c>
      <c r="D100" s="3">
        <f t="shared" si="15"/>
        <v>1846</v>
      </c>
      <c r="E100" s="3">
        <f t="shared" si="16"/>
        <v>1864</v>
      </c>
      <c r="F100" s="3">
        <f t="shared" si="17"/>
        <v>1965</v>
      </c>
      <c r="G100" s="3">
        <f t="shared" si="18"/>
        <v>1949</v>
      </c>
      <c r="H100" s="3">
        <f t="shared" si="19"/>
        <v>1607</v>
      </c>
      <c r="I100" s="3">
        <f t="shared" si="20"/>
        <v>1803</v>
      </c>
      <c r="J100" s="3">
        <f t="shared" si="21"/>
        <v>1850</v>
      </c>
      <c r="K100" s="3">
        <f t="shared" si="22"/>
        <v>1836</v>
      </c>
      <c r="L100" s="3">
        <f t="shared" si="23"/>
        <v>1541</v>
      </c>
      <c r="M100" s="3">
        <f t="shared" si="24"/>
        <v>1616</v>
      </c>
      <c r="N100" s="3">
        <f t="shared" si="25"/>
        <v>1919</v>
      </c>
    </row>
    <row r="101" spans="1:14" x14ac:dyDescent="0.25">
      <c r="A101">
        <v>99</v>
      </c>
      <c r="B101" s="55">
        <v>1839</v>
      </c>
      <c r="C101" s="3">
        <f t="shared" si="14"/>
        <v>1846</v>
      </c>
      <c r="D101" s="3">
        <f t="shared" si="15"/>
        <v>1864</v>
      </c>
      <c r="E101" s="3">
        <f t="shared" si="16"/>
        <v>1965</v>
      </c>
      <c r="F101" s="3">
        <f t="shared" si="17"/>
        <v>1949</v>
      </c>
      <c r="G101" s="3">
        <f t="shared" si="18"/>
        <v>1607</v>
      </c>
      <c r="H101" s="3">
        <f t="shared" si="19"/>
        <v>1803</v>
      </c>
      <c r="I101" s="3">
        <f t="shared" si="20"/>
        <v>1850</v>
      </c>
      <c r="J101" s="3">
        <f t="shared" si="21"/>
        <v>1836</v>
      </c>
      <c r="K101" s="3">
        <f t="shared" si="22"/>
        <v>1541</v>
      </c>
      <c r="L101" s="3">
        <f t="shared" si="23"/>
        <v>1616</v>
      </c>
      <c r="M101" s="3">
        <f t="shared" si="24"/>
        <v>1919</v>
      </c>
      <c r="N101" s="3">
        <f t="shared" si="25"/>
        <v>1971</v>
      </c>
    </row>
    <row r="102" spans="1:14" x14ac:dyDescent="0.25">
      <c r="A102">
        <v>100</v>
      </c>
      <c r="B102" s="55">
        <v>1846</v>
      </c>
      <c r="C102" s="3">
        <f t="shared" si="14"/>
        <v>1864</v>
      </c>
      <c r="D102" s="3">
        <f t="shared" si="15"/>
        <v>1965</v>
      </c>
      <c r="E102" s="3">
        <f t="shared" si="16"/>
        <v>1949</v>
      </c>
      <c r="F102" s="3">
        <f t="shared" si="17"/>
        <v>1607</v>
      </c>
      <c r="G102" s="3">
        <f t="shared" si="18"/>
        <v>1803</v>
      </c>
      <c r="H102" s="3">
        <f t="shared" si="19"/>
        <v>1850</v>
      </c>
      <c r="I102" s="3">
        <f t="shared" si="20"/>
        <v>1836</v>
      </c>
      <c r="J102" s="3">
        <f t="shared" si="21"/>
        <v>1541</v>
      </c>
      <c r="K102" s="3">
        <f t="shared" si="22"/>
        <v>1616</v>
      </c>
      <c r="L102" s="3">
        <f t="shared" si="23"/>
        <v>1919</v>
      </c>
      <c r="M102" s="3">
        <f t="shared" si="24"/>
        <v>1971</v>
      </c>
      <c r="N102" s="3">
        <f t="shared" si="25"/>
        <v>1992</v>
      </c>
    </row>
    <row r="103" spans="1:14" x14ac:dyDescent="0.25">
      <c r="A103">
        <v>101</v>
      </c>
      <c r="B103" s="55">
        <v>1864</v>
      </c>
      <c r="C103" s="3">
        <f t="shared" si="14"/>
        <v>1965</v>
      </c>
      <c r="D103" s="3">
        <f t="shared" si="15"/>
        <v>1949</v>
      </c>
      <c r="E103" s="3">
        <f t="shared" si="16"/>
        <v>1607</v>
      </c>
      <c r="F103" s="3">
        <f t="shared" si="17"/>
        <v>1803</v>
      </c>
      <c r="G103" s="3">
        <f t="shared" si="18"/>
        <v>1850</v>
      </c>
      <c r="H103" s="3">
        <f t="shared" si="19"/>
        <v>1836</v>
      </c>
      <c r="I103" s="3">
        <f t="shared" si="20"/>
        <v>1541</v>
      </c>
      <c r="J103" s="3">
        <f t="shared" si="21"/>
        <v>1616</v>
      </c>
      <c r="K103" s="3">
        <f t="shared" si="22"/>
        <v>1919</v>
      </c>
      <c r="L103" s="3">
        <f t="shared" si="23"/>
        <v>1971</v>
      </c>
      <c r="M103" s="3">
        <f t="shared" si="24"/>
        <v>1992</v>
      </c>
      <c r="N103" s="3">
        <f t="shared" si="25"/>
        <v>2009</v>
      </c>
    </row>
    <row r="104" spans="1:14" x14ac:dyDescent="0.25">
      <c r="A104">
        <v>102</v>
      </c>
      <c r="B104" s="55">
        <v>1965</v>
      </c>
      <c r="C104" s="3">
        <f t="shared" si="14"/>
        <v>1949</v>
      </c>
      <c r="D104" s="3">
        <f t="shared" si="15"/>
        <v>1607</v>
      </c>
      <c r="E104" s="3">
        <f t="shared" si="16"/>
        <v>1803</v>
      </c>
      <c r="F104" s="3">
        <f t="shared" si="17"/>
        <v>1850</v>
      </c>
      <c r="G104" s="3">
        <f t="shared" si="18"/>
        <v>1836</v>
      </c>
      <c r="H104" s="3">
        <f t="shared" si="19"/>
        <v>1541</v>
      </c>
      <c r="I104" s="3">
        <f t="shared" si="20"/>
        <v>1616</v>
      </c>
      <c r="J104" s="3">
        <f t="shared" si="21"/>
        <v>1919</v>
      </c>
      <c r="K104" s="3">
        <f t="shared" si="22"/>
        <v>1971</v>
      </c>
      <c r="L104" s="3">
        <f t="shared" si="23"/>
        <v>1992</v>
      </c>
      <c r="M104" s="3">
        <f t="shared" si="24"/>
        <v>2009</v>
      </c>
      <c r="N104" s="3">
        <f t="shared" si="25"/>
        <v>2053</v>
      </c>
    </row>
    <row r="105" spans="1:14" x14ac:dyDescent="0.25">
      <c r="A105">
        <v>103</v>
      </c>
      <c r="B105" s="55">
        <v>1949</v>
      </c>
      <c r="C105" s="3">
        <f t="shared" si="14"/>
        <v>1607</v>
      </c>
      <c r="D105" s="3">
        <f t="shared" si="15"/>
        <v>1803</v>
      </c>
      <c r="E105" s="3">
        <f t="shared" si="16"/>
        <v>1850</v>
      </c>
      <c r="F105" s="3">
        <f t="shared" si="17"/>
        <v>1836</v>
      </c>
      <c r="G105" s="3">
        <f t="shared" si="18"/>
        <v>1541</v>
      </c>
      <c r="H105" s="3">
        <f t="shared" si="19"/>
        <v>1616</v>
      </c>
      <c r="I105" s="3">
        <f t="shared" si="20"/>
        <v>1919</v>
      </c>
      <c r="J105" s="3">
        <f t="shared" si="21"/>
        <v>1971</v>
      </c>
      <c r="K105" s="3">
        <f t="shared" si="22"/>
        <v>1992</v>
      </c>
      <c r="L105" s="3">
        <f t="shared" si="23"/>
        <v>2009</v>
      </c>
      <c r="M105" s="3">
        <f t="shared" si="24"/>
        <v>2053</v>
      </c>
      <c r="N105" s="3">
        <f t="shared" si="25"/>
        <v>2097</v>
      </c>
    </row>
    <row r="106" spans="1:14" x14ac:dyDescent="0.25">
      <c r="A106">
        <v>104</v>
      </c>
      <c r="B106" s="55">
        <v>1607</v>
      </c>
      <c r="C106" s="3">
        <f t="shared" si="14"/>
        <v>1803</v>
      </c>
      <c r="D106" s="3">
        <f t="shared" si="15"/>
        <v>1850</v>
      </c>
      <c r="E106" s="3">
        <f t="shared" si="16"/>
        <v>1836</v>
      </c>
      <c r="F106" s="3">
        <f t="shared" si="17"/>
        <v>1541</v>
      </c>
      <c r="G106" s="3">
        <f t="shared" si="18"/>
        <v>1616</v>
      </c>
      <c r="H106" s="3">
        <f t="shared" si="19"/>
        <v>1919</v>
      </c>
      <c r="I106" s="3">
        <f t="shared" si="20"/>
        <v>1971</v>
      </c>
      <c r="J106" s="3">
        <f t="shared" si="21"/>
        <v>1992</v>
      </c>
      <c r="K106" s="3">
        <f t="shared" si="22"/>
        <v>2009</v>
      </c>
      <c r="L106" s="3">
        <f t="shared" si="23"/>
        <v>2053</v>
      </c>
      <c r="M106" s="3">
        <f t="shared" si="24"/>
        <v>2097</v>
      </c>
      <c r="N106" s="3">
        <f t="shared" si="25"/>
        <v>1823</v>
      </c>
    </row>
    <row r="107" spans="1:14" x14ac:dyDescent="0.25">
      <c r="A107">
        <v>105</v>
      </c>
      <c r="B107" s="55">
        <v>1803</v>
      </c>
      <c r="C107" s="3">
        <f t="shared" si="14"/>
        <v>1850</v>
      </c>
      <c r="D107" s="3">
        <f t="shared" si="15"/>
        <v>1836</v>
      </c>
      <c r="E107" s="3">
        <f t="shared" si="16"/>
        <v>1541</v>
      </c>
      <c r="F107" s="3">
        <f t="shared" si="17"/>
        <v>1616</v>
      </c>
      <c r="G107" s="3">
        <f t="shared" si="18"/>
        <v>1919</v>
      </c>
      <c r="H107" s="3">
        <f t="shared" si="19"/>
        <v>1971</v>
      </c>
      <c r="I107" s="3">
        <f t="shared" si="20"/>
        <v>1992</v>
      </c>
      <c r="J107" s="3">
        <f t="shared" si="21"/>
        <v>2009</v>
      </c>
      <c r="K107" s="3">
        <f t="shared" si="22"/>
        <v>2053</v>
      </c>
      <c r="L107" s="3">
        <f t="shared" si="23"/>
        <v>2097</v>
      </c>
      <c r="M107" s="3">
        <f t="shared" si="24"/>
        <v>1823</v>
      </c>
      <c r="N107" s="3">
        <f t="shared" si="25"/>
        <v>1976</v>
      </c>
    </row>
    <row r="108" spans="1:14" x14ac:dyDescent="0.25">
      <c r="A108">
        <v>106</v>
      </c>
      <c r="B108" s="55">
        <v>1850</v>
      </c>
      <c r="C108" s="3">
        <f t="shared" si="14"/>
        <v>1836</v>
      </c>
      <c r="D108" s="3">
        <f t="shared" si="15"/>
        <v>1541</v>
      </c>
      <c r="E108" s="3">
        <f t="shared" si="16"/>
        <v>1616</v>
      </c>
      <c r="F108" s="3">
        <f t="shared" si="17"/>
        <v>1919</v>
      </c>
      <c r="G108" s="3">
        <f t="shared" si="18"/>
        <v>1971</v>
      </c>
      <c r="H108" s="3">
        <f t="shared" si="19"/>
        <v>1992</v>
      </c>
      <c r="I108" s="3">
        <f t="shared" si="20"/>
        <v>2009</v>
      </c>
      <c r="J108" s="3">
        <f t="shared" si="21"/>
        <v>2053</v>
      </c>
      <c r="K108" s="3">
        <f t="shared" si="22"/>
        <v>2097</v>
      </c>
      <c r="L108" s="3">
        <f t="shared" si="23"/>
        <v>1823</v>
      </c>
      <c r="M108" s="3">
        <f t="shared" si="24"/>
        <v>1976</v>
      </c>
      <c r="N108" s="3">
        <f t="shared" si="25"/>
        <v>1981</v>
      </c>
    </row>
    <row r="109" spans="1:14" x14ac:dyDescent="0.25">
      <c r="A109">
        <v>107</v>
      </c>
      <c r="B109" s="55">
        <v>1836</v>
      </c>
      <c r="C109" s="3">
        <f t="shared" si="14"/>
        <v>1541</v>
      </c>
      <c r="D109" s="3">
        <f t="shared" si="15"/>
        <v>1616</v>
      </c>
      <c r="E109" s="3">
        <f t="shared" si="16"/>
        <v>1919</v>
      </c>
      <c r="F109" s="3">
        <f t="shared" si="17"/>
        <v>1971</v>
      </c>
      <c r="G109" s="3">
        <f t="shared" si="18"/>
        <v>1992</v>
      </c>
      <c r="H109" s="3">
        <f t="shared" si="19"/>
        <v>2009</v>
      </c>
      <c r="I109" s="3">
        <f t="shared" si="20"/>
        <v>2053</v>
      </c>
      <c r="J109" s="3">
        <f t="shared" si="21"/>
        <v>2097</v>
      </c>
      <c r="K109" s="3">
        <f t="shared" si="22"/>
        <v>1823</v>
      </c>
      <c r="L109" s="3">
        <f t="shared" si="23"/>
        <v>1976</v>
      </c>
      <c r="M109" s="3">
        <f t="shared" si="24"/>
        <v>1981</v>
      </c>
      <c r="N109" s="3">
        <f t="shared" si="25"/>
        <v>2000</v>
      </c>
    </row>
    <row r="110" spans="1:14" x14ac:dyDescent="0.25">
      <c r="A110">
        <v>108</v>
      </c>
      <c r="B110" s="55">
        <v>1541</v>
      </c>
      <c r="C110" s="3">
        <f t="shared" si="14"/>
        <v>1616</v>
      </c>
      <c r="D110" s="3">
        <f t="shared" si="15"/>
        <v>1919</v>
      </c>
      <c r="E110" s="3">
        <f t="shared" si="16"/>
        <v>1971</v>
      </c>
      <c r="F110" s="3">
        <f t="shared" si="17"/>
        <v>1992</v>
      </c>
      <c r="G110" s="3">
        <f t="shared" si="18"/>
        <v>2009</v>
      </c>
      <c r="H110" s="3">
        <f t="shared" si="19"/>
        <v>2053</v>
      </c>
      <c r="I110" s="3">
        <f t="shared" si="20"/>
        <v>2097</v>
      </c>
      <c r="J110" s="3">
        <f t="shared" si="21"/>
        <v>1823</v>
      </c>
      <c r="K110" s="3">
        <f t="shared" si="22"/>
        <v>1976</v>
      </c>
      <c r="L110" s="3">
        <f t="shared" si="23"/>
        <v>1981</v>
      </c>
      <c r="M110" s="3">
        <f t="shared" si="24"/>
        <v>2000</v>
      </c>
      <c r="N110" s="3">
        <f t="shared" si="25"/>
        <v>1683</v>
      </c>
    </row>
    <row r="111" spans="1:14" x14ac:dyDescent="0.25">
      <c r="A111">
        <v>109</v>
      </c>
      <c r="B111" s="55">
        <v>1616</v>
      </c>
      <c r="C111" s="3">
        <f t="shared" si="14"/>
        <v>1919</v>
      </c>
      <c r="D111" s="3">
        <f t="shared" si="15"/>
        <v>1971</v>
      </c>
      <c r="E111" s="3">
        <f t="shared" si="16"/>
        <v>1992</v>
      </c>
      <c r="F111" s="3">
        <f t="shared" si="17"/>
        <v>2009</v>
      </c>
      <c r="G111" s="3">
        <f t="shared" si="18"/>
        <v>2053</v>
      </c>
      <c r="H111" s="3">
        <f t="shared" si="19"/>
        <v>2097</v>
      </c>
      <c r="I111" s="3">
        <f t="shared" si="20"/>
        <v>1823</v>
      </c>
      <c r="J111" s="3">
        <f t="shared" si="21"/>
        <v>1976</v>
      </c>
      <c r="K111" s="3">
        <f t="shared" si="22"/>
        <v>1981</v>
      </c>
      <c r="L111" s="3">
        <f t="shared" si="23"/>
        <v>2000</v>
      </c>
      <c r="M111" s="3">
        <f t="shared" si="24"/>
        <v>1683</v>
      </c>
      <c r="N111" s="3">
        <f t="shared" si="25"/>
        <v>1663</v>
      </c>
    </row>
    <row r="112" spans="1:14" x14ac:dyDescent="0.25">
      <c r="A112">
        <v>110</v>
      </c>
      <c r="B112" s="55">
        <v>1919</v>
      </c>
      <c r="C112" s="3">
        <f t="shared" si="14"/>
        <v>1971</v>
      </c>
      <c r="D112" s="3">
        <f t="shared" si="15"/>
        <v>1992</v>
      </c>
      <c r="E112" s="3">
        <f t="shared" si="16"/>
        <v>2009</v>
      </c>
      <c r="F112" s="3">
        <f t="shared" si="17"/>
        <v>2053</v>
      </c>
      <c r="G112" s="3">
        <f t="shared" si="18"/>
        <v>2097</v>
      </c>
      <c r="H112" s="3">
        <f t="shared" si="19"/>
        <v>1823</v>
      </c>
      <c r="I112" s="3">
        <f t="shared" si="20"/>
        <v>1976</v>
      </c>
      <c r="J112" s="3">
        <f t="shared" si="21"/>
        <v>1981</v>
      </c>
      <c r="K112" s="3">
        <f t="shared" si="22"/>
        <v>2000</v>
      </c>
      <c r="L112" s="3">
        <f t="shared" si="23"/>
        <v>1683</v>
      </c>
      <c r="M112" s="3">
        <f t="shared" si="24"/>
        <v>1663</v>
      </c>
      <c r="N112" s="3">
        <f t="shared" si="25"/>
        <v>2007</v>
      </c>
    </row>
    <row r="113" spans="1:14" x14ac:dyDescent="0.25">
      <c r="A113">
        <v>111</v>
      </c>
      <c r="B113" s="55">
        <v>1971</v>
      </c>
      <c r="C113" s="3">
        <f t="shared" si="14"/>
        <v>1992</v>
      </c>
      <c r="D113" s="3">
        <f t="shared" si="15"/>
        <v>2009</v>
      </c>
      <c r="E113" s="3">
        <f t="shared" si="16"/>
        <v>2053</v>
      </c>
      <c r="F113" s="3">
        <f t="shared" si="17"/>
        <v>2097</v>
      </c>
      <c r="G113" s="3">
        <f t="shared" si="18"/>
        <v>1823</v>
      </c>
      <c r="H113" s="3">
        <f t="shared" si="19"/>
        <v>1976</v>
      </c>
      <c r="I113" s="3">
        <f t="shared" si="20"/>
        <v>1981</v>
      </c>
      <c r="J113" s="3">
        <f t="shared" si="21"/>
        <v>2000</v>
      </c>
      <c r="K113" s="3">
        <f t="shared" si="22"/>
        <v>1683</v>
      </c>
      <c r="L113" s="3">
        <f t="shared" si="23"/>
        <v>1663</v>
      </c>
      <c r="M113" s="3">
        <f t="shared" si="24"/>
        <v>2007</v>
      </c>
      <c r="N113" s="3">
        <f t="shared" si="25"/>
        <v>2023</v>
      </c>
    </row>
    <row r="114" spans="1:14" x14ac:dyDescent="0.25">
      <c r="A114">
        <v>112</v>
      </c>
      <c r="B114" s="55">
        <v>1992</v>
      </c>
      <c r="C114" s="3">
        <f t="shared" si="14"/>
        <v>2009</v>
      </c>
      <c r="D114" s="3">
        <f t="shared" si="15"/>
        <v>2053</v>
      </c>
      <c r="E114" s="3">
        <f t="shared" si="16"/>
        <v>2097</v>
      </c>
      <c r="F114" s="3">
        <f t="shared" si="17"/>
        <v>1823</v>
      </c>
      <c r="G114" s="3">
        <f t="shared" si="18"/>
        <v>1976</v>
      </c>
      <c r="H114" s="3">
        <f t="shared" si="19"/>
        <v>1981</v>
      </c>
      <c r="I114" s="3">
        <f t="shared" si="20"/>
        <v>2000</v>
      </c>
      <c r="J114" s="3">
        <f t="shared" si="21"/>
        <v>1683</v>
      </c>
      <c r="K114" s="3">
        <f t="shared" si="22"/>
        <v>1663</v>
      </c>
      <c r="L114" s="3">
        <f t="shared" si="23"/>
        <v>2007</v>
      </c>
      <c r="M114" s="3">
        <f t="shared" si="24"/>
        <v>2023</v>
      </c>
      <c r="N114" s="3">
        <f t="shared" si="25"/>
        <v>2047</v>
      </c>
    </row>
    <row r="115" spans="1:14" x14ac:dyDescent="0.25">
      <c r="A115">
        <v>113</v>
      </c>
      <c r="B115" s="55">
        <v>2009</v>
      </c>
      <c r="C115" s="3">
        <f t="shared" si="14"/>
        <v>2053</v>
      </c>
      <c r="D115" s="3">
        <f t="shared" si="15"/>
        <v>2097</v>
      </c>
      <c r="E115" s="3">
        <f t="shared" si="16"/>
        <v>1823</v>
      </c>
      <c r="F115" s="3">
        <f t="shared" si="17"/>
        <v>1976</v>
      </c>
      <c r="G115" s="3">
        <f t="shared" si="18"/>
        <v>1981</v>
      </c>
      <c r="H115" s="3">
        <f t="shared" si="19"/>
        <v>2000</v>
      </c>
      <c r="I115" s="3">
        <f t="shared" si="20"/>
        <v>1683</v>
      </c>
      <c r="J115" s="3">
        <f t="shared" si="21"/>
        <v>1663</v>
      </c>
      <c r="K115" s="3">
        <f t="shared" si="22"/>
        <v>2007</v>
      </c>
      <c r="L115" s="3">
        <f t="shared" si="23"/>
        <v>2023</v>
      </c>
      <c r="M115" s="3">
        <f t="shared" si="24"/>
        <v>2047</v>
      </c>
      <c r="N115" s="3">
        <f t="shared" si="25"/>
        <v>2072</v>
      </c>
    </row>
    <row r="116" spans="1:14" x14ac:dyDescent="0.25">
      <c r="A116">
        <v>114</v>
      </c>
      <c r="B116" s="55">
        <v>2053</v>
      </c>
      <c r="C116" s="3">
        <f t="shared" si="14"/>
        <v>2097</v>
      </c>
      <c r="D116" s="3">
        <f t="shared" si="15"/>
        <v>1823</v>
      </c>
      <c r="E116" s="3">
        <f t="shared" si="16"/>
        <v>1976</v>
      </c>
      <c r="F116" s="3">
        <f t="shared" si="17"/>
        <v>1981</v>
      </c>
      <c r="G116" s="3">
        <f t="shared" si="18"/>
        <v>2000</v>
      </c>
      <c r="H116" s="3">
        <f t="shared" si="19"/>
        <v>1683</v>
      </c>
      <c r="I116" s="3">
        <f t="shared" si="20"/>
        <v>1663</v>
      </c>
      <c r="J116" s="3">
        <f t="shared" si="21"/>
        <v>2007</v>
      </c>
      <c r="K116" s="3">
        <f t="shared" si="22"/>
        <v>2023</v>
      </c>
      <c r="L116" s="3">
        <f t="shared" si="23"/>
        <v>2047</v>
      </c>
      <c r="M116" s="3">
        <f t="shared" si="24"/>
        <v>2072</v>
      </c>
      <c r="N116" s="3">
        <f t="shared" si="25"/>
        <v>2126</v>
      </c>
    </row>
    <row r="117" spans="1:14" x14ac:dyDescent="0.25">
      <c r="A117">
        <v>115</v>
      </c>
      <c r="B117" s="55">
        <v>2097</v>
      </c>
      <c r="C117" s="3">
        <f t="shared" si="14"/>
        <v>1823</v>
      </c>
      <c r="D117" s="3">
        <f t="shared" si="15"/>
        <v>1976</v>
      </c>
      <c r="E117" s="3">
        <f t="shared" si="16"/>
        <v>1981</v>
      </c>
      <c r="F117" s="3">
        <f t="shared" si="17"/>
        <v>2000</v>
      </c>
      <c r="G117" s="3">
        <f t="shared" si="18"/>
        <v>1683</v>
      </c>
      <c r="H117" s="3">
        <f t="shared" si="19"/>
        <v>1663</v>
      </c>
      <c r="I117" s="3">
        <f t="shared" si="20"/>
        <v>2007</v>
      </c>
      <c r="J117" s="3">
        <f t="shared" si="21"/>
        <v>2023</v>
      </c>
      <c r="K117" s="3">
        <f t="shared" si="22"/>
        <v>2047</v>
      </c>
      <c r="L117" s="3">
        <f t="shared" si="23"/>
        <v>2072</v>
      </c>
      <c r="M117" s="3">
        <f t="shared" si="24"/>
        <v>2126</v>
      </c>
      <c r="N117" s="3">
        <f t="shared" si="25"/>
        <v>2202</v>
      </c>
    </row>
    <row r="118" spans="1:14" x14ac:dyDescent="0.25">
      <c r="A118">
        <v>116</v>
      </c>
      <c r="B118" s="55">
        <v>1823</v>
      </c>
      <c r="C118" s="3">
        <f t="shared" si="14"/>
        <v>1976</v>
      </c>
      <c r="D118" s="3">
        <f t="shared" si="15"/>
        <v>1981</v>
      </c>
      <c r="E118" s="3">
        <f t="shared" si="16"/>
        <v>2000</v>
      </c>
      <c r="F118" s="3">
        <f t="shared" si="17"/>
        <v>1683</v>
      </c>
      <c r="G118" s="3">
        <f t="shared" si="18"/>
        <v>1663</v>
      </c>
      <c r="H118" s="3">
        <f t="shared" si="19"/>
        <v>2007</v>
      </c>
      <c r="I118" s="3">
        <f t="shared" si="20"/>
        <v>2023</v>
      </c>
      <c r="J118" s="3">
        <f t="shared" si="21"/>
        <v>2047</v>
      </c>
      <c r="K118" s="3">
        <f t="shared" si="22"/>
        <v>2072</v>
      </c>
      <c r="L118" s="3">
        <f t="shared" si="23"/>
        <v>2126</v>
      </c>
      <c r="M118" s="3">
        <f t="shared" si="24"/>
        <v>2202</v>
      </c>
      <c r="N118" s="3">
        <f t="shared" si="25"/>
        <v>1707</v>
      </c>
    </row>
    <row r="119" spans="1:14" x14ac:dyDescent="0.25">
      <c r="A119">
        <v>117</v>
      </c>
      <c r="B119" s="55">
        <v>1976</v>
      </c>
      <c r="C119" s="3">
        <f t="shared" si="14"/>
        <v>1981</v>
      </c>
      <c r="D119" s="3">
        <f t="shared" si="15"/>
        <v>2000</v>
      </c>
      <c r="E119" s="3">
        <f t="shared" si="16"/>
        <v>1683</v>
      </c>
      <c r="F119" s="3">
        <f t="shared" si="17"/>
        <v>1663</v>
      </c>
      <c r="G119" s="3">
        <f t="shared" si="18"/>
        <v>2007</v>
      </c>
      <c r="H119" s="3">
        <f t="shared" si="19"/>
        <v>2023</v>
      </c>
      <c r="I119" s="3">
        <f t="shared" si="20"/>
        <v>2047</v>
      </c>
      <c r="J119" s="3">
        <f t="shared" si="21"/>
        <v>2072</v>
      </c>
      <c r="K119" s="3">
        <f t="shared" si="22"/>
        <v>2126</v>
      </c>
      <c r="L119" s="3">
        <f t="shared" si="23"/>
        <v>2202</v>
      </c>
      <c r="M119" s="3">
        <f t="shared" si="24"/>
        <v>1707</v>
      </c>
      <c r="N119" s="3">
        <f t="shared" si="25"/>
        <v>1950</v>
      </c>
    </row>
    <row r="120" spans="1:14" x14ac:dyDescent="0.25">
      <c r="A120">
        <v>118</v>
      </c>
      <c r="B120" s="55">
        <v>1981</v>
      </c>
      <c r="C120" s="3">
        <f t="shared" si="14"/>
        <v>2000</v>
      </c>
      <c r="D120" s="3">
        <f t="shared" si="15"/>
        <v>1683</v>
      </c>
      <c r="E120" s="3">
        <f t="shared" si="16"/>
        <v>1663</v>
      </c>
      <c r="F120" s="3">
        <f t="shared" si="17"/>
        <v>2007</v>
      </c>
      <c r="G120" s="3">
        <f t="shared" si="18"/>
        <v>2023</v>
      </c>
      <c r="H120" s="3">
        <f t="shared" si="19"/>
        <v>2047</v>
      </c>
      <c r="I120" s="3">
        <f t="shared" si="20"/>
        <v>2072</v>
      </c>
      <c r="J120" s="3">
        <f t="shared" si="21"/>
        <v>2126</v>
      </c>
      <c r="K120" s="3">
        <f t="shared" si="22"/>
        <v>2202</v>
      </c>
      <c r="L120" s="3">
        <f t="shared" si="23"/>
        <v>1707</v>
      </c>
      <c r="M120" s="3">
        <f t="shared" si="24"/>
        <v>1950</v>
      </c>
      <c r="N120" s="3">
        <f t="shared" si="25"/>
        <v>1973</v>
      </c>
    </row>
    <row r="121" spans="1:14" x14ac:dyDescent="0.25">
      <c r="A121">
        <v>119</v>
      </c>
      <c r="B121" s="55">
        <v>2000</v>
      </c>
      <c r="C121" s="3">
        <f t="shared" si="14"/>
        <v>1683</v>
      </c>
      <c r="D121" s="3">
        <f t="shared" si="15"/>
        <v>1663</v>
      </c>
      <c r="E121" s="3">
        <f t="shared" si="16"/>
        <v>2007</v>
      </c>
      <c r="F121" s="3">
        <f t="shared" si="17"/>
        <v>2023</v>
      </c>
      <c r="G121" s="3">
        <f t="shared" si="18"/>
        <v>2047</v>
      </c>
      <c r="H121" s="3">
        <f t="shared" si="19"/>
        <v>2072</v>
      </c>
      <c r="I121" s="3">
        <f t="shared" si="20"/>
        <v>2126</v>
      </c>
      <c r="J121" s="3">
        <f t="shared" si="21"/>
        <v>2202</v>
      </c>
      <c r="K121" s="3">
        <f t="shared" si="22"/>
        <v>1707</v>
      </c>
      <c r="L121" s="3">
        <f t="shared" si="23"/>
        <v>1950</v>
      </c>
      <c r="M121" s="3">
        <f t="shared" si="24"/>
        <v>1973</v>
      </c>
      <c r="N121" s="3">
        <f t="shared" si="25"/>
        <v>1984</v>
      </c>
    </row>
    <row r="122" spans="1:14" x14ac:dyDescent="0.25">
      <c r="A122">
        <v>120</v>
      </c>
      <c r="B122" s="55">
        <v>1683</v>
      </c>
      <c r="C122" s="3">
        <f t="shared" si="14"/>
        <v>1663</v>
      </c>
      <c r="D122" s="3">
        <f t="shared" si="15"/>
        <v>2007</v>
      </c>
      <c r="E122" s="3">
        <f t="shared" si="16"/>
        <v>2023</v>
      </c>
      <c r="F122" s="3">
        <f t="shared" si="17"/>
        <v>2047</v>
      </c>
      <c r="G122" s="3">
        <f t="shared" si="18"/>
        <v>2072</v>
      </c>
      <c r="H122" s="3">
        <f t="shared" si="19"/>
        <v>2126</v>
      </c>
      <c r="I122" s="3">
        <f t="shared" si="20"/>
        <v>2202</v>
      </c>
      <c r="J122" s="3">
        <f t="shared" si="21"/>
        <v>1707</v>
      </c>
      <c r="K122" s="3">
        <f t="shared" si="22"/>
        <v>1950</v>
      </c>
      <c r="L122" s="3">
        <f t="shared" si="23"/>
        <v>1973</v>
      </c>
      <c r="M122" s="3">
        <f t="shared" si="24"/>
        <v>1984</v>
      </c>
      <c r="N122" s="3">
        <f t="shared" si="25"/>
        <v>1759</v>
      </c>
    </row>
    <row r="123" spans="1:14" x14ac:dyDescent="0.25">
      <c r="A123">
        <v>121</v>
      </c>
      <c r="B123" s="55">
        <v>1663</v>
      </c>
      <c r="C123" s="3">
        <f t="shared" si="14"/>
        <v>2007</v>
      </c>
      <c r="D123" s="3">
        <f t="shared" si="15"/>
        <v>2023</v>
      </c>
      <c r="E123" s="3">
        <f t="shared" si="16"/>
        <v>2047</v>
      </c>
      <c r="F123" s="3">
        <f t="shared" si="17"/>
        <v>2072</v>
      </c>
      <c r="G123" s="3">
        <f t="shared" si="18"/>
        <v>2126</v>
      </c>
      <c r="H123" s="3">
        <f t="shared" si="19"/>
        <v>2202</v>
      </c>
      <c r="I123" s="3">
        <f t="shared" si="20"/>
        <v>1707</v>
      </c>
      <c r="J123" s="3">
        <f t="shared" si="21"/>
        <v>1950</v>
      </c>
      <c r="K123" s="3">
        <f t="shared" si="22"/>
        <v>1973</v>
      </c>
      <c r="L123" s="3">
        <f t="shared" si="23"/>
        <v>1984</v>
      </c>
      <c r="M123" s="3">
        <f t="shared" si="24"/>
        <v>1759</v>
      </c>
      <c r="N123" s="3">
        <f t="shared" si="25"/>
        <v>1770</v>
      </c>
    </row>
    <row r="124" spans="1:14" x14ac:dyDescent="0.25">
      <c r="A124">
        <v>122</v>
      </c>
      <c r="B124" s="55">
        <v>2007</v>
      </c>
      <c r="C124" s="3">
        <f t="shared" si="14"/>
        <v>2023</v>
      </c>
      <c r="D124" s="3">
        <f t="shared" si="15"/>
        <v>2047</v>
      </c>
      <c r="E124" s="3">
        <f t="shared" si="16"/>
        <v>2072</v>
      </c>
      <c r="F124" s="3">
        <f t="shared" si="17"/>
        <v>2126</v>
      </c>
      <c r="G124" s="3">
        <f t="shared" si="18"/>
        <v>2202</v>
      </c>
      <c r="H124" s="3">
        <f t="shared" si="19"/>
        <v>1707</v>
      </c>
      <c r="I124" s="3">
        <f t="shared" si="20"/>
        <v>1950</v>
      </c>
      <c r="J124" s="3">
        <f t="shared" si="21"/>
        <v>1973</v>
      </c>
      <c r="K124" s="3">
        <f t="shared" si="22"/>
        <v>1984</v>
      </c>
      <c r="L124" s="3">
        <f t="shared" si="23"/>
        <v>1759</v>
      </c>
      <c r="M124" s="3">
        <f t="shared" si="24"/>
        <v>1770</v>
      </c>
      <c r="N124" s="3">
        <f t="shared" si="25"/>
        <v>2019</v>
      </c>
    </row>
    <row r="125" spans="1:14" x14ac:dyDescent="0.25">
      <c r="A125">
        <v>123</v>
      </c>
      <c r="B125" s="55">
        <v>2023</v>
      </c>
      <c r="C125" s="3">
        <f t="shared" si="14"/>
        <v>2047</v>
      </c>
      <c r="D125" s="3">
        <f t="shared" si="15"/>
        <v>2072</v>
      </c>
      <c r="E125" s="3">
        <f t="shared" si="16"/>
        <v>2126</v>
      </c>
      <c r="F125" s="3">
        <f t="shared" si="17"/>
        <v>2202</v>
      </c>
      <c r="G125" s="3">
        <f t="shared" si="18"/>
        <v>1707</v>
      </c>
      <c r="H125" s="3">
        <f t="shared" si="19"/>
        <v>1950</v>
      </c>
      <c r="I125" s="3">
        <f t="shared" si="20"/>
        <v>1973</v>
      </c>
      <c r="J125" s="3">
        <f t="shared" si="21"/>
        <v>1984</v>
      </c>
      <c r="K125" s="3">
        <f t="shared" si="22"/>
        <v>1759</v>
      </c>
      <c r="L125" s="3">
        <f t="shared" si="23"/>
        <v>1770</v>
      </c>
      <c r="M125" s="3">
        <f t="shared" si="24"/>
        <v>2019</v>
      </c>
      <c r="N125" s="3">
        <f t="shared" si="25"/>
        <v>2048</v>
      </c>
    </row>
    <row r="126" spans="1:14" x14ac:dyDescent="0.25">
      <c r="A126">
        <v>124</v>
      </c>
      <c r="B126" s="55">
        <v>2047</v>
      </c>
      <c r="C126" s="3">
        <f t="shared" si="14"/>
        <v>2072</v>
      </c>
      <c r="D126" s="3">
        <f t="shared" si="15"/>
        <v>2126</v>
      </c>
      <c r="E126" s="3">
        <f t="shared" si="16"/>
        <v>2202</v>
      </c>
      <c r="F126" s="3">
        <f t="shared" si="17"/>
        <v>1707</v>
      </c>
      <c r="G126" s="3">
        <f t="shared" si="18"/>
        <v>1950</v>
      </c>
      <c r="H126" s="3">
        <f t="shared" si="19"/>
        <v>1973</v>
      </c>
      <c r="I126" s="3">
        <f t="shared" si="20"/>
        <v>1984</v>
      </c>
      <c r="J126" s="3">
        <f t="shared" si="21"/>
        <v>1759</v>
      </c>
      <c r="K126" s="3">
        <f t="shared" si="22"/>
        <v>1770</v>
      </c>
      <c r="L126" s="3">
        <f t="shared" si="23"/>
        <v>2019</v>
      </c>
      <c r="M126" s="3">
        <f t="shared" si="24"/>
        <v>2048</v>
      </c>
      <c r="N126" s="3">
        <f t="shared" si="25"/>
        <v>2068</v>
      </c>
    </row>
    <row r="127" spans="1:14" x14ac:dyDescent="0.25">
      <c r="A127">
        <v>125</v>
      </c>
      <c r="B127" s="55">
        <v>2072</v>
      </c>
      <c r="C127" s="3">
        <f t="shared" si="14"/>
        <v>2126</v>
      </c>
      <c r="D127" s="3">
        <f t="shared" si="15"/>
        <v>2202</v>
      </c>
      <c r="E127" s="3">
        <f t="shared" si="16"/>
        <v>1707</v>
      </c>
      <c r="F127" s="3">
        <f t="shared" si="17"/>
        <v>1950</v>
      </c>
      <c r="G127" s="3">
        <f t="shared" si="18"/>
        <v>1973</v>
      </c>
      <c r="H127" s="3">
        <f t="shared" si="19"/>
        <v>1984</v>
      </c>
      <c r="I127" s="3">
        <f t="shared" si="20"/>
        <v>1759</v>
      </c>
      <c r="J127" s="3">
        <f t="shared" si="21"/>
        <v>1770</v>
      </c>
      <c r="K127" s="3">
        <f t="shared" si="22"/>
        <v>2019</v>
      </c>
      <c r="L127" s="3">
        <f t="shared" si="23"/>
        <v>2048</v>
      </c>
      <c r="M127" s="3">
        <f t="shared" si="24"/>
        <v>2068</v>
      </c>
      <c r="N127" s="3">
        <f t="shared" si="25"/>
        <v>1994</v>
      </c>
    </row>
    <row r="128" spans="1:14" x14ac:dyDescent="0.25">
      <c r="A128">
        <v>126</v>
      </c>
      <c r="B128" s="55">
        <v>2126</v>
      </c>
      <c r="C128" s="3">
        <f t="shared" si="14"/>
        <v>2202</v>
      </c>
      <c r="D128" s="3">
        <f t="shared" si="15"/>
        <v>1707</v>
      </c>
      <c r="E128" s="3">
        <f t="shared" si="16"/>
        <v>1950</v>
      </c>
      <c r="F128" s="3">
        <f t="shared" si="17"/>
        <v>1973</v>
      </c>
      <c r="G128" s="3">
        <f t="shared" si="18"/>
        <v>1984</v>
      </c>
      <c r="H128" s="3">
        <f t="shared" si="19"/>
        <v>1759</v>
      </c>
      <c r="I128" s="3">
        <f t="shared" si="20"/>
        <v>1770</v>
      </c>
      <c r="J128" s="3">
        <f t="shared" si="21"/>
        <v>2019</v>
      </c>
      <c r="K128" s="3">
        <f t="shared" si="22"/>
        <v>2048</v>
      </c>
      <c r="L128" s="3">
        <f t="shared" si="23"/>
        <v>2068</v>
      </c>
      <c r="M128" s="3">
        <f t="shared" si="24"/>
        <v>1994</v>
      </c>
      <c r="N128" s="3">
        <f t="shared" si="25"/>
        <v>2075</v>
      </c>
    </row>
    <row r="129" spans="1:14" x14ac:dyDescent="0.25">
      <c r="A129">
        <v>127</v>
      </c>
      <c r="B129" s="55">
        <v>2202</v>
      </c>
      <c r="C129" s="3">
        <f t="shared" si="14"/>
        <v>1707</v>
      </c>
      <c r="D129" s="3">
        <f t="shared" si="15"/>
        <v>1950</v>
      </c>
      <c r="E129" s="3">
        <f t="shared" si="16"/>
        <v>1973</v>
      </c>
      <c r="F129" s="3">
        <f t="shared" si="17"/>
        <v>1984</v>
      </c>
      <c r="G129" s="3">
        <f t="shared" si="18"/>
        <v>1759</v>
      </c>
      <c r="H129" s="3">
        <f t="shared" si="19"/>
        <v>1770</v>
      </c>
      <c r="I129" s="3">
        <f t="shared" si="20"/>
        <v>2019</v>
      </c>
      <c r="J129" s="3">
        <f t="shared" si="21"/>
        <v>2048</v>
      </c>
      <c r="K129" s="3">
        <f t="shared" si="22"/>
        <v>2068</v>
      </c>
      <c r="L129" s="3">
        <f t="shared" si="23"/>
        <v>1994</v>
      </c>
      <c r="M129" s="3">
        <f t="shared" si="24"/>
        <v>2075</v>
      </c>
      <c r="N129" s="3">
        <f t="shared" si="25"/>
        <v>2026</v>
      </c>
    </row>
    <row r="130" spans="1:14" x14ac:dyDescent="0.25">
      <c r="A130">
        <v>128</v>
      </c>
      <c r="B130" s="55">
        <v>1707</v>
      </c>
      <c r="C130" s="3">
        <f t="shared" si="14"/>
        <v>1950</v>
      </c>
      <c r="D130" s="3">
        <f t="shared" si="15"/>
        <v>1973</v>
      </c>
      <c r="E130" s="3">
        <f t="shared" si="16"/>
        <v>1984</v>
      </c>
      <c r="F130" s="3">
        <f t="shared" si="17"/>
        <v>1759</v>
      </c>
      <c r="G130" s="3">
        <f t="shared" si="18"/>
        <v>1770</v>
      </c>
      <c r="H130" s="3">
        <f t="shared" si="19"/>
        <v>2019</v>
      </c>
      <c r="I130" s="3">
        <f t="shared" si="20"/>
        <v>2048</v>
      </c>
      <c r="J130" s="3">
        <f t="shared" si="21"/>
        <v>2068</v>
      </c>
      <c r="K130" s="3">
        <f t="shared" si="22"/>
        <v>1994</v>
      </c>
      <c r="L130" s="3">
        <f t="shared" si="23"/>
        <v>2075</v>
      </c>
      <c r="M130" s="3">
        <f t="shared" si="24"/>
        <v>2026</v>
      </c>
      <c r="N130" s="3">
        <f t="shared" si="25"/>
        <v>1734</v>
      </c>
    </row>
    <row r="131" spans="1:14" x14ac:dyDescent="0.25">
      <c r="A131">
        <v>129</v>
      </c>
      <c r="B131" s="55">
        <v>1950</v>
      </c>
      <c r="C131" s="3">
        <f t="shared" ref="C131:C160" si="26">B132</f>
        <v>1973</v>
      </c>
      <c r="D131" s="3">
        <f t="shared" ref="D131:D160" si="27">B133</f>
        <v>1984</v>
      </c>
      <c r="E131" s="3">
        <f t="shared" ref="E131:E160" si="28">B134</f>
        <v>1759</v>
      </c>
      <c r="F131" s="3">
        <f t="shared" ref="F131:F160" si="29">B135</f>
        <v>1770</v>
      </c>
      <c r="G131" s="3">
        <f t="shared" ref="G131:G160" si="30">B136</f>
        <v>2019</v>
      </c>
      <c r="H131" s="3">
        <f t="shared" ref="H131:H160" si="31">B137</f>
        <v>2048</v>
      </c>
      <c r="I131" s="3">
        <f t="shared" ref="I131:I160" si="32">B138</f>
        <v>2068</v>
      </c>
      <c r="J131" s="3">
        <f t="shared" ref="J131:J160" si="33">B139</f>
        <v>1994</v>
      </c>
      <c r="K131" s="3">
        <f t="shared" ref="K131:K160" si="34">B140</f>
        <v>2075</v>
      </c>
      <c r="L131" s="3">
        <f t="shared" ref="L131:L160" si="35">B141</f>
        <v>2026</v>
      </c>
      <c r="M131" s="3">
        <f t="shared" ref="M131:M160" si="36">B142</f>
        <v>1734</v>
      </c>
      <c r="N131" s="3">
        <f t="shared" ref="N131:N160" si="37">B143</f>
        <v>1916</v>
      </c>
    </row>
    <row r="132" spans="1:14" x14ac:dyDescent="0.25">
      <c r="A132">
        <v>130</v>
      </c>
      <c r="B132" s="55">
        <v>1973</v>
      </c>
      <c r="C132" s="3">
        <f t="shared" si="26"/>
        <v>1984</v>
      </c>
      <c r="D132" s="3">
        <f t="shared" si="27"/>
        <v>1759</v>
      </c>
      <c r="E132" s="3">
        <f t="shared" si="28"/>
        <v>1770</v>
      </c>
      <c r="F132" s="3">
        <f t="shared" si="29"/>
        <v>2019</v>
      </c>
      <c r="G132" s="3">
        <f t="shared" si="30"/>
        <v>2048</v>
      </c>
      <c r="H132" s="3">
        <f t="shared" si="31"/>
        <v>2068</v>
      </c>
      <c r="I132" s="3">
        <f t="shared" si="32"/>
        <v>1994</v>
      </c>
      <c r="J132" s="3">
        <f t="shared" si="33"/>
        <v>2075</v>
      </c>
      <c r="K132" s="3">
        <f t="shared" si="34"/>
        <v>2026</v>
      </c>
      <c r="L132" s="3">
        <f t="shared" si="35"/>
        <v>1734</v>
      </c>
      <c r="M132" s="3">
        <f t="shared" si="36"/>
        <v>1916</v>
      </c>
      <c r="N132" s="3">
        <f t="shared" si="37"/>
        <v>1858</v>
      </c>
    </row>
    <row r="133" spans="1:14" x14ac:dyDescent="0.25">
      <c r="A133">
        <v>131</v>
      </c>
      <c r="B133" s="55">
        <v>1984</v>
      </c>
      <c r="C133" s="3">
        <f t="shared" si="26"/>
        <v>1759</v>
      </c>
      <c r="D133" s="3">
        <f t="shared" si="27"/>
        <v>1770</v>
      </c>
      <c r="E133" s="3">
        <f t="shared" si="28"/>
        <v>2019</v>
      </c>
      <c r="F133" s="3">
        <f t="shared" si="29"/>
        <v>2048</v>
      </c>
      <c r="G133" s="3">
        <f t="shared" si="30"/>
        <v>2068</v>
      </c>
      <c r="H133" s="3">
        <f t="shared" si="31"/>
        <v>1994</v>
      </c>
      <c r="I133" s="3">
        <f t="shared" si="32"/>
        <v>2075</v>
      </c>
      <c r="J133" s="3">
        <f t="shared" si="33"/>
        <v>2026</v>
      </c>
      <c r="K133" s="3">
        <f t="shared" si="34"/>
        <v>1734</v>
      </c>
      <c r="L133" s="3">
        <f t="shared" si="35"/>
        <v>1916</v>
      </c>
      <c r="M133" s="3">
        <f t="shared" si="36"/>
        <v>1858</v>
      </c>
      <c r="N133" s="3">
        <f t="shared" si="37"/>
        <v>1996</v>
      </c>
    </row>
    <row r="134" spans="1:14" x14ac:dyDescent="0.25">
      <c r="A134">
        <v>132</v>
      </c>
      <c r="B134" s="55">
        <v>1759</v>
      </c>
      <c r="C134" s="3">
        <f t="shared" si="26"/>
        <v>1770</v>
      </c>
      <c r="D134" s="3">
        <f t="shared" si="27"/>
        <v>2019</v>
      </c>
      <c r="E134" s="3">
        <f t="shared" si="28"/>
        <v>2048</v>
      </c>
      <c r="F134" s="3">
        <f t="shared" si="29"/>
        <v>2068</v>
      </c>
      <c r="G134" s="3">
        <f t="shared" si="30"/>
        <v>1994</v>
      </c>
      <c r="H134" s="3">
        <f t="shared" si="31"/>
        <v>2075</v>
      </c>
      <c r="I134" s="3">
        <f t="shared" si="32"/>
        <v>2026</v>
      </c>
      <c r="J134" s="3">
        <f t="shared" si="33"/>
        <v>1734</v>
      </c>
      <c r="K134" s="3">
        <f t="shared" si="34"/>
        <v>1916</v>
      </c>
      <c r="L134" s="3">
        <f t="shared" si="35"/>
        <v>1858</v>
      </c>
      <c r="M134" s="3">
        <f t="shared" si="36"/>
        <v>1996</v>
      </c>
      <c r="N134" s="3">
        <f t="shared" si="37"/>
        <v>1778</v>
      </c>
    </row>
    <row r="135" spans="1:14" x14ac:dyDescent="0.25">
      <c r="A135">
        <v>133</v>
      </c>
      <c r="B135" s="55">
        <v>1770</v>
      </c>
      <c r="C135" s="3">
        <f t="shared" si="26"/>
        <v>2019</v>
      </c>
      <c r="D135" s="3">
        <f t="shared" si="27"/>
        <v>2048</v>
      </c>
      <c r="E135" s="3">
        <f t="shared" si="28"/>
        <v>2068</v>
      </c>
      <c r="F135" s="3">
        <f t="shared" si="29"/>
        <v>1994</v>
      </c>
      <c r="G135" s="3">
        <f t="shared" si="30"/>
        <v>2075</v>
      </c>
      <c r="H135" s="3">
        <f t="shared" si="31"/>
        <v>2026</v>
      </c>
      <c r="I135" s="3">
        <f t="shared" si="32"/>
        <v>1734</v>
      </c>
      <c r="J135" s="3">
        <f t="shared" si="33"/>
        <v>1916</v>
      </c>
      <c r="K135" s="3">
        <f t="shared" si="34"/>
        <v>1858</v>
      </c>
      <c r="L135" s="3">
        <f t="shared" si="35"/>
        <v>1996</v>
      </c>
      <c r="M135" s="3">
        <f t="shared" si="36"/>
        <v>1778</v>
      </c>
      <c r="N135" s="3">
        <f t="shared" si="37"/>
        <v>1749</v>
      </c>
    </row>
    <row r="136" spans="1:14" x14ac:dyDescent="0.25">
      <c r="A136">
        <v>134</v>
      </c>
      <c r="B136" s="55">
        <v>2019</v>
      </c>
      <c r="C136" s="3">
        <f t="shared" si="26"/>
        <v>2048</v>
      </c>
      <c r="D136" s="3">
        <f t="shared" si="27"/>
        <v>2068</v>
      </c>
      <c r="E136" s="3">
        <f t="shared" si="28"/>
        <v>1994</v>
      </c>
      <c r="F136" s="3">
        <f t="shared" si="29"/>
        <v>2075</v>
      </c>
      <c r="G136" s="3">
        <f t="shared" si="30"/>
        <v>2026</v>
      </c>
      <c r="H136" s="3">
        <f t="shared" si="31"/>
        <v>1734</v>
      </c>
      <c r="I136" s="3">
        <f t="shared" si="32"/>
        <v>1916</v>
      </c>
      <c r="J136" s="3">
        <f t="shared" si="33"/>
        <v>1858</v>
      </c>
      <c r="K136" s="3">
        <f t="shared" si="34"/>
        <v>1996</v>
      </c>
      <c r="L136" s="3">
        <f t="shared" si="35"/>
        <v>1778</v>
      </c>
      <c r="M136" s="3">
        <f t="shared" si="36"/>
        <v>1749</v>
      </c>
      <c r="N136" s="3">
        <f t="shared" si="37"/>
        <v>2066</v>
      </c>
    </row>
    <row r="137" spans="1:14" x14ac:dyDescent="0.25">
      <c r="A137">
        <v>135</v>
      </c>
      <c r="B137" s="55">
        <v>2048</v>
      </c>
      <c r="C137" s="3">
        <f t="shared" si="26"/>
        <v>2068</v>
      </c>
      <c r="D137" s="3">
        <f t="shared" si="27"/>
        <v>1994</v>
      </c>
      <c r="E137" s="3">
        <f t="shared" si="28"/>
        <v>2075</v>
      </c>
      <c r="F137" s="3">
        <f t="shared" si="29"/>
        <v>2026</v>
      </c>
      <c r="G137" s="3">
        <f t="shared" si="30"/>
        <v>1734</v>
      </c>
      <c r="H137" s="3">
        <f t="shared" si="31"/>
        <v>1916</v>
      </c>
      <c r="I137" s="3">
        <f t="shared" si="32"/>
        <v>1858</v>
      </c>
      <c r="J137" s="3">
        <f t="shared" si="33"/>
        <v>1996</v>
      </c>
      <c r="K137" s="3">
        <f t="shared" si="34"/>
        <v>1778</v>
      </c>
      <c r="L137" s="3">
        <f t="shared" si="35"/>
        <v>1749</v>
      </c>
      <c r="M137" s="3">
        <f t="shared" si="36"/>
        <v>2066</v>
      </c>
      <c r="N137" s="3">
        <f t="shared" si="37"/>
        <v>2098</v>
      </c>
    </row>
    <row r="138" spans="1:14" x14ac:dyDescent="0.25">
      <c r="A138">
        <v>136</v>
      </c>
      <c r="B138" s="55">
        <v>2068</v>
      </c>
      <c r="C138" s="3">
        <f t="shared" si="26"/>
        <v>1994</v>
      </c>
      <c r="D138" s="3">
        <f t="shared" si="27"/>
        <v>2075</v>
      </c>
      <c r="E138" s="3">
        <f t="shared" si="28"/>
        <v>2026</v>
      </c>
      <c r="F138" s="3">
        <f t="shared" si="29"/>
        <v>1734</v>
      </c>
      <c r="G138" s="3">
        <f t="shared" si="30"/>
        <v>1916</v>
      </c>
      <c r="H138" s="3">
        <f t="shared" si="31"/>
        <v>1858</v>
      </c>
      <c r="I138" s="3">
        <f t="shared" si="32"/>
        <v>1996</v>
      </c>
      <c r="J138" s="3">
        <f t="shared" si="33"/>
        <v>1778</v>
      </c>
      <c r="K138" s="3">
        <f t="shared" si="34"/>
        <v>1749</v>
      </c>
      <c r="L138" s="3">
        <f t="shared" si="35"/>
        <v>2066</v>
      </c>
      <c r="M138" s="3">
        <f t="shared" si="36"/>
        <v>2098</v>
      </c>
      <c r="N138" s="3">
        <f t="shared" si="37"/>
        <v>2104</v>
      </c>
    </row>
    <row r="139" spans="1:14" x14ac:dyDescent="0.25">
      <c r="A139">
        <v>137</v>
      </c>
      <c r="B139" s="55">
        <v>1994</v>
      </c>
      <c r="C139" s="3">
        <f t="shared" si="26"/>
        <v>2075</v>
      </c>
      <c r="D139" s="3">
        <f t="shared" si="27"/>
        <v>2026</v>
      </c>
      <c r="E139" s="3">
        <f t="shared" si="28"/>
        <v>1734</v>
      </c>
      <c r="F139" s="3">
        <f t="shared" si="29"/>
        <v>1916</v>
      </c>
      <c r="G139" s="3">
        <f t="shared" si="30"/>
        <v>1858</v>
      </c>
      <c r="H139" s="3">
        <f t="shared" si="31"/>
        <v>1996</v>
      </c>
      <c r="I139" s="3">
        <f t="shared" si="32"/>
        <v>1778</v>
      </c>
      <c r="J139" s="3">
        <f t="shared" si="33"/>
        <v>1749</v>
      </c>
      <c r="K139" s="3">
        <f t="shared" si="34"/>
        <v>2066</v>
      </c>
      <c r="L139" s="3">
        <f t="shared" si="35"/>
        <v>2098</v>
      </c>
      <c r="M139" s="3">
        <f t="shared" si="36"/>
        <v>2104</v>
      </c>
      <c r="N139" s="3">
        <f t="shared" si="37"/>
        <v>2129</v>
      </c>
    </row>
    <row r="140" spans="1:14" x14ac:dyDescent="0.25">
      <c r="A140">
        <v>138</v>
      </c>
      <c r="B140" s="55">
        <v>2075</v>
      </c>
      <c r="C140" s="3">
        <f t="shared" si="26"/>
        <v>2026</v>
      </c>
      <c r="D140" s="3">
        <f t="shared" si="27"/>
        <v>1734</v>
      </c>
      <c r="E140" s="3">
        <f t="shared" si="28"/>
        <v>1916</v>
      </c>
      <c r="F140" s="3">
        <f t="shared" si="29"/>
        <v>1858</v>
      </c>
      <c r="G140" s="3">
        <f t="shared" si="30"/>
        <v>1996</v>
      </c>
      <c r="H140" s="3">
        <f t="shared" si="31"/>
        <v>1778</v>
      </c>
      <c r="I140" s="3">
        <f t="shared" si="32"/>
        <v>1749</v>
      </c>
      <c r="J140" s="3">
        <f t="shared" si="33"/>
        <v>2066</v>
      </c>
      <c r="K140" s="3">
        <f t="shared" si="34"/>
        <v>2098</v>
      </c>
      <c r="L140" s="3">
        <f t="shared" si="35"/>
        <v>2104</v>
      </c>
      <c r="M140" s="3">
        <f t="shared" si="36"/>
        <v>2129</v>
      </c>
      <c r="N140" s="3">
        <f t="shared" si="37"/>
        <v>2223</v>
      </c>
    </row>
    <row r="141" spans="1:14" x14ac:dyDescent="0.25">
      <c r="A141">
        <v>139</v>
      </c>
      <c r="B141" s="55">
        <v>2026</v>
      </c>
      <c r="C141" s="3">
        <f t="shared" si="26"/>
        <v>1734</v>
      </c>
      <c r="D141" s="3">
        <f t="shared" si="27"/>
        <v>1916</v>
      </c>
      <c r="E141" s="3">
        <f t="shared" si="28"/>
        <v>1858</v>
      </c>
      <c r="F141" s="3">
        <f t="shared" si="29"/>
        <v>1996</v>
      </c>
      <c r="G141" s="3">
        <f t="shared" si="30"/>
        <v>1778</v>
      </c>
      <c r="H141" s="3">
        <f t="shared" si="31"/>
        <v>1749</v>
      </c>
      <c r="I141" s="3">
        <f t="shared" si="32"/>
        <v>2066</v>
      </c>
      <c r="J141" s="3">
        <f t="shared" si="33"/>
        <v>2098</v>
      </c>
      <c r="K141" s="3">
        <f t="shared" si="34"/>
        <v>2104</v>
      </c>
      <c r="L141" s="3">
        <f t="shared" si="35"/>
        <v>2129</v>
      </c>
      <c r="M141" s="3">
        <f t="shared" si="36"/>
        <v>2223</v>
      </c>
      <c r="N141" s="3">
        <f t="shared" si="37"/>
        <v>2174</v>
      </c>
    </row>
    <row r="142" spans="1:14" x14ac:dyDescent="0.25">
      <c r="A142">
        <v>140</v>
      </c>
      <c r="B142" s="55">
        <v>1734</v>
      </c>
      <c r="C142" s="3">
        <f t="shared" si="26"/>
        <v>1916</v>
      </c>
      <c r="D142" s="3">
        <f t="shared" si="27"/>
        <v>1858</v>
      </c>
      <c r="E142" s="3">
        <f t="shared" si="28"/>
        <v>1996</v>
      </c>
      <c r="F142" s="3">
        <f t="shared" si="29"/>
        <v>1778</v>
      </c>
      <c r="G142" s="3">
        <f t="shared" si="30"/>
        <v>1749</v>
      </c>
      <c r="H142" s="3">
        <f t="shared" si="31"/>
        <v>2066</v>
      </c>
      <c r="I142" s="3">
        <f t="shared" si="32"/>
        <v>2098</v>
      </c>
      <c r="J142" s="3">
        <f t="shared" si="33"/>
        <v>2104</v>
      </c>
      <c r="K142" s="3">
        <f t="shared" si="34"/>
        <v>2129</v>
      </c>
      <c r="L142" s="3">
        <f t="shared" si="35"/>
        <v>2223</v>
      </c>
      <c r="M142" s="3">
        <f t="shared" si="36"/>
        <v>2174</v>
      </c>
      <c r="N142" s="3">
        <f t="shared" si="37"/>
        <v>1931</v>
      </c>
    </row>
    <row r="143" spans="1:14" x14ac:dyDescent="0.25">
      <c r="A143">
        <v>141</v>
      </c>
      <c r="B143" s="55">
        <v>1916</v>
      </c>
      <c r="C143" s="3">
        <f t="shared" si="26"/>
        <v>1858</v>
      </c>
      <c r="D143" s="3">
        <f t="shared" si="27"/>
        <v>1996</v>
      </c>
      <c r="E143" s="3">
        <f t="shared" si="28"/>
        <v>1778</v>
      </c>
      <c r="F143" s="3">
        <f t="shared" si="29"/>
        <v>1749</v>
      </c>
      <c r="G143" s="3">
        <f t="shared" si="30"/>
        <v>2066</v>
      </c>
      <c r="H143" s="3">
        <f t="shared" si="31"/>
        <v>2098</v>
      </c>
      <c r="I143" s="3">
        <f t="shared" si="32"/>
        <v>2104</v>
      </c>
      <c r="J143" s="3">
        <f t="shared" si="33"/>
        <v>2129</v>
      </c>
      <c r="K143" s="3">
        <f t="shared" si="34"/>
        <v>2223</v>
      </c>
      <c r="L143" s="3">
        <f t="shared" si="35"/>
        <v>2174</v>
      </c>
      <c r="M143" s="3">
        <f t="shared" si="36"/>
        <v>1931</v>
      </c>
      <c r="N143" s="3">
        <f t="shared" si="37"/>
        <v>2121</v>
      </c>
    </row>
    <row r="144" spans="1:14" x14ac:dyDescent="0.25">
      <c r="A144">
        <v>142</v>
      </c>
      <c r="B144" s="55">
        <v>1858</v>
      </c>
      <c r="C144" s="3">
        <f t="shared" si="26"/>
        <v>1996</v>
      </c>
      <c r="D144" s="3">
        <f t="shared" si="27"/>
        <v>1778</v>
      </c>
      <c r="E144" s="3">
        <f t="shared" si="28"/>
        <v>1749</v>
      </c>
      <c r="F144" s="3">
        <f t="shared" si="29"/>
        <v>2066</v>
      </c>
      <c r="G144" s="3">
        <f t="shared" si="30"/>
        <v>2098</v>
      </c>
      <c r="H144" s="3">
        <f t="shared" si="31"/>
        <v>2104</v>
      </c>
      <c r="I144" s="3">
        <f t="shared" si="32"/>
        <v>2129</v>
      </c>
      <c r="J144" s="3">
        <f t="shared" si="33"/>
        <v>2223</v>
      </c>
      <c r="K144" s="3">
        <f t="shared" si="34"/>
        <v>2174</v>
      </c>
      <c r="L144" s="3">
        <f t="shared" si="35"/>
        <v>1931</v>
      </c>
      <c r="M144" s="3">
        <f t="shared" si="36"/>
        <v>2121</v>
      </c>
      <c r="N144" s="3">
        <f t="shared" si="37"/>
        <v>2076</v>
      </c>
    </row>
    <row r="145" spans="1:14" x14ac:dyDescent="0.25">
      <c r="A145">
        <v>143</v>
      </c>
      <c r="B145" s="55">
        <v>1996</v>
      </c>
      <c r="C145" s="3">
        <f t="shared" si="26"/>
        <v>1778</v>
      </c>
      <c r="D145" s="3">
        <f t="shared" si="27"/>
        <v>1749</v>
      </c>
      <c r="E145" s="3">
        <f t="shared" si="28"/>
        <v>2066</v>
      </c>
      <c r="F145" s="3">
        <f t="shared" si="29"/>
        <v>2098</v>
      </c>
      <c r="G145" s="3">
        <f t="shared" si="30"/>
        <v>2104</v>
      </c>
      <c r="H145" s="3">
        <f t="shared" si="31"/>
        <v>2129</v>
      </c>
      <c r="I145" s="3">
        <f t="shared" si="32"/>
        <v>2223</v>
      </c>
      <c r="J145" s="3">
        <f t="shared" si="33"/>
        <v>2174</v>
      </c>
      <c r="K145" s="3">
        <f t="shared" si="34"/>
        <v>1931</v>
      </c>
      <c r="L145" s="3">
        <f t="shared" si="35"/>
        <v>2121</v>
      </c>
      <c r="M145" s="3">
        <f t="shared" si="36"/>
        <v>2076</v>
      </c>
      <c r="N145" s="3">
        <f t="shared" si="37"/>
        <v>2140</v>
      </c>
    </row>
    <row r="146" spans="1:14" x14ac:dyDescent="0.25">
      <c r="A146">
        <v>144</v>
      </c>
      <c r="B146" s="55">
        <v>1778</v>
      </c>
      <c r="C146" s="3">
        <f t="shared" si="26"/>
        <v>1749</v>
      </c>
      <c r="D146" s="3">
        <f t="shared" si="27"/>
        <v>2066</v>
      </c>
      <c r="E146" s="3">
        <f t="shared" si="28"/>
        <v>2098</v>
      </c>
      <c r="F146" s="3">
        <f t="shared" si="29"/>
        <v>2104</v>
      </c>
      <c r="G146" s="3">
        <f t="shared" si="30"/>
        <v>2129</v>
      </c>
      <c r="H146" s="3">
        <f t="shared" si="31"/>
        <v>2223</v>
      </c>
      <c r="I146" s="3">
        <f t="shared" si="32"/>
        <v>2174</v>
      </c>
      <c r="J146" s="3">
        <f t="shared" si="33"/>
        <v>1931</v>
      </c>
      <c r="K146" s="3">
        <f t="shared" si="34"/>
        <v>2121</v>
      </c>
      <c r="L146" s="3">
        <f t="shared" si="35"/>
        <v>2076</v>
      </c>
      <c r="M146" s="3">
        <f t="shared" si="36"/>
        <v>2140</v>
      </c>
      <c r="N146" s="3">
        <f t="shared" si="37"/>
        <v>1831</v>
      </c>
    </row>
    <row r="147" spans="1:14" x14ac:dyDescent="0.25">
      <c r="A147">
        <v>145</v>
      </c>
      <c r="B147" s="55">
        <v>1749</v>
      </c>
      <c r="C147" s="3">
        <f t="shared" si="26"/>
        <v>2066</v>
      </c>
      <c r="D147" s="3">
        <f t="shared" si="27"/>
        <v>2098</v>
      </c>
      <c r="E147" s="3">
        <f t="shared" si="28"/>
        <v>2104</v>
      </c>
      <c r="F147" s="3">
        <f t="shared" si="29"/>
        <v>2129</v>
      </c>
      <c r="G147" s="3">
        <f t="shared" si="30"/>
        <v>2223</v>
      </c>
      <c r="H147" s="3">
        <f t="shared" si="31"/>
        <v>2174</v>
      </c>
      <c r="I147" s="3">
        <f t="shared" si="32"/>
        <v>1931</v>
      </c>
      <c r="J147" s="3">
        <f t="shared" si="33"/>
        <v>2121</v>
      </c>
      <c r="K147" s="3">
        <f t="shared" si="34"/>
        <v>2076</v>
      </c>
      <c r="L147" s="3">
        <f t="shared" si="35"/>
        <v>2140</v>
      </c>
      <c r="M147" s="3">
        <f t="shared" si="36"/>
        <v>1831</v>
      </c>
      <c r="N147" s="3">
        <f t="shared" si="37"/>
        <v>1838</v>
      </c>
    </row>
    <row r="148" spans="1:14" x14ac:dyDescent="0.25">
      <c r="A148">
        <v>146</v>
      </c>
      <c r="B148" s="55">
        <v>2066</v>
      </c>
      <c r="C148" s="3">
        <f t="shared" si="26"/>
        <v>2098</v>
      </c>
      <c r="D148" s="3">
        <f t="shared" si="27"/>
        <v>2104</v>
      </c>
      <c r="E148" s="3">
        <f t="shared" si="28"/>
        <v>2129</v>
      </c>
      <c r="F148" s="3">
        <f t="shared" si="29"/>
        <v>2223</v>
      </c>
      <c r="G148" s="3">
        <f t="shared" si="30"/>
        <v>2174</v>
      </c>
      <c r="H148" s="3">
        <f t="shared" si="31"/>
        <v>1931</v>
      </c>
      <c r="I148" s="3">
        <f t="shared" si="32"/>
        <v>2121</v>
      </c>
      <c r="J148" s="3">
        <f t="shared" si="33"/>
        <v>2076</v>
      </c>
      <c r="K148" s="3">
        <f t="shared" si="34"/>
        <v>2140</v>
      </c>
      <c r="L148" s="3">
        <f t="shared" si="35"/>
        <v>1831</v>
      </c>
      <c r="M148" s="3">
        <f t="shared" si="36"/>
        <v>1838</v>
      </c>
      <c r="N148" s="3">
        <f t="shared" si="37"/>
        <v>2132</v>
      </c>
    </row>
    <row r="149" spans="1:14" x14ac:dyDescent="0.25">
      <c r="A149">
        <v>147</v>
      </c>
      <c r="B149" s="55">
        <v>2098</v>
      </c>
      <c r="C149" s="3">
        <f t="shared" si="26"/>
        <v>2104</v>
      </c>
      <c r="D149" s="3">
        <f t="shared" si="27"/>
        <v>2129</v>
      </c>
      <c r="E149" s="3">
        <f t="shared" si="28"/>
        <v>2223</v>
      </c>
      <c r="F149" s="3">
        <f t="shared" si="29"/>
        <v>2174</v>
      </c>
      <c r="G149" s="3">
        <f t="shared" si="30"/>
        <v>1931</v>
      </c>
      <c r="H149" s="3">
        <f t="shared" si="31"/>
        <v>2121</v>
      </c>
      <c r="I149" s="3">
        <f t="shared" si="32"/>
        <v>2076</v>
      </c>
      <c r="J149" s="3">
        <f t="shared" si="33"/>
        <v>2140</v>
      </c>
      <c r="K149" s="3">
        <f t="shared" si="34"/>
        <v>1831</v>
      </c>
      <c r="L149" s="3">
        <f t="shared" si="35"/>
        <v>1838</v>
      </c>
      <c r="M149" s="3">
        <f t="shared" si="36"/>
        <v>2132</v>
      </c>
      <c r="N149" s="3">
        <f t="shared" si="37"/>
        <v>0</v>
      </c>
    </row>
    <row r="150" spans="1:14" x14ac:dyDescent="0.25">
      <c r="A150">
        <v>148</v>
      </c>
      <c r="B150" s="55">
        <v>2104</v>
      </c>
      <c r="C150" s="3">
        <f t="shared" si="26"/>
        <v>2129</v>
      </c>
      <c r="D150" s="3">
        <f t="shared" si="27"/>
        <v>2223</v>
      </c>
      <c r="E150" s="3">
        <f t="shared" si="28"/>
        <v>2174</v>
      </c>
      <c r="F150" s="3">
        <f t="shared" si="29"/>
        <v>1931</v>
      </c>
      <c r="G150" s="3">
        <f t="shared" si="30"/>
        <v>2121</v>
      </c>
      <c r="H150" s="3">
        <f t="shared" si="31"/>
        <v>2076</v>
      </c>
      <c r="I150" s="3">
        <f t="shared" si="32"/>
        <v>2140</v>
      </c>
      <c r="J150" s="3">
        <f t="shared" si="33"/>
        <v>1831</v>
      </c>
      <c r="K150" s="3">
        <f t="shared" si="34"/>
        <v>1838</v>
      </c>
      <c r="L150" s="3">
        <f t="shared" si="35"/>
        <v>2132</v>
      </c>
      <c r="M150" s="3">
        <f t="shared" si="36"/>
        <v>0</v>
      </c>
      <c r="N150" s="3">
        <f t="shared" si="37"/>
        <v>0</v>
      </c>
    </row>
    <row r="151" spans="1:14" x14ac:dyDescent="0.25">
      <c r="A151">
        <v>149</v>
      </c>
      <c r="B151" s="55">
        <v>2129</v>
      </c>
      <c r="C151" s="3">
        <f t="shared" si="26"/>
        <v>2223</v>
      </c>
      <c r="D151" s="3">
        <f t="shared" si="27"/>
        <v>2174</v>
      </c>
      <c r="E151" s="3">
        <f t="shared" si="28"/>
        <v>1931</v>
      </c>
      <c r="F151" s="3">
        <f t="shared" si="29"/>
        <v>2121</v>
      </c>
      <c r="G151" s="3">
        <f t="shared" si="30"/>
        <v>2076</v>
      </c>
      <c r="H151" s="3">
        <f t="shared" si="31"/>
        <v>2140</v>
      </c>
      <c r="I151" s="3">
        <f t="shared" si="32"/>
        <v>1831</v>
      </c>
      <c r="J151" s="3">
        <f t="shared" si="33"/>
        <v>1838</v>
      </c>
      <c r="K151" s="3">
        <f t="shared" si="34"/>
        <v>2132</v>
      </c>
      <c r="L151" s="3">
        <f t="shared" si="35"/>
        <v>0</v>
      </c>
      <c r="M151" s="3">
        <f t="shared" si="36"/>
        <v>0</v>
      </c>
      <c r="N151" s="3">
        <f t="shared" si="37"/>
        <v>0</v>
      </c>
    </row>
    <row r="152" spans="1:14" x14ac:dyDescent="0.25">
      <c r="A152">
        <v>150</v>
      </c>
      <c r="B152" s="55">
        <v>2223</v>
      </c>
      <c r="C152" s="3">
        <f t="shared" si="26"/>
        <v>2174</v>
      </c>
      <c r="D152" s="3">
        <f t="shared" si="27"/>
        <v>1931</v>
      </c>
      <c r="E152" s="3">
        <f t="shared" si="28"/>
        <v>2121</v>
      </c>
      <c r="F152" s="3">
        <f t="shared" si="29"/>
        <v>2076</v>
      </c>
      <c r="G152" s="3">
        <f t="shared" si="30"/>
        <v>2140</v>
      </c>
      <c r="H152" s="3">
        <f t="shared" si="31"/>
        <v>1831</v>
      </c>
      <c r="I152" s="3">
        <f t="shared" si="32"/>
        <v>1838</v>
      </c>
      <c r="J152" s="3">
        <f t="shared" si="33"/>
        <v>2132</v>
      </c>
      <c r="K152" s="3">
        <f t="shared" si="34"/>
        <v>0</v>
      </c>
      <c r="L152" s="3">
        <f t="shared" si="35"/>
        <v>0</v>
      </c>
      <c r="M152" s="3">
        <f t="shared" si="36"/>
        <v>0</v>
      </c>
      <c r="N152" s="3">
        <f t="shared" si="37"/>
        <v>0</v>
      </c>
    </row>
    <row r="153" spans="1:14" x14ac:dyDescent="0.25">
      <c r="A153">
        <v>151</v>
      </c>
      <c r="B153" s="55">
        <v>2174</v>
      </c>
      <c r="C153" s="3">
        <f t="shared" si="26"/>
        <v>1931</v>
      </c>
      <c r="D153" s="3">
        <f t="shared" si="27"/>
        <v>2121</v>
      </c>
      <c r="E153" s="3">
        <f t="shared" si="28"/>
        <v>2076</v>
      </c>
      <c r="F153" s="3">
        <f t="shared" si="29"/>
        <v>2140</v>
      </c>
      <c r="G153" s="3">
        <f t="shared" si="30"/>
        <v>1831</v>
      </c>
      <c r="H153" s="3">
        <f t="shared" si="31"/>
        <v>1838</v>
      </c>
      <c r="I153" s="3">
        <f t="shared" si="32"/>
        <v>2132</v>
      </c>
      <c r="J153" s="3">
        <f t="shared" si="33"/>
        <v>0</v>
      </c>
      <c r="K153" s="3">
        <f t="shared" si="34"/>
        <v>0</v>
      </c>
      <c r="L153" s="3">
        <f t="shared" si="35"/>
        <v>0</v>
      </c>
      <c r="M153" s="3">
        <f t="shared" si="36"/>
        <v>0</v>
      </c>
      <c r="N153" s="3">
        <f t="shared" si="37"/>
        <v>0</v>
      </c>
    </row>
    <row r="154" spans="1:14" x14ac:dyDescent="0.25">
      <c r="A154">
        <v>152</v>
      </c>
      <c r="B154" s="55">
        <v>1931</v>
      </c>
      <c r="C154" s="3">
        <f t="shared" si="26"/>
        <v>2121</v>
      </c>
      <c r="D154" s="3">
        <f t="shared" si="27"/>
        <v>2076</v>
      </c>
      <c r="E154" s="3">
        <f t="shared" si="28"/>
        <v>2140</v>
      </c>
      <c r="F154" s="3">
        <f t="shared" si="29"/>
        <v>1831</v>
      </c>
      <c r="G154" s="3">
        <f t="shared" si="30"/>
        <v>1838</v>
      </c>
      <c r="H154" s="3">
        <f t="shared" si="31"/>
        <v>2132</v>
      </c>
      <c r="I154" s="3">
        <f t="shared" si="32"/>
        <v>0</v>
      </c>
      <c r="J154" s="3">
        <f t="shared" si="33"/>
        <v>0</v>
      </c>
      <c r="K154" s="3">
        <f t="shared" si="34"/>
        <v>0</v>
      </c>
      <c r="L154" s="3">
        <f t="shared" si="35"/>
        <v>0</v>
      </c>
      <c r="M154" s="3">
        <f t="shared" si="36"/>
        <v>0</v>
      </c>
      <c r="N154" s="3">
        <f t="shared" si="37"/>
        <v>0</v>
      </c>
    </row>
    <row r="155" spans="1:14" x14ac:dyDescent="0.25">
      <c r="A155">
        <v>153</v>
      </c>
      <c r="B155" s="55">
        <v>2121</v>
      </c>
      <c r="C155" s="3">
        <f t="shared" si="26"/>
        <v>2076</v>
      </c>
      <c r="D155" s="3">
        <f t="shared" si="27"/>
        <v>2140</v>
      </c>
      <c r="E155" s="3">
        <f t="shared" si="28"/>
        <v>1831</v>
      </c>
      <c r="F155" s="3">
        <f t="shared" si="29"/>
        <v>1838</v>
      </c>
      <c r="G155" s="3">
        <f t="shared" si="30"/>
        <v>2132</v>
      </c>
      <c r="H155" s="3">
        <f t="shared" si="31"/>
        <v>0</v>
      </c>
      <c r="I155" s="3">
        <f t="shared" si="32"/>
        <v>0</v>
      </c>
      <c r="J155" s="3">
        <f t="shared" si="33"/>
        <v>0</v>
      </c>
      <c r="K155" s="3">
        <f t="shared" si="34"/>
        <v>0</v>
      </c>
      <c r="L155" s="3">
        <f t="shared" si="35"/>
        <v>0</v>
      </c>
      <c r="M155" s="3">
        <f t="shared" si="36"/>
        <v>0</v>
      </c>
      <c r="N155" s="3">
        <f t="shared" si="37"/>
        <v>0</v>
      </c>
    </row>
    <row r="156" spans="1:14" x14ac:dyDescent="0.25">
      <c r="A156">
        <v>154</v>
      </c>
      <c r="B156" s="55">
        <v>2076</v>
      </c>
      <c r="C156" s="3">
        <f t="shared" si="26"/>
        <v>2140</v>
      </c>
      <c r="D156" s="3">
        <f t="shared" si="27"/>
        <v>1831</v>
      </c>
      <c r="E156" s="3">
        <f t="shared" si="28"/>
        <v>1838</v>
      </c>
      <c r="F156" s="3">
        <f t="shared" si="29"/>
        <v>2132</v>
      </c>
      <c r="G156" s="3">
        <f t="shared" si="30"/>
        <v>0</v>
      </c>
      <c r="H156" s="3">
        <f t="shared" si="31"/>
        <v>0</v>
      </c>
      <c r="I156" s="3">
        <f t="shared" si="32"/>
        <v>0</v>
      </c>
      <c r="J156" s="3">
        <f t="shared" si="33"/>
        <v>0</v>
      </c>
      <c r="K156" s="3">
        <f t="shared" si="34"/>
        <v>0</v>
      </c>
      <c r="L156" s="3">
        <f t="shared" si="35"/>
        <v>0</v>
      </c>
      <c r="M156" s="3">
        <f t="shared" si="36"/>
        <v>0</v>
      </c>
      <c r="N156" s="3">
        <f t="shared" si="37"/>
        <v>0</v>
      </c>
    </row>
    <row r="157" spans="1:14" x14ac:dyDescent="0.25">
      <c r="A157">
        <v>155</v>
      </c>
      <c r="B157" s="55">
        <v>2140</v>
      </c>
      <c r="C157" s="3">
        <f t="shared" si="26"/>
        <v>1831</v>
      </c>
      <c r="D157" s="3">
        <f t="shared" si="27"/>
        <v>1838</v>
      </c>
      <c r="E157" s="3">
        <f t="shared" si="28"/>
        <v>2132</v>
      </c>
      <c r="F157" s="3">
        <f t="shared" si="29"/>
        <v>0</v>
      </c>
      <c r="G157" s="3">
        <f t="shared" si="30"/>
        <v>0</v>
      </c>
      <c r="H157" s="3">
        <f t="shared" si="31"/>
        <v>0</v>
      </c>
      <c r="I157" s="3">
        <f t="shared" si="32"/>
        <v>0</v>
      </c>
      <c r="J157" s="3">
        <f t="shared" si="33"/>
        <v>0</v>
      </c>
      <c r="K157" s="3">
        <f t="shared" si="34"/>
        <v>0</v>
      </c>
      <c r="L157" s="3">
        <f t="shared" si="35"/>
        <v>0</v>
      </c>
      <c r="M157" s="3">
        <f t="shared" si="36"/>
        <v>0</v>
      </c>
      <c r="N157" s="3">
        <f t="shared" si="37"/>
        <v>0</v>
      </c>
    </row>
    <row r="158" spans="1:14" x14ac:dyDescent="0.25">
      <c r="A158">
        <v>156</v>
      </c>
      <c r="B158" s="55">
        <v>1831</v>
      </c>
      <c r="C158" s="3">
        <f t="shared" si="26"/>
        <v>1838</v>
      </c>
      <c r="D158" s="3">
        <f t="shared" si="27"/>
        <v>2132</v>
      </c>
      <c r="E158" s="3">
        <f t="shared" si="28"/>
        <v>0</v>
      </c>
      <c r="F158" s="3">
        <f t="shared" si="29"/>
        <v>0</v>
      </c>
      <c r="G158" s="3">
        <f t="shared" si="30"/>
        <v>0</v>
      </c>
      <c r="H158" s="3">
        <f t="shared" si="31"/>
        <v>0</v>
      </c>
      <c r="I158" s="3">
        <f t="shared" si="32"/>
        <v>0</v>
      </c>
      <c r="J158" s="3">
        <f t="shared" si="33"/>
        <v>0</v>
      </c>
      <c r="K158" s="3">
        <f t="shared" si="34"/>
        <v>0</v>
      </c>
      <c r="L158" s="3">
        <f t="shared" si="35"/>
        <v>0</v>
      </c>
      <c r="M158" s="3">
        <f t="shared" si="36"/>
        <v>0</v>
      </c>
      <c r="N158" s="3">
        <f t="shared" si="37"/>
        <v>0</v>
      </c>
    </row>
    <row r="159" spans="1:14" x14ac:dyDescent="0.25">
      <c r="A159">
        <v>157</v>
      </c>
      <c r="B159" s="55">
        <v>1838</v>
      </c>
      <c r="C159" s="3">
        <f t="shared" si="26"/>
        <v>2132</v>
      </c>
      <c r="D159" s="3">
        <f t="shared" si="27"/>
        <v>0</v>
      </c>
      <c r="E159" s="3">
        <f t="shared" si="28"/>
        <v>0</v>
      </c>
      <c r="F159" s="3">
        <f t="shared" si="29"/>
        <v>0</v>
      </c>
      <c r="G159" s="3">
        <f t="shared" si="30"/>
        <v>0</v>
      </c>
      <c r="H159" s="3">
        <f t="shared" si="31"/>
        <v>0</v>
      </c>
      <c r="I159" s="3">
        <f t="shared" si="32"/>
        <v>0</v>
      </c>
      <c r="J159" s="3">
        <f t="shared" si="33"/>
        <v>0</v>
      </c>
      <c r="K159" s="3">
        <f t="shared" si="34"/>
        <v>0</v>
      </c>
      <c r="L159" s="3">
        <f t="shared" si="35"/>
        <v>0</v>
      </c>
      <c r="M159" s="3">
        <f t="shared" si="36"/>
        <v>0</v>
      </c>
      <c r="N159" s="3">
        <f t="shared" si="37"/>
        <v>0</v>
      </c>
    </row>
    <row r="160" spans="1:14" x14ac:dyDescent="0.25">
      <c r="A160">
        <v>158</v>
      </c>
      <c r="B160" s="55">
        <v>2132</v>
      </c>
      <c r="C160" s="3">
        <f t="shared" si="26"/>
        <v>0</v>
      </c>
      <c r="D160" s="3">
        <f t="shared" si="27"/>
        <v>0</v>
      </c>
      <c r="E160" s="3">
        <f t="shared" si="28"/>
        <v>0</v>
      </c>
      <c r="F160" s="3">
        <f t="shared" si="29"/>
        <v>0</v>
      </c>
      <c r="G160" s="3">
        <f t="shared" si="30"/>
        <v>0</v>
      </c>
      <c r="H160" s="3">
        <f t="shared" si="31"/>
        <v>0</v>
      </c>
      <c r="I160" s="3">
        <f t="shared" si="32"/>
        <v>0</v>
      </c>
      <c r="J160" s="3">
        <f t="shared" si="33"/>
        <v>0</v>
      </c>
      <c r="K160" s="3">
        <f t="shared" si="34"/>
        <v>0</v>
      </c>
      <c r="L160" s="3">
        <f t="shared" si="35"/>
        <v>0</v>
      </c>
      <c r="M160" s="3">
        <f t="shared" si="36"/>
        <v>0</v>
      </c>
      <c r="N160" s="3">
        <f t="shared" si="37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showGridLines="0" zoomScale="145" zoomScaleNormal="145" workbookViewId="0">
      <selection activeCell="C2" sqref="C2:C23"/>
    </sheetView>
  </sheetViews>
  <sheetFormatPr defaultRowHeight="15" x14ac:dyDescent="0.25"/>
  <cols>
    <col min="1" max="1" width="6.42578125" style="1" bestFit="1" customWidth="1"/>
    <col min="3" max="3" width="12.28515625" style="11" bestFit="1" customWidth="1"/>
    <col min="4" max="4" width="13.5703125" style="11" customWidth="1"/>
    <col min="5" max="6" width="8.5703125" style="14" bestFit="1" customWidth="1"/>
    <col min="7" max="7" width="10.7109375" style="14" bestFit="1" customWidth="1"/>
    <col min="8" max="8" width="9.85546875" style="14" customWidth="1"/>
    <col min="10" max="10" width="10.7109375" bestFit="1" customWidth="1"/>
    <col min="13" max="13" width="10.7109375" bestFit="1" customWidth="1"/>
  </cols>
  <sheetData>
    <row r="1" spans="1:8" x14ac:dyDescent="0.25">
      <c r="A1" s="7" t="s">
        <v>0</v>
      </c>
      <c r="B1" s="8" t="s">
        <v>3</v>
      </c>
      <c r="C1" s="9" t="s">
        <v>5</v>
      </c>
      <c r="D1" s="9" t="s">
        <v>40</v>
      </c>
      <c r="E1" s="12" t="s">
        <v>6</v>
      </c>
      <c r="F1" s="12" t="s">
        <v>7</v>
      </c>
      <c r="G1" s="12" t="s">
        <v>41</v>
      </c>
      <c r="H1" s="12" t="s">
        <v>42</v>
      </c>
    </row>
    <row r="2" spans="1:8" x14ac:dyDescent="0.25">
      <c r="A2" s="53">
        <v>1709</v>
      </c>
      <c r="B2" s="3">
        <f>A2-AVERAGE($A$2:$A$160)</f>
        <v>-112.74842767295604</v>
      </c>
      <c r="C2" s="10">
        <f>SUMPRODUCT($B$2:B159, B3:$B$160)/DEVSQ($B$2:$B$160)</f>
        <v>0.5598665810317639</v>
      </c>
      <c r="D2" s="10">
        <f>C2^2</f>
        <v>0.31345058855619667</v>
      </c>
      <c r="E2" s="13">
        <f>-_xlfn.NORM.S.INV(0.975)/SQRT(COUNT($A$2:$A$160))</f>
        <v>-0.15543525458899415</v>
      </c>
      <c r="F2" s="13">
        <f>-E2</f>
        <v>0.15543525458899415</v>
      </c>
      <c r="G2" s="51">
        <f>-_xlfn.NORM.S.INV(0.975)*SQRT((1/COUNT($A$2:$A$160))*(1+2*$D2))</f>
        <v>-0.19825772371823869</v>
      </c>
      <c r="H2" s="13">
        <f>-G2</f>
        <v>0.19825772371823869</v>
      </c>
    </row>
    <row r="3" spans="1:8" x14ac:dyDescent="0.25">
      <c r="A3" s="53">
        <v>1621</v>
      </c>
      <c r="B3" s="3">
        <f>A3-AVERAGE($A$2:$A$160)</f>
        <v>-200.74842767295604</v>
      </c>
      <c r="C3" s="10">
        <f>SUMPRODUCT($B$2:B158, B4:$B$160)/DEVSQ($B$2:$B$160)</f>
        <v>0.35520072267201175</v>
      </c>
      <c r="D3" s="10">
        <f>D2+C3^2</f>
        <v>0.43961814194291604</v>
      </c>
      <c r="E3" s="13">
        <f t="shared" ref="E3:E23" si="0">-_xlfn.NORM.S.INV(0.975)/SQRT(COUNT($A$2:$A$160))</f>
        <v>-0.15543525458899415</v>
      </c>
      <c r="F3" s="13">
        <f t="shared" ref="F3:F23" si="1">-E3</f>
        <v>0.15543525458899415</v>
      </c>
      <c r="G3" s="51">
        <f t="shared" ref="G3:G23" si="2">-_xlfn.NORM.S.INV(0.975)*SQRT((1/COUNT($A$2:$A$160))*(1+2*$D3))</f>
        <v>-0.21307879073778013</v>
      </c>
      <c r="H3" s="13">
        <f t="shared" ref="H3:H23" si="3">-G3</f>
        <v>0.21307879073778013</v>
      </c>
    </row>
    <row r="4" spans="1:8" x14ac:dyDescent="0.25">
      <c r="A4" s="53">
        <v>1973</v>
      </c>
      <c r="B4" s="3">
        <f>A4-AVERAGE($A$2:$A$160)</f>
        <v>151.25157232704396</v>
      </c>
      <c r="C4" s="10">
        <f>SUMPRODUCT($B$2:B157, B5:$B$160)/DEVSQ($B$2:$B$160)</f>
        <v>0.35983388666656102</v>
      </c>
      <c r="D4" s="10">
        <f t="shared" ref="D4:D23" si="4">D3+C4^2</f>
        <v>0.5690985679364795</v>
      </c>
      <c r="E4" s="13">
        <f t="shared" si="0"/>
        <v>-0.15543525458899415</v>
      </c>
      <c r="F4" s="13">
        <f t="shared" si="1"/>
        <v>0.15543525458899415</v>
      </c>
      <c r="G4" s="51">
        <f t="shared" si="2"/>
        <v>-0.22728637420500691</v>
      </c>
      <c r="H4" s="13">
        <f t="shared" si="3"/>
        <v>0.22728637420500691</v>
      </c>
    </row>
    <row r="5" spans="1:8" x14ac:dyDescent="0.25">
      <c r="A5" s="53">
        <v>1812</v>
      </c>
      <c r="B5" s="3">
        <f t="shared" ref="B5:B66" si="5">A5-AVERAGE($A$2:$A$160)</f>
        <v>-9.7484276729560406</v>
      </c>
      <c r="C5" s="10">
        <f>SUMPRODUCT($B$2:B156, B6:$B$160)/DEVSQ($B$2:$B$160)</f>
        <v>0.40417635727392121</v>
      </c>
      <c r="D5" s="10">
        <f t="shared" si="4"/>
        <v>0.73245709571569595</v>
      </c>
      <c r="E5" s="13">
        <f t="shared" si="0"/>
        <v>-0.15543525458899415</v>
      </c>
      <c r="F5" s="13">
        <f t="shared" si="1"/>
        <v>0.15543525458899415</v>
      </c>
      <c r="G5" s="51">
        <f t="shared" si="2"/>
        <v>-0.24403405220331206</v>
      </c>
      <c r="H5" s="13">
        <f t="shared" si="3"/>
        <v>0.24403405220331206</v>
      </c>
    </row>
    <row r="6" spans="1:8" x14ac:dyDescent="0.25">
      <c r="A6" s="53">
        <v>1975</v>
      </c>
      <c r="B6" s="3">
        <f t="shared" si="5"/>
        <v>153.25157232704396</v>
      </c>
      <c r="C6" s="10">
        <f>SUMPRODUCT($B$2:B155, B7:$B$160)/DEVSQ($B$2:$B$160)</f>
        <v>0.24517429045385442</v>
      </c>
      <c r="D6" s="10">
        <f t="shared" si="4"/>
        <v>0.79256752841524691</v>
      </c>
      <c r="E6" s="13">
        <f t="shared" si="0"/>
        <v>-0.15543525458899415</v>
      </c>
      <c r="F6" s="13">
        <f t="shared" si="1"/>
        <v>0.15543525458899415</v>
      </c>
      <c r="G6" s="51">
        <f t="shared" si="2"/>
        <v>-0.24991432326549878</v>
      </c>
      <c r="H6" s="13">
        <f t="shared" si="3"/>
        <v>0.24991432326549878</v>
      </c>
    </row>
    <row r="7" spans="1:8" x14ac:dyDescent="0.25">
      <c r="A7" s="53">
        <v>1862</v>
      </c>
      <c r="B7" s="3">
        <f t="shared" si="5"/>
        <v>40.251572327043959</v>
      </c>
      <c r="C7" s="10">
        <f>SUMPRODUCT($B$2:B154, B8:$B$160)/DEVSQ($B$2:$B$160)</f>
        <v>-8.1364037243621373E-2</v>
      </c>
      <c r="D7" s="10">
        <f t="shared" si="4"/>
        <v>0.79918763497182832</v>
      </c>
      <c r="E7" s="13">
        <f t="shared" si="0"/>
        <v>-0.15543525458899415</v>
      </c>
      <c r="F7" s="13">
        <f t="shared" si="1"/>
        <v>0.15543525458899415</v>
      </c>
      <c r="G7" s="51">
        <f t="shared" si="2"/>
        <v>-0.2505534954641403</v>
      </c>
      <c r="H7" s="13">
        <f t="shared" si="3"/>
        <v>0.2505534954641403</v>
      </c>
    </row>
    <row r="8" spans="1:8" x14ac:dyDescent="0.25">
      <c r="A8" s="53">
        <v>1940</v>
      </c>
      <c r="B8" s="3">
        <f t="shared" si="5"/>
        <v>118.25157232704396</v>
      </c>
      <c r="C8" s="10">
        <f>SUMPRODUCT($B$2:B153, B9:$B$160)/DEVSQ($B$2:$B$160)</f>
        <v>0.22446499227621455</v>
      </c>
      <c r="D8" s="10">
        <f t="shared" si="4"/>
        <v>0.84957216772938937</v>
      </c>
      <c r="E8" s="13">
        <f t="shared" si="0"/>
        <v>-0.15543525458899415</v>
      </c>
      <c r="F8" s="13">
        <f t="shared" si="1"/>
        <v>0.15543525458899415</v>
      </c>
      <c r="G8" s="51">
        <f t="shared" si="2"/>
        <v>-0.2553657115591137</v>
      </c>
      <c r="H8" s="13">
        <f t="shared" si="3"/>
        <v>0.2553657115591137</v>
      </c>
    </row>
    <row r="9" spans="1:8" x14ac:dyDescent="0.25">
      <c r="A9" s="53">
        <v>2013</v>
      </c>
      <c r="B9" s="3">
        <f t="shared" si="5"/>
        <v>191.25157232704396</v>
      </c>
      <c r="C9" s="10">
        <f>SUMPRODUCT($B$2:B152, B10:$B$160)/DEVSQ($B$2:$B$160)</f>
        <v>0.35365596303463182</v>
      </c>
      <c r="D9" s="10">
        <f t="shared" si="4"/>
        <v>0.97464470791934221</v>
      </c>
      <c r="E9" s="13">
        <f t="shared" si="0"/>
        <v>-0.15543525458899415</v>
      </c>
      <c r="F9" s="13">
        <f t="shared" si="1"/>
        <v>0.15543525458899415</v>
      </c>
      <c r="G9" s="51">
        <f t="shared" si="2"/>
        <v>-0.26693666175992087</v>
      </c>
      <c r="H9" s="13">
        <f t="shared" si="3"/>
        <v>0.26693666175992087</v>
      </c>
    </row>
    <row r="10" spans="1:8" x14ac:dyDescent="0.25">
      <c r="A10" s="53">
        <v>1596</v>
      </c>
      <c r="B10" s="3">
        <f t="shared" si="5"/>
        <v>-225.74842767295604</v>
      </c>
      <c r="C10" s="10">
        <f>SUMPRODUCT($B$2:B151, B11:$B$160)/DEVSQ($B$2:$B$160)</f>
        <v>0.26984570259257501</v>
      </c>
      <c r="D10" s="10">
        <f t="shared" si="4"/>
        <v>1.0474614111270226</v>
      </c>
      <c r="E10" s="13">
        <f t="shared" si="0"/>
        <v>-0.15543525458899415</v>
      </c>
      <c r="F10" s="13">
        <f t="shared" si="1"/>
        <v>0.15543525458899415</v>
      </c>
      <c r="G10" s="51">
        <f t="shared" si="2"/>
        <v>-0.2734478043960627</v>
      </c>
      <c r="H10" s="13">
        <f t="shared" si="3"/>
        <v>0.2734478043960627</v>
      </c>
    </row>
    <row r="11" spans="1:8" x14ac:dyDescent="0.25">
      <c r="A11" s="53">
        <v>1725</v>
      </c>
      <c r="B11" s="3">
        <f t="shared" si="5"/>
        <v>-96.748427672956041</v>
      </c>
      <c r="C11" s="10">
        <f>SUMPRODUCT($B$2:B150, B12:$B$160)/DEVSQ($B$2:$B$160)</f>
        <v>0.23555506724258693</v>
      </c>
      <c r="D11" s="10">
        <f t="shared" si="4"/>
        <v>1.1029476008306822</v>
      </c>
      <c r="E11" s="13">
        <f t="shared" si="0"/>
        <v>-0.15543525458899415</v>
      </c>
      <c r="F11" s="13">
        <f t="shared" si="1"/>
        <v>0.15543525458899415</v>
      </c>
      <c r="G11" s="51">
        <f t="shared" si="2"/>
        <v>-0.2783070382710684</v>
      </c>
      <c r="H11" s="13">
        <f t="shared" si="3"/>
        <v>0.2783070382710684</v>
      </c>
    </row>
    <row r="12" spans="1:8" x14ac:dyDescent="0.25">
      <c r="A12" s="53">
        <v>1676</v>
      </c>
      <c r="B12" s="3">
        <f t="shared" si="5"/>
        <v>-145.74842767295604</v>
      </c>
      <c r="C12" s="10">
        <f>SUMPRODUCT($B$2:B149, B13:$B$160)/DEVSQ($B$2:$B$160)</f>
        <v>0.42436691608800131</v>
      </c>
      <c r="D12" s="10">
        <f t="shared" si="4"/>
        <v>1.283034880300723</v>
      </c>
      <c r="E12" s="13">
        <f t="shared" si="0"/>
        <v>-0.15543525458899415</v>
      </c>
      <c r="F12" s="13">
        <f t="shared" si="1"/>
        <v>0.15543525458899415</v>
      </c>
      <c r="G12" s="51">
        <f t="shared" si="2"/>
        <v>-0.29352456035017083</v>
      </c>
      <c r="H12" s="13">
        <f t="shared" si="3"/>
        <v>0.29352456035017083</v>
      </c>
    </row>
    <row r="13" spans="1:8" x14ac:dyDescent="0.25">
      <c r="A13" s="53">
        <v>1814</v>
      </c>
      <c r="B13" s="3">
        <f t="shared" si="5"/>
        <v>-7.7484276729560406</v>
      </c>
      <c r="C13" s="10">
        <f>SUMPRODUCT($B$2:B148, B14:$B$160)/DEVSQ($B$2:$B$160)</f>
        <v>0.75315216465478729</v>
      </c>
      <c r="D13" s="10">
        <f t="shared" si="4"/>
        <v>1.8502730634249147</v>
      </c>
      <c r="E13" s="13">
        <f t="shared" si="0"/>
        <v>-0.15543525458899415</v>
      </c>
      <c r="F13" s="13">
        <f t="shared" si="1"/>
        <v>0.15543525458899415</v>
      </c>
      <c r="G13" s="51">
        <f t="shared" si="2"/>
        <v>-0.33699517923008926</v>
      </c>
      <c r="H13" s="13">
        <f t="shared" si="3"/>
        <v>0.33699517923008926</v>
      </c>
    </row>
    <row r="14" spans="1:8" x14ac:dyDescent="0.25">
      <c r="A14" s="53">
        <v>1615</v>
      </c>
      <c r="B14" s="3">
        <f t="shared" si="5"/>
        <v>-206.74842767295604</v>
      </c>
      <c r="C14" s="10">
        <f>SUMPRODUCT($B$2:B147, B15:$B$160)/DEVSQ($B$2:$B$160)</f>
        <v>0.38498731765577393</v>
      </c>
      <c r="D14" s="10">
        <f t="shared" si="4"/>
        <v>1.9984882981807024</v>
      </c>
      <c r="E14" s="13">
        <f t="shared" si="0"/>
        <v>-0.15543525458899415</v>
      </c>
      <c r="F14" s="13">
        <f t="shared" si="1"/>
        <v>0.15543525458899415</v>
      </c>
      <c r="G14" s="51">
        <f t="shared" si="2"/>
        <v>-0.3474586969064683</v>
      </c>
      <c r="H14" s="13">
        <f t="shared" si="3"/>
        <v>0.3474586969064683</v>
      </c>
    </row>
    <row r="15" spans="1:8" x14ac:dyDescent="0.25">
      <c r="A15" s="53">
        <v>1557</v>
      </c>
      <c r="B15" s="3">
        <f t="shared" si="5"/>
        <v>-264.74842767295604</v>
      </c>
      <c r="C15" s="10">
        <f>SUMPRODUCT($B$2:B146, B16:$B$160)/DEVSQ($B$2:$B$160)</f>
        <v>0.20956351949842975</v>
      </c>
      <c r="D15" s="10">
        <f t="shared" si="4"/>
        <v>2.042405166885271</v>
      </c>
      <c r="E15" s="13">
        <f t="shared" si="0"/>
        <v>-0.15543525458899415</v>
      </c>
      <c r="F15" s="13">
        <f t="shared" si="1"/>
        <v>0.15543525458899415</v>
      </c>
      <c r="G15" s="51">
        <f t="shared" si="2"/>
        <v>-0.35049910063871798</v>
      </c>
      <c r="H15" s="13">
        <f t="shared" si="3"/>
        <v>0.35049910063871798</v>
      </c>
    </row>
    <row r="16" spans="1:8" x14ac:dyDescent="0.25">
      <c r="A16" s="53">
        <v>1891</v>
      </c>
      <c r="B16" s="3">
        <f t="shared" si="5"/>
        <v>69.251572327043959</v>
      </c>
      <c r="C16" s="10">
        <f>SUMPRODUCT($B$2:B145, B17:$B$160)/DEVSQ($B$2:$B$160)</f>
        <v>0.21990941986768217</v>
      </c>
      <c r="D16" s="10">
        <f t="shared" si="4"/>
        <v>2.0907653198318115</v>
      </c>
      <c r="E16" s="13">
        <f t="shared" si="0"/>
        <v>-0.15543525458899415</v>
      </c>
      <c r="F16" s="13">
        <f t="shared" si="1"/>
        <v>0.15543525458899415</v>
      </c>
      <c r="G16" s="51">
        <f t="shared" si="2"/>
        <v>-0.35381689273920619</v>
      </c>
      <c r="H16" s="13">
        <f t="shared" si="3"/>
        <v>0.35381689273920619</v>
      </c>
    </row>
    <row r="17" spans="1:13" x14ac:dyDescent="0.25">
      <c r="A17" s="53">
        <v>1956</v>
      </c>
      <c r="B17" s="3">
        <f t="shared" si="5"/>
        <v>134.25157232704396</v>
      </c>
      <c r="C17" s="10">
        <f>SUMPRODUCT($B$2:B144, B18:$B$160)/DEVSQ($B$2:$B$160)</f>
        <v>0.27820412019195401</v>
      </c>
      <c r="D17" s="10">
        <f t="shared" si="4"/>
        <v>2.1681628523235905</v>
      </c>
      <c r="E17" s="13">
        <f t="shared" si="0"/>
        <v>-0.15543525458899415</v>
      </c>
      <c r="F17" s="13">
        <f t="shared" si="1"/>
        <v>0.15543525458899415</v>
      </c>
      <c r="G17" s="51">
        <f t="shared" si="2"/>
        <v>-0.35906303162618858</v>
      </c>
      <c r="H17" s="13">
        <f t="shared" si="3"/>
        <v>0.35906303162618858</v>
      </c>
    </row>
    <row r="18" spans="1:13" x14ac:dyDescent="0.25">
      <c r="A18" s="53">
        <v>1885</v>
      </c>
      <c r="B18" s="3">
        <f t="shared" si="5"/>
        <v>63.251572327043959</v>
      </c>
      <c r="C18" s="10">
        <f>SUMPRODUCT($B$2:B143, B19:$B$160)/DEVSQ($B$2:$B$160)</f>
        <v>0.13075480499563888</v>
      </c>
      <c r="D18" s="10">
        <f t="shared" si="4"/>
        <v>2.1852596713530379</v>
      </c>
      <c r="E18" s="13">
        <f t="shared" si="0"/>
        <v>-0.15543525458899415</v>
      </c>
      <c r="F18" s="13">
        <f t="shared" si="1"/>
        <v>0.15543525458899415</v>
      </c>
      <c r="G18" s="51">
        <f t="shared" si="2"/>
        <v>-0.36021158091261296</v>
      </c>
      <c r="H18" s="13">
        <f t="shared" si="3"/>
        <v>0.36021158091261296</v>
      </c>
    </row>
    <row r="19" spans="1:13" x14ac:dyDescent="0.25">
      <c r="A19" s="53">
        <v>1623</v>
      </c>
      <c r="B19" s="3">
        <f t="shared" si="5"/>
        <v>-198.74842767295604</v>
      </c>
      <c r="C19" s="10">
        <f>SUMPRODUCT($B$2:B142, B20:$B$160)/DEVSQ($B$2:$B$160)</f>
        <v>-0.15245665072227177</v>
      </c>
      <c r="D19" s="10">
        <f t="shared" si="4"/>
        <v>2.2085027017024905</v>
      </c>
      <c r="E19" s="13">
        <f t="shared" si="0"/>
        <v>-0.15543525458899415</v>
      </c>
      <c r="F19" s="13">
        <f t="shared" si="1"/>
        <v>0.15543525458899415</v>
      </c>
      <c r="G19" s="51">
        <f t="shared" si="2"/>
        <v>-0.36176717893220323</v>
      </c>
      <c r="H19" s="13">
        <f t="shared" si="3"/>
        <v>0.36176717893220323</v>
      </c>
    </row>
    <row r="20" spans="1:13" x14ac:dyDescent="0.25">
      <c r="A20" s="53">
        <v>1903</v>
      </c>
      <c r="B20" s="3">
        <f t="shared" si="5"/>
        <v>81.251572327043959</v>
      </c>
      <c r="C20" s="10">
        <f>SUMPRODUCT($B$2:B141, B21:$B$160)/DEVSQ($B$2:$B$160)</f>
        <v>0.13253195479544977</v>
      </c>
      <c r="D20" s="10">
        <f t="shared" si="4"/>
        <v>2.2260674207443936</v>
      </c>
      <c r="E20" s="13">
        <f t="shared" si="0"/>
        <v>-0.15543525458899415</v>
      </c>
      <c r="F20" s="13">
        <f t="shared" si="1"/>
        <v>0.15543525458899415</v>
      </c>
      <c r="G20" s="51">
        <f t="shared" si="2"/>
        <v>-0.36293831863680515</v>
      </c>
      <c r="H20" s="13">
        <f t="shared" si="3"/>
        <v>0.36293831863680515</v>
      </c>
    </row>
    <row r="21" spans="1:13" x14ac:dyDescent="0.25">
      <c r="A21" s="53">
        <v>1997</v>
      </c>
      <c r="B21" s="3">
        <f t="shared" si="5"/>
        <v>175.25157232704396</v>
      </c>
      <c r="C21" s="10">
        <f>SUMPRODUCT($B$2:B140, B22:$B$160)/DEVSQ($B$2:$B$160)</f>
        <v>0.24655427214237785</v>
      </c>
      <c r="D21" s="10">
        <f t="shared" si="4"/>
        <v>2.2868564298560514</v>
      </c>
      <c r="E21" s="13">
        <f t="shared" si="0"/>
        <v>-0.15543525458899415</v>
      </c>
      <c r="F21" s="13">
        <f t="shared" si="1"/>
        <v>0.15543525458899415</v>
      </c>
      <c r="G21" s="51">
        <f t="shared" si="2"/>
        <v>-0.36696261723269924</v>
      </c>
      <c r="H21" s="13">
        <f t="shared" si="3"/>
        <v>0.36696261723269924</v>
      </c>
      <c r="M21" s="50"/>
    </row>
    <row r="22" spans="1:13" x14ac:dyDescent="0.25">
      <c r="A22" s="53">
        <v>1704</v>
      </c>
      <c r="B22" s="3">
        <f t="shared" si="5"/>
        <v>-117.74842767295604</v>
      </c>
      <c r="C22" s="10">
        <f>SUMPRODUCT($B$2:B139, B23:$B$160)/DEVSQ($B$2:$B$160)</f>
        <v>0.16120281250488699</v>
      </c>
      <c r="D22" s="10">
        <f t="shared" si="4"/>
        <v>2.3128427766155371</v>
      </c>
      <c r="E22" s="13">
        <f t="shared" si="0"/>
        <v>-0.15543525458899415</v>
      </c>
      <c r="F22" s="13">
        <f t="shared" si="1"/>
        <v>0.15543525458899415</v>
      </c>
      <c r="G22" s="51">
        <f t="shared" si="2"/>
        <v>-0.36866953884699255</v>
      </c>
      <c r="H22" s="13">
        <f t="shared" si="3"/>
        <v>0.36866953884699255</v>
      </c>
    </row>
    <row r="23" spans="1:13" x14ac:dyDescent="0.25">
      <c r="A23" s="53">
        <v>1810</v>
      </c>
      <c r="B23" s="3">
        <f t="shared" si="5"/>
        <v>-11.748427672956041</v>
      </c>
      <c r="C23" s="10">
        <f>SUMPRODUCT($B$2:B138, B24:$B$160)/DEVSQ($B$2:$B$160)</f>
        <v>0.15829391965965345</v>
      </c>
      <c r="D23" s="10">
        <f t="shared" si="4"/>
        <v>2.337899741616754</v>
      </c>
      <c r="E23" s="13">
        <f t="shared" si="0"/>
        <v>-0.15543525458899415</v>
      </c>
      <c r="F23" s="13">
        <f t="shared" si="1"/>
        <v>0.15543525458899415</v>
      </c>
      <c r="G23" s="51">
        <f t="shared" si="2"/>
        <v>-0.37030796285585871</v>
      </c>
      <c r="H23" s="13">
        <f t="shared" si="3"/>
        <v>0.37030796285585871</v>
      </c>
    </row>
    <row r="24" spans="1:13" x14ac:dyDescent="0.25">
      <c r="A24" s="54">
        <v>1862</v>
      </c>
      <c r="B24" s="3">
        <f t="shared" si="5"/>
        <v>40.251572327043959</v>
      </c>
      <c r="C24" s="10" t="s">
        <v>4</v>
      </c>
      <c r="D24" s="10"/>
      <c r="E24" s="13"/>
      <c r="F24"/>
      <c r="G24"/>
      <c r="H24"/>
    </row>
    <row r="25" spans="1:13" x14ac:dyDescent="0.25">
      <c r="A25" s="54">
        <v>1875</v>
      </c>
      <c r="B25" s="3">
        <f t="shared" si="5"/>
        <v>53.251572327043959</v>
      </c>
      <c r="E25"/>
      <c r="F25"/>
      <c r="G25"/>
      <c r="H25"/>
    </row>
    <row r="26" spans="1:13" x14ac:dyDescent="0.25">
      <c r="A26" s="54">
        <v>1705</v>
      </c>
      <c r="B26" s="3">
        <f t="shared" si="5"/>
        <v>-116.74842767295604</v>
      </c>
      <c r="E26"/>
      <c r="F26"/>
      <c r="G26"/>
      <c r="H26"/>
    </row>
    <row r="27" spans="1:13" x14ac:dyDescent="0.25">
      <c r="A27" s="54">
        <v>1618</v>
      </c>
      <c r="B27" s="3">
        <f t="shared" si="5"/>
        <v>-203.74842767295604</v>
      </c>
      <c r="E27"/>
      <c r="F27"/>
      <c r="G27"/>
      <c r="H27"/>
    </row>
    <row r="28" spans="1:13" x14ac:dyDescent="0.25">
      <c r="A28" s="54">
        <v>1836</v>
      </c>
      <c r="B28" s="3">
        <f t="shared" si="5"/>
        <v>14.251572327043959</v>
      </c>
      <c r="E28"/>
      <c r="F28"/>
      <c r="G28"/>
      <c r="H28"/>
    </row>
    <row r="29" spans="1:13" x14ac:dyDescent="0.25">
      <c r="A29" s="54">
        <v>1957</v>
      </c>
      <c r="B29" s="3">
        <f t="shared" si="5"/>
        <v>135.25157232704396</v>
      </c>
      <c r="E29"/>
      <c r="F29"/>
      <c r="G29"/>
      <c r="H29"/>
    </row>
    <row r="30" spans="1:13" x14ac:dyDescent="0.25">
      <c r="A30" s="54">
        <v>1917</v>
      </c>
      <c r="B30" s="3">
        <f t="shared" si="5"/>
        <v>95.251572327043959</v>
      </c>
      <c r="E30"/>
      <c r="F30"/>
      <c r="G30"/>
      <c r="H30"/>
    </row>
    <row r="31" spans="1:13" x14ac:dyDescent="0.25">
      <c r="A31" s="54">
        <v>1882</v>
      </c>
      <c r="B31" s="3">
        <f t="shared" si="5"/>
        <v>60.251572327043959</v>
      </c>
      <c r="E31"/>
      <c r="F31"/>
      <c r="G31"/>
      <c r="H31"/>
    </row>
    <row r="32" spans="1:13" x14ac:dyDescent="0.25">
      <c r="A32" s="54">
        <v>1933</v>
      </c>
      <c r="B32" s="3">
        <f t="shared" si="5"/>
        <v>111.25157232704396</v>
      </c>
      <c r="E32"/>
      <c r="F32"/>
      <c r="G32"/>
      <c r="H32"/>
    </row>
    <row r="33" spans="1:8" x14ac:dyDescent="0.25">
      <c r="A33" s="54">
        <v>1996</v>
      </c>
      <c r="B33" s="3">
        <f t="shared" si="5"/>
        <v>174.25157232704396</v>
      </c>
      <c r="E33"/>
      <c r="F33"/>
      <c r="G33"/>
      <c r="H33"/>
    </row>
    <row r="34" spans="1:8" x14ac:dyDescent="0.25">
      <c r="A34" s="54">
        <v>1672</v>
      </c>
      <c r="B34" s="3">
        <f t="shared" si="5"/>
        <v>-149.74842767295604</v>
      </c>
      <c r="E34"/>
      <c r="F34"/>
      <c r="G34"/>
      <c r="H34"/>
    </row>
    <row r="35" spans="1:8" x14ac:dyDescent="0.25">
      <c r="A35" s="54">
        <v>1752</v>
      </c>
      <c r="B35" s="3">
        <f t="shared" si="5"/>
        <v>-69.748427672956041</v>
      </c>
      <c r="E35"/>
      <c r="F35"/>
      <c r="G35"/>
      <c r="H35"/>
    </row>
    <row r="36" spans="1:8" x14ac:dyDescent="0.25">
      <c r="A36" s="54">
        <v>1720</v>
      </c>
      <c r="B36" s="3">
        <f t="shared" si="5"/>
        <v>-101.74842767295604</v>
      </c>
      <c r="E36"/>
      <c r="F36"/>
      <c r="G36"/>
      <c r="H36"/>
    </row>
    <row r="37" spans="1:8" x14ac:dyDescent="0.25">
      <c r="A37" s="54">
        <v>1734</v>
      </c>
      <c r="B37" s="3">
        <f t="shared" si="5"/>
        <v>-87.748427672956041</v>
      </c>
      <c r="E37"/>
      <c r="F37"/>
      <c r="G37"/>
      <c r="H37"/>
    </row>
    <row r="38" spans="1:8" x14ac:dyDescent="0.25">
      <c r="A38" s="54">
        <v>1563</v>
      </c>
      <c r="B38" s="3">
        <f t="shared" si="5"/>
        <v>-258.74842767295604</v>
      </c>
      <c r="E38"/>
      <c r="F38"/>
      <c r="G38"/>
      <c r="H38"/>
    </row>
    <row r="39" spans="1:8" x14ac:dyDescent="0.25">
      <c r="A39" s="54">
        <v>1573</v>
      </c>
      <c r="B39" s="3">
        <f t="shared" si="5"/>
        <v>-248.74842767295604</v>
      </c>
      <c r="E39"/>
      <c r="F39"/>
      <c r="G39"/>
      <c r="H39"/>
    </row>
    <row r="40" spans="1:8" x14ac:dyDescent="0.25">
      <c r="A40" s="54">
        <v>1902</v>
      </c>
      <c r="B40" s="3">
        <f t="shared" si="5"/>
        <v>80.251572327043959</v>
      </c>
      <c r="E40"/>
      <c r="F40"/>
      <c r="G40"/>
      <c r="H40"/>
    </row>
    <row r="41" spans="1:8" x14ac:dyDescent="0.25">
      <c r="A41" s="54">
        <v>1833</v>
      </c>
      <c r="B41" s="3">
        <f t="shared" si="5"/>
        <v>11.251572327043959</v>
      </c>
      <c r="E41"/>
      <c r="F41"/>
      <c r="G41"/>
      <c r="H41"/>
    </row>
    <row r="42" spans="1:8" x14ac:dyDescent="0.25">
      <c r="A42" s="54">
        <v>1831</v>
      </c>
      <c r="B42" s="3">
        <f t="shared" si="5"/>
        <v>9.2515723270439594</v>
      </c>
      <c r="E42"/>
      <c r="F42"/>
      <c r="G42"/>
      <c r="H42"/>
    </row>
    <row r="43" spans="1:8" x14ac:dyDescent="0.25">
      <c r="A43" s="54">
        <v>1775</v>
      </c>
      <c r="B43" s="3">
        <f t="shared" si="5"/>
        <v>-46.748427672956041</v>
      </c>
      <c r="E43"/>
      <c r="F43"/>
      <c r="G43"/>
      <c r="H43"/>
    </row>
    <row r="44" spans="1:8" x14ac:dyDescent="0.25">
      <c r="A44" s="54">
        <v>1867</v>
      </c>
      <c r="B44" s="3">
        <f t="shared" si="5"/>
        <v>45.251572327043959</v>
      </c>
      <c r="E44"/>
      <c r="F44"/>
      <c r="G44"/>
      <c r="H44"/>
    </row>
    <row r="45" spans="1:8" x14ac:dyDescent="0.25">
      <c r="A45" s="54">
        <v>1906</v>
      </c>
      <c r="B45" s="3">
        <f t="shared" si="5"/>
        <v>84.251572327043959</v>
      </c>
      <c r="E45"/>
      <c r="F45"/>
      <c r="G45"/>
      <c r="H45"/>
    </row>
    <row r="46" spans="1:8" x14ac:dyDescent="0.25">
      <c r="A46" s="54">
        <v>1685</v>
      </c>
      <c r="B46" s="3">
        <f t="shared" si="5"/>
        <v>-136.74842767295604</v>
      </c>
      <c r="E46"/>
      <c r="F46"/>
      <c r="G46"/>
      <c r="H46"/>
    </row>
    <row r="47" spans="1:8" x14ac:dyDescent="0.25">
      <c r="A47" s="54">
        <v>1778</v>
      </c>
      <c r="B47" s="3">
        <f t="shared" si="5"/>
        <v>-43.748427672956041</v>
      </c>
      <c r="E47"/>
      <c r="F47"/>
      <c r="G47"/>
      <c r="H47"/>
    </row>
    <row r="48" spans="1:8" x14ac:dyDescent="0.25">
      <c r="A48" s="54">
        <v>1775</v>
      </c>
      <c r="B48" s="3">
        <f t="shared" si="5"/>
        <v>-46.748427672956041</v>
      </c>
      <c r="E48"/>
      <c r="F48"/>
      <c r="G48"/>
      <c r="H48"/>
    </row>
    <row r="49" spans="1:8" x14ac:dyDescent="0.25">
      <c r="A49" s="54">
        <v>1783</v>
      </c>
      <c r="B49" s="3">
        <f t="shared" si="5"/>
        <v>-38.748427672956041</v>
      </c>
      <c r="E49"/>
      <c r="F49"/>
      <c r="G49"/>
      <c r="H49"/>
    </row>
    <row r="50" spans="1:8" x14ac:dyDescent="0.25">
      <c r="A50" s="54">
        <v>1548</v>
      </c>
      <c r="B50" s="3">
        <f t="shared" si="5"/>
        <v>-273.74842767295604</v>
      </c>
      <c r="E50"/>
      <c r="F50"/>
      <c r="G50"/>
      <c r="H50"/>
    </row>
    <row r="51" spans="1:8" x14ac:dyDescent="0.25">
      <c r="A51" s="54">
        <v>1496</v>
      </c>
      <c r="B51" s="3">
        <f t="shared" si="5"/>
        <v>-325.74842767295604</v>
      </c>
      <c r="E51"/>
      <c r="F51"/>
      <c r="G51"/>
      <c r="H51"/>
    </row>
    <row r="52" spans="1:8" x14ac:dyDescent="0.25">
      <c r="A52" s="54">
        <v>1798</v>
      </c>
      <c r="B52" s="3">
        <f t="shared" si="5"/>
        <v>-23.748427672956041</v>
      </c>
      <c r="E52"/>
      <c r="F52"/>
      <c r="G52"/>
      <c r="H52"/>
    </row>
    <row r="53" spans="1:8" x14ac:dyDescent="0.25">
      <c r="A53" s="54">
        <v>1732</v>
      </c>
      <c r="B53" s="3">
        <f t="shared" si="5"/>
        <v>-89.748427672956041</v>
      </c>
      <c r="E53"/>
      <c r="F53"/>
      <c r="G53"/>
      <c r="H53"/>
    </row>
    <row r="54" spans="1:8" x14ac:dyDescent="0.25">
      <c r="A54" s="54">
        <v>1772</v>
      </c>
      <c r="B54" s="3">
        <f t="shared" si="5"/>
        <v>-49.748427672956041</v>
      </c>
      <c r="E54"/>
      <c r="F54"/>
      <c r="G54"/>
      <c r="H54"/>
    </row>
    <row r="55" spans="1:8" x14ac:dyDescent="0.25">
      <c r="A55" s="54">
        <v>1761</v>
      </c>
      <c r="B55" s="3">
        <f t="shared" si="5"/>
        <v>-60.748427672956041</v>
      </c>
      <c r="E55"/>
      <c r="F55"/>
      <c r="G55"/>
      <c r="H55"/>
    </row>
    <row r="56" spans="1:8" x14ac:dyDescent="0.25">
      <c r="A56" s="54">
        <v>1791</v>
      </c>
      <c r="B56" s="3">
        <f t="shared" si="5"/>
        <v>-30.748427672956041</v>
      </c>
      <c r="E56"/>
      <c r="F56"/>
      <c r="G56"/>
      <c r="H56"/>
    </row>
    <row r="57" spans="1:8" x14ac:dyDescent="0.25">
      <c r="A57" s="54">
        <v>1874</v>
      </c>
      <c r="B57" s="3">
        <f t="shared" si="5"/>
        <v>52.251572327043959</v>
      </c>
      <c r="E57"/>
      <c r="F57"/>
      <c r="G57"/>
      <c r="H57"/>
    </row>
    <row r="58" spans="1:8" x14ac:dyDescent="0.25">
      <c r="A58" s="54">
        <v>1571</v>
      </c>
      <c r="B58" s="3">
        <f t="shared" si="5"/>
        <v>-250.74842767295604</v>
      </c>
      <c r="E58"/>
      <c r="F58"/>
      <c r="G58"/>
      <c r="H58"/>
    </row>
    <row r="59" spans="1:8" x14ac:dyDescent="0.25">
      <c r="A59" s="54">
        <v>1646</v>
      </c>
      <c r="B59" s="3">
        <f t="shared" si="5"/>
        <v>-175.74842767295604</v>
      </c>
      <c r="E59"/>
      <c r="F59"/>
      <c r="G59"/>
      <c r="H59"/>
    </row>
    <row r="60" spans="1:8" x14ac:dyDescent="0.25">
      <c r="A60" s="54">
        <v>1672</v>
      </c>
      <c r="B60" s="3">
        <f t="shared" si="5"/>
        <v>-149.74842767295604</v>
      </c>
      <c r="E60"/>
      <c r="F60"/>
      <c r="G60"/>
      <c r="H60"/>
    </row>
    <row r="61" spans="1:8" x14ac:dyDescent="0.25">
      <c r="A61" s="54">
        <v>1656</v>
      </c>
      <c r="B61" s="3">
        <f t="shared" si="5"/>
        <v>-165.74842767295604</v>
      </c>
      <c r="E61"/>
      <c r="F61"/>
      <c r="G61"/>
      <c r="H61"/>
    </row>
    <row r="62" spans="1:8" x14ac:dyDescent="0.25">
      <c r="A62" s="54">
        <v>1381</v>
      </c>
      <c r="B62" s="3">
        <f t="shared" si="5"/>
        <v>-440.74842767295604</v>
      </c>
      <c r="E62"/>
      <c r="F62"/>
      <c r="G62"/>
      <c r="H62"/>
    </row>
    <row r="63" spans="1:8" x14ac:dyDescent="0.25">
      <c r="A63" s="54">
        <v>1360</v>
      </c>
      <c r="B63" s="3">
        <f t="shared" si="5"/>
        <v>-461.74842767295604</v>
      </c>
      <c r="E63"/>
      <c r="F63"/>
      <c r="G63"/>
      <c r="H63"/>
    </row>
    <row r="64" spans="1:8" x14ac:dyDescent="0.25">
      <c r="A64" s="54">
        <v>1558</v>
      </c>
      <c r="B64" s="3">
        <f t="shared" si="5"/>
        <v>-263.74842767295604</v>
      </c>
      <c r="E64"/>
      <c r="F64"/>
      <c r="G64"/>
      <c r="H64"/>
    </row>
    <row r="65" spans="1:8" x14ac:dyDescent="0.25">
      <c r="A65" s="54">
        <v>1608</v>
      </c>
      <c r="B65" s="3">
        <f t="shared" si="5"/>
        <v>-213.74842767295604</v>
      </c>
      <c r="E65"/>
      <c r="F65"/>
      <c r="G65"/>
      <c r="H65"/>
    </row>
    <row r="66" spans="1:8" x14ac:dyDescent="0.25">
      <c r="A66" s="54">
        <v>1696</v>
      </c>
      <c r="B66" s="3">
        <f t="shared" si="5"/>
        <v>-125.74842767295604</v>
      </c>
      <c r="E66"/>
      <c r="F66"/>
      <c r="G66"/>
      <c r="H66"/>
    </row>
    <row r="67" spans="1:8" x14ac:dyDescent="0.25">
      <c r="A67" s="54">
        <v>1693</v>
      </c>
      <c r="B67" s="3">
        <f t="shared" ref="B67:B130" si="6">A67-AVERAGE($A$2:$A$160)</f>
        <v>-128.74842767295604</v>
      </c>
      <c r="E67"/>
      <c r="F67"/>
      <c r="G67"/>
      <c r="H67"/>
    </row>
    <row r="68" spans="1:8" x14ac:dyDescent="0.25">
      <c r="A68" s="54">
        <v>1835</v>
      </c>
      <c r="B68" s="3">
        <f t="shared" si="6"/>
        <v>13.251572327043959</v>
      </c>
      <c r="E68"/>
      <c r="F68"/>
      <c r="G68"/>
      <c r="H68"/>
    </row>
    <row r="69" spans="1:8" x14ac:dyDescent="0.25">
      <c r="A69" s="54">
        <v>1942</v>
      </c>
      <c r="B69" s="3">
        <f t="shared" si="6"/>
        <v>120.25157232704396</v>
      </c>
      <c r="E69"/>
      <c r="F69"/>
      <c r="G69"/>
      <c r="H69"/>
    </row>
    <row r="70" spans="1:8" x14ac:dyDescent="0.25">
      <c r="A70" s="54">
        <v>1551</v>
      </c>
      <c r="B70" s="3">
        <f t="shared" si="6"/>
        <v>-270.74842767295604</v>
      </c>
      <c r="E70"/>
      <c r="F70"/>
      <c r="G70"/>
      <c r="H70"/>
    </row>
    <row r="71" spans="1:8" x14ac:dyDescent="0.25">
      <c r="A71" s="54">
        <v>1686</v>
      </c>
      <c r="B71" s="3">
        <f t="shared" si="6"/>
        <v>-135.74842767295604</v>
      </c>
      <c r="E71"/>
      <c r="F71"/>
      <c r="G71"/>
      <c r="H71"/>
    </row>
    <row r="72" spans="1:8" x14ac:dyDescent="0.25">
      <c r="A72" s="54">
        <v>1576</v>
      </c>
      <c r="B72" s="3">
        <f t="shared" si="6"/>
        <v>-245.74842767295604</v>
      </c>
      <c r="E72"/>
      <c r="F72"/>
      <c r="G72"/>
      <c r="H72"/>
    </row>
    <row r="73" spans="1:8" x14ac:dyDescent="0.25">
      <c r="A73" s="54">
        <v>1700</v>
      </c>
      <c r="B73" s="3">
        <f t="shared" si="6"/>
        <v>-121.74842767295604</v>
      </c>
      <c r="E73"/>
      <c r="F73"/>
      <c r="G73"/>
      <c r="H73"/>
    </row>
    <row r="74" spans="1:8" x14ac:dyDescent="0.25">
      <c r="A74" s="54">
        <v>1396</v>
      </c>
      <c r="B74" s="3">
        <f t="shared" si="6"/>
        <v>-425.74842767295604</v>
      </c>
      <c r="E74"/>
      <c r="F74"/>
      <c r="G74"/>
      <c r="H74"/>
    </row>
    <row r="75" spans="1:8" x14ac:dyDescent="0.25">
      <c r="A75" s="54">
        <v>1371</v>
      </c>
      <c r="B75" s="3">
        <f t="shared" si="6"/>
        <v>-450.74842767295604</v>
      </c>
      <c r="E75"/>
      <c r="F75"/>
      <c r="G75"/>
      <c r="H75"/>
    </row>
    <row r="76" spans="1:8" x14ac:dyDescent="0.25">
      <c r="A76" s="54">
        <v>1707</v>
      </c>
      <c r="B76" s="3">
        <f t="shared" si="6"/>
        <v>-114.74842767295604</v>
      </c>
      <c r="E76"/>
      <c r="F76"/>
      <c r="G76"/>
      <c r="H76"/>
    </row>
    <row r="77" spans="1:8" x14ac:dyDescent="0.25">
      <c r="A77" s="54">
        <v>1654</v>
      </c>
      <c r="B77" s="3">
        <f t="shared" si="6"/>
        <v>-167.74842767295604</v>
      </c>
      <c r="E77"/>
      <c r="F77"/>
      <c r="G77"/>
      <c r="H77"/>
    </row>
    <row r="78" spans="1:8" x14ac:dyDescent="0.25">
      <c r="A78" s="54">
        <v>1762</v>
      </c>
      <c r="B78" s="3">
        <f t="shared" si="6"/>
        <v>-59.748427672956041</v>
      </c>
      <c r="E78"/>
      <c r="F78"/>
      <c r="G78"/>
      <c r="H78"/>
    </row>
    <row r="79" spans="1:8" x14ac:dyDescent="0.25">
      <c r="A79" s="54">
        <v>1775</v>
      </c>
      <c r="B79" s="3">
        <f t="shared" si="6"/>
        <v>-46.748427672956041</v>
      </c>
      <c r="E79"/>
      <c r="F79"/>
      <c r="G79"/>
      <c r="H79"/>
    </row>
    <row r="80" spans="1:8" x14ac:dyDescent="0.25">
      <c r="A80" s="54">
        <v>1934</v>
      </c>
      <c r="B80" s="3">
        <f t="shared" si="6"/>
        <v>112.25157232704396</v>
      </c>
      <c r="E80"/>
      <c r="F80"/>
      <c r="G80"/>
      <c r="H80"/>
    </row>
    <row r="81" spans="1:8" x14ac:dyDescent="0.25">
      <c r="A81" s="54">
        <v>2008</v>
      </c>
      <c r="B81" s="3">
        <f t="shared" si="6"/>
        <v>186.25157232704396</v>
      </c>
      <c r="E81"/>
      <c r="F81"/>
      <c r="G81"/>
      <c r="H81"/>
    </row>
    <row r="82" spans="1:8" x14ac:dyDescent="0.25">
      <c r="A82" s="54">
        <v>1615</v>
      </c>
      <c r="B82" s="3">
        <f t="shared" si="6"/>
        <v>-206.74842767295604</v>
      </c>
      <c r="E82"/>
      <c r="F82"/>
      <c r="G82"/>
      <c r="H82"/>
    </row>
    <row r="83" spans="1:8" x14ac:dyDescent="0.25">
      <c r="A83" s="54">
        <v>1773</v>
      </c>
      <c r="B83" s="3">
        <f t="shared" si="6"/>
        <v>-48.748427672956041</v>
      </c>
      <c r="E83"/>
      <c r="F83"/>
      <c r="G83"/>
      <c r="H83"/>
    </row>
    <row r="84" spans="1:8" x14ac:dyDescent="0.25">
      <c r="A84" s="54">
        <v>1732</v>
      </c>
      <c r="B84" s="3">
        <f t="shared" si="6"/>
        <v>-89.748427672956041</v>
      </c>
      <c r="E84"/>
      <c r="F84"/>
      <c r="G84"/>
      <c r="H84"/>
    </row>
    <row r="85" spans="1:8" x14ac:dyDescent="0.25">
      <c r="A85" s="54">
        <v>1796</v>
      </c>
      <c r="B85" s="3">
        <f t="shared" si="6"/>
        <v>-25.748427672956041</v>
      </c>
      <c r="E85"/>
      <c r="F85"/>
      <c r="G85"/>
      <c r="H85"/>
    </row>
    <row r="86" spans="1:8" x14ac:dyDescent="0.25">
      <c r="A86" s="54">
        <v>1570</v>
      </c>
      <c r="B86" s="3">
        <f t="shared" si="6"/>
        <v>-251.74842767295604</v>
      </c>
      <c r="E86"/>
      <c r="F86"/>
      <c r="G86"/>
      <c r="H86"/>
    </row>
    <row r="87" spans="1:8" x14ac:dyDescent="0.25">
      <c r="A87" s="54">
        <v>1412</v>
      </c>
      <c r="B87" s="3">
        <f t="shared" si="6"/>
        <v>-409.74842767295604</v>
      </c>
      <c r="E87"/>
      <c r="F87"/>
      <c r="G87"/>
      <c r="H87"/>
    </row>
    <row r="88" spans="1:8" x14ac:dyDescent="0.25">
      <c r="A88" s="54">
        <v>1754</v>
      </c>
      <c r="B88" s="3">
        <f t="shared" si="6"/>
        <v>-67.748427672956041</v>
      </c>
      <c r="E88"/>
      <c r="F88"/>
      <c r="G88"/>
      <c r="H88"/>
    </row>
    <row r="89" spans="1:8" x14ac:dyDescent="0.25">
      <c r="A89" s="54">
        <v>1824</v>
      </c>
      <c r="B89" s="3">
        <f t="shared" si="6"/>
        <v>2.2515723270439594</v>
      </c>
      <c r="E89"/>
      <c r="F89"/>
      <c r="G89"/>
      <c r="H89"/>
    </row>
    <row r="90" spans="1:8" x14ac:dyDescent="0.25">
      <c r="A90" s="54">
        <v>1843</v>
      </c>
      <c r="B90" s="3">
        <f t="shared" si="6"/>
        <v>21.251572327043959</v>
      </c>
      <c r="E90"/>
      <c r="F90"/>
      <c r="G90"/>
      <c r="H90"/>
    </row>
    <row r="91" spans="1:8" x14ac:dyDescent="0.25">
      <c r="A91" s="54">
        <v>1825</v>
      </c>
      <c r="B91" s="3">
        <f t="shared" si="6"/>
        <v>3.2515723270439594</v>
      </c>
      <c r="E91"/>
      <c r="F91"/>
      <c r="G91"/>
      <c r="H91"/>
    </row>
    <row r="92" spans="1:8" x14ac:dyDescent="0.25">
      <c r="A92" s="54">
        <v>1968</v>
      </c>
      <c r="B92" s="3">
        <f t="shared" si="6"/>
        <v>146.25157232704396</v>
      </c>
      <c r="E92"/>
      <c r="F92"/>
      <c r="G92"/>
      <c r="H92"/>
    </row>
    <row r="93" spans="1:8" x14ac:dyDescent="0.25">
      <c r="A93" s="54">
        <v>1921</v>
      </c>
      <c r="B93" s="3">
        <f t="shared" si="6"/>
        <v>99.251572327043959</v>
      </c>
      <c r="E93"/>
      <c r="F93"/>
      <c r="G93"/>
      <c r="H93"/>
    </row>
    <row r="94" spans="1:8" x14ac:dyDescent="0.25">
      <c r="A94" s="54">
        <v>1669</v>
      </c>
      <c r="B94" s="3">
        <f t="shared" si="6"/>
        <v>-152.74842767295604</v>
      </c>
      <c r="E94"/>
      <c r="F94"/>
      <c r="G94"/>
      <c r="H94"/>
    </row>
    <row r="95" spans="1:8" x14ac:dyDescent="0.25">
      <c r="A95" s="54">
        <v>1791</v>
      </c>
      <c r="B95" s="3">
        <f t="shared" si="6"/>
        <v>-30.748427672956041</v>
      </c>
      <c r="E95"/>
      <c r="F95"/>
      <c r="G95"/>
      <c r="H95"/>
    </row>
    <row r="96" spans="1:8" x14ac:dyDescent="0.25">
      <c r="A96" s="54">
        <v>1816</v>
      </c>
      <c r="B96" s="3">
        <f t="shared" si="6"/>
        <v>-5.7484276729560406</v>
      </c>
      <c r="E96"/>
      <c r="F96"/>
      <c r="G96"/>
      <c r="H96"/>
    </row>
    <row r="97" spans="1:8" x14ac:dyDescent="0.25">
      <c r="A97" s="54">
        <v>1846</v>
      </c>
      <c r="B97" s="3">
        <f t="shared" si="6"/>
        <v>24.251572327043959</v>
      </c>
      <c r="E97"/>
      <c r="F97"/>
      <c r="G97"/>
      <c r="H97"/>
    </row>
    <row r="98" spans="1:8" x14ac:dyDescent="0.25">
      <c r="A98" s="54">
        <v>1599</v>
      </c>
      <c r="B98" s="3">
        <f t="shared" si="6"/>
        <v>-222.74842767295604</v>
      </c>
      <c r="E98"/>
      <c r="F98"/>
      <c r="G98"/>
      <c r="H98"/>
    </row>
    <row r="99" spans="1:8" x14ac:dyDescent="0.25">
      <c r="A99" s="54">
        <v>1548</v>
      </c>
      <c r="B99" s="3">
        <f t="shared" si="6"/>
        <v>-273.74842767295604</v>
      </c>
      <c r="E99"/>
      <c r="F99"/>
      <c r="G99"/>
      <c r="H99"/>
    </row>
    <row r="100" spans="1:8" x14ac:dyDescent="0.25">
      <c r="A100" s="54">
        <v>1832</v>
      </c>
      <c r="B100" s="3">
        <f t="shared" si="6"/>
        <v>10.251572327043959</v>
      </c>
      <c r="E100"/>
      <c r="F100"/>
      <c r="G100"/>
      <c r="H100"/>
    </row>
    <row r="101" spans="1:8" x14ac:dyDescent="0.25">
      <c r="A101" s="54">
        <v>1839</v>
      </c>
      <c r="B101" s="3">
        <f t="shared" si="6"/>
        <v>17.251572327043959</v>
      </c>
      <c r="E101"/>
      <c r="F101"/>
      <c r="G101"/>
      <c r="H101"/>
    </row>
    <row r="102" spans="1:8" x14ac:dyDescent="0.25">
      <c r="A102" s="54">
        <v>1846</v>
      </c>
      <c r="B102" s="3">
        <f t="shared" si="6"/>
        <v>24.251572327043959</v>
      </c>
      <c r="E102"/>
      <c r="F102"/>
      <c r="G102"/>
      <c r="H102"/>
    </row>
    <row r="103" spans="1:8" x14ac:dyDescent="0.25">
      <c r="A103" s="54">
        <v>1864</v>
      </c>
      <c r="B103" s="3">
        <f t="shared" si="6"/>
        <v>42.251572327043959</v>
      </c>
      <c r="E103"/>
      <c r="F103"/>
      <c r="G103"/>
      <c r="H103"/>
    </row>
    <row r="104" spans="1:8" x14ac:dyDescent="0.25">
      <c r="A104" s="54">
        <v>1965</v>
      </c>
      <c r="B104" s="3">
        <f t="shared" si="6"/>
        <v>143.25157232704396</v>
      </c>
      <c r="E104"/>
      <c r="F104"/>
      <c r="G104"/>
      <c r="H104"/>
    </row>
    <row r="105" spans="1:8" x14ac:dyDescent="0.25">
      <c r="A105" s="54">
        <v>1949</v>
      </c>
      <c r="B105" s="3">
        <f t="shared" si="6"/>
        <v>127.25157232704396</v>
      </c>
      <c r="E105"/>
      <c r="F105"/>
      <c r="G105"/>
      <c r="H105"/>
    </row>
    <row r="106" spans="1:8" x14ac:dyDescent="0.25">
      <c r="A106" s="54">
        <v>1607</v>
      </c>
      <c r="B106" s="3">
        <f t="shared" si="6"/>
        <v>-214.74842767295604</v>
      </c>
      <c r="E106"/>
      <c r="F106"/>
      <c r="G106"/>
      <c r="H106"/>
    </row>
    <row r="107" spans="1:8" x14ac:dyDescent="0.25">
      <c r="A107" s="54">
        <v>1803</v>
      </c>
      <c r="B107" s="3">
        <f t="shared" si="6"/>
        <v>-18.748427672956041</v>
      </c>
      <c r="E107"/>
      <c r="F107"/>
      <c r="G107"/>
      <c r="H107"/>
    </row>
    <row r="108" spans="1:8" x14ac:dyDescent="0.25">
      <c r="A108" s="54">
        <v>1850</v>
      </c>
      <c r="B108" s="3">
        <f t="shared" si="6"/>
        <v>28.251572327043959</v>
      </c>
      <c r="E108"/>
      <c r="F108"/>
      <c r="G108"/>
      <c r="H108"/>
    </row>
    <row r="109" spans="1:8" x14ac:dyDescent="0.25">
      <c r="A109" s="54">
        <v>1836</v>
      </c>
      <c r="B109" s="3">
        <f t="shared" si="6"/>
        <v>14.251572327043959</v>
      </c>
      <c r="E109"/>
      <c r="F109"/>
      <c r="G109"/>
      <c r="H109"/>
    </row>
    <row r="110" spans="1:8" x14ac:dyDescent="0.25">
      <c r="A110" s="54">
        <v>1541</v>
      </c>
      <c r="B110" s="3">
        <f t="shared" si="6"/>
        <v>-280.74842767295604</v>
      </c>
      <c r="E110"/>
      <c r="F110"/>
      <c r="G110"/>
      <c r="H110"/>
    </row>
    <row r="111" spans="1:8" x14ac:dyDescent="0.25">
      <c r="A111" s="54">
        <v>1616</v>
      </c>
      <c r="B111" s="3">
        <f t="shared" si="6"/>
        <v>-205.74842767295604</v>
      </c>
      <c r="E111"/>
      <c r="F111"/>
      <c r="G111"/>
      <c r="H111"/>
    </row>
    <row r="112" spans="1:8" x14ac:dyDescent="0.25">
      <c r="A112" s="54">
        <v>1919</v>
      </c>
      <c r="B112" s="3">
        <f t="shared" si="6"/>
        <v>97.251572327043959</v>
      </c>
      <c r="E112"/>
      <c r="F112"/>
      <c r="G112"/>
      <c r="H112"/>
    </row>
    <row r="113" spans="1:8" x14ac:dyDescent="0.25">
      <c r="A113" s="54">
        <v>1971</v>
      </c>
      <c r="B113" s="3">
        <f t="shared" si="6"/>
        <v>149.25157232704396</v>
      </c>
      <c r="E113"/>
      <c r="F113"/>
      <c r="G113"/>
      <c r="H113"/>
    </row>
    <row r="114" spans="1:8" x14ac:dyDescent="0.25">
      <c r="A114" s="54">
        <v>1992</v>
      </c>
      <c r="B114" s="3">
        <f t="shared" si="6"/>
        <v>170.25157232704396</v>
      </c>
      <c r="E114"/>
      <c r="F114"/>
      <c r="G114"/>
      <c r="H114"/>
    </row>
    <row r="115" spans="1:8" x14ac:dyDescent="0.25">
      <c r="A115" s="54">
        <v>2009</v>
      </c>
      <c r="B115" s="3">
        <f t="shared" si="6"/>
        <v>187.25157232704396</v>
      </c>
      <c r="E115"/>
      <c r="F115"/>
      <c r="G115"/>
      <c r="H115"/>
    </row>
    <row r="116" spans="1:8" x14ac:dyDescent="0.25">
      <c r="A116" s="54">
        <v>2053</v>
      </c>
      <c r="B116" s="3">
        <f t="shared" si="6"/>
        <v>231.25157232704396</v>
      </c>
      <c r="E116"/>
      <c r="F116"/>
      <c r="G116"/>
      <c r="H116"/>
    </row>
    <row r="117" spans="1:8" x14ac:dyDescent="0.25">
      <c r="A117" s="54">
        <v>2097</v>
      </c>
      <c r="B117" s="3">
        <f t="shared" si="6"/>
        <v>275.25157232704396</v>
      </c>
      <c r="E117"/>
      <c r="F117"/>
      <c r="G117"/>
      <c r="H117"/>
    </row>
    <row r="118" spans="1:8" x14ac:dyDescent="0.25">
      <c r="A118" s="54">
        <v>1823</v>
      </c>
      <c r="B118" s="3">
        <f t="shared" si="6"/>
        <v>1.2515723270439594</v>
      </c>
      <c r="E118"/>
      <c r="F118"/>
      <c r="G118"/>
      <c r="H118"/>
    </row>
    <row r="119" spans="1:8" x14ac:dyDescent="0.25">
      <c r="A119" s="54">
        <v>1976</v>
      </c>
      <c r="B119" s="3">
        <f t="shared" si="6"/>
        <v>154.25157232704396</v>
      </c>
      <c r="E119"/>
      <c r="F119"/>
      <c r="G119"/>
      <c r="H119"/>
    </row>
    <row r="120" spans="1:8" x14ac:dyDescent="0.25">
      <c r="A120" s="54">
        <v>1981</v>
      </c>
      <c r="B120" s="3">
        <f t="shared" si="6"/>
        <v>159.25157232704396</v>
      </c>
      <c r="E120"/>
      <c r="F120"/>
      <c r="G120"/>
      <c r="H120"/>
    </row>
    <row r="121" spans="1:8" x14ac:dyDescent="0.25">
      <c r="A121" s="54">
        <v>2000</v>
      </c>
      <c r="B121" s="3">
        <f t="shared" si="6"/>
        <v>178.25157232704396</v>
      </c>
      <c r="E121"/>
      <c r="F121"/>
      <c r="G121"/>
      <c r="H121"/>
    </row>
    <row r="122" spans="1:8" x14ac:dyDescent="0.25">
      <c r="A122" s="54">
        <v>1683</v>
      </c>
      <c r="B122" s="3">
        <f t="shared" si="6"/>
        <v>-138.74842767295604</v>
      </c>
      <c r="E122"/>
      <c r="F122"/>
      <c r="G122"/>
      <c r="H122"/>
    </row>
    <row r="123" spans="1:8" x14ac:dyDescent="0.25">
      <c r="A123" s="54">
        <v>1663</v>
      </c>
      <c r="B123" s="3">
        <f t="shared" si="6"/>
        <v>-158.74842767295604</v>
      </c>
      <c r="E123"/>
      <c r="F123"/>
      <c r="G123"/>
      <c r="H123"/>
    </row>
    <row r="124" spans="1:8" x14ac:dyDescent="0.25">
      <c r="A124" s="54">
        <v>2007</v>
      </c>
      <c r="B124" s="3">
        <f t="shared" si="6"/>
        <v>185.25157232704396</v>
      </c>
      <c r="E124"/>
      <c r="F124"/>
      <c r="G124"/>
      <c r="H124"/>
    </row>
    <row r="125" spans="1:8" x14ac:dyDescent="0.25">
      <c r="A125" s="54">
        <v>2023</v>
      </c>
      <c r="B125" s="3">
        <f t="shared" si="6"/>
        <v>201.25157232704396</v>
      </c>
      <c r="E125"/>
      <c r="F125"/>
      <c r="G125"/>
      <c r="H125"/>
    </row>
    <row r="126" spans="1:8" x14ac:dyDescent="0.25">
      <c r="A126" s="54">
        <v>2047</v>
      </c>
      <c r="B126" s="3">
        <f t="shared" si="6"/>
        <v>225.25157232704396</v>
      </c>
      <c r="E126"/>
      <c r="F126"/>
      <c r="G126"/>
      <c r="H126"/>
    </row>
    <row r="127" spans="1:8" x14ac:dyDescent="0.25">
      <c r="A127" s="54">
        <v>2072</v>
      </c>
      <c r="B127" s="3">
        <f t="shared" si="6"/>
        <v>250.25157232704396</v>
      </c>
      <c r="E127"/>
      <c r="F127"/>
      <c r="G127"/>
      <c r="H127"/>
    </row>
    <row r="128" spans="1:8" x14ac:dyDescent="0.25">
      <c r="A128" s="54">
        <v>2126</v>
      </c>
      <c r="B128" s="3">
        <f t="shared" si="6"/>
        <v>304.25157232704396</v>
      </c>
      <c r="E128"/>
      <c r="F128"/>
      <c r="G128"/>
      <c r="H128"/>
    </row>
    <row r="129" spans="1:8" x14ac:dyDescent="0.25">
      <c r="A129" s="54">
        <v>2202</v>
      </c>
      <c r="B129" s="3">
        <f t="shared" si="6"/>
        <v>380.25157232704396</v>
      </c>
      <c r="E129"/>
      <c r="F129"/>
      <c r="G129"/>
      <c r="H129"/>
    </row>
    <row r="130" spans="1:8" x14ac:dyDescent="0.25">
      <c r="A130" s="54">
        <v>1707</v>
      </c>
      <c r="B130" s="3">
        <f t="shared" si="6"/>
        <v>-114.74842767295604</v>
      </c>
      <c r="E130"/>
      <c r="F130"/>
      <c r="G130"/>
      <c r="H130"/>
    </row>
    <row r="131" spans="1:8" x14ac:dyDescent="0.25">
      <c r="A131" s="54">
        <v>1950</v>
      </c>
      <c r="B131" s="3">
        <f t="shared" ref="B131:B160" si="7">A131-AVERAGE($A$2:$A$160)</f>
        <v>128.25157232704396</v>
      </c>
      <c r="E131"/>
      <c r="F131"/>
      <c r="G131"/>
      <c r="H131"/>
    </row>
    <row r="132" spans="1:8" x14ac:dyDescent="0.25">
      <c r="A132" s="54">
        <v>1973</v>
      </c>
      <c r="B132" s="3">
        <f t="shared" si="7"/>
        <v>151.25157232704396</v>
      </c>
      <c r="E132"/>
      <c r="F132"/>
      <c r="G132"/>
      <c r="H132"/>
    </row>
    <row r="133" spans="1:8" x14ac:dyDescent="0.25">
      <c r="A133" s="54">
        <v>1984</v>
      </c>
      <c r="B133" s="3">
        <f t="shared" si="7"/>
        <v>162.25157232704396</v>
      </c>
      <c r="E133"/>
      <c r="F133"/>
      <c r="G133"/>
      <c r="H133"/>
    </row>
    <row r="134" spans="1:8" x14ac:dyDescent="0.25">
      <c r="A134" s="54">
        <v>1759</v>
      </c>
      <c r="B134" s="3">
        <f t="shared" si="7"/>
        <v>-62.748427672956041</v>
      </c>
      <c r="E134"/>
      <c r="F134"/>
      <c r="G134"/>
      <c r="H134"/>
    </row>
    <row r="135" spans="1:8" x14ac:dyDescent="0.25">
      <c r="A135" s="54">
        <v>1770</v>
      </c>
      <c r="B135" s="3">
        <f t="shared" si="7"/>
        <v>-51.748427672956041</v>
      </c>
      <c r="E135"/>
      <c r="F135"/>
      <c r="G135"/>
      <c r="H135"/>
    </row>
    <row r="136" spans="1:8" x14ac:dyDescent="0.25">
      <c r="A136" s="54">
        <v>2019</v>
      </c>
      <c r="B136" s="3">
        <f t="shared" si="7"/>
        <v>197.25157232704396</v>
      </c>
      <c r="E136"/>
      <c r="F136"/>
      <c r="G136"/>
      <c r="H136"/>
    </row>
    <row r="137" spans="1:8" x14ac:dyDescent="0.25">
      <c r="A137" s="54">
        <v>2048</v>
      </c>
      <c r="B137" s="3">
        <f t="shared" si="7"/>
        <v>226.25157232704396</v>
      </c>
      <c r="E137"/>
      <c r="F137"/>
      <c r="G137"/>
      <c r="H137"/>
    </row>
    <row r="138" spans="1:8" x14ac:dyDescent="0.25">
      <c r="A138" s="54">
        <v>2068</v>
      </c>
      <c r="B138" s="3">
        <f t="shared" si="7"/>
        <v>246.25157232704396</v>
      </c>
      <c r="E138"/>
      <c r="F138"/>
      <c r="G138"/>
      <c r="H138"/>
    </row>
    <row r="139" spans="1:8" x14ac:dyDescent="0.25">
      <c r="A139" s="54">
        <v>1994</v>
      </c>
      <c r="B139" s="3">
        <f t="shared" si="7"/>
        <v>172.25157232704396</v>
      </c>
      <c r="E139"/>
      <c r="F139"/>
      <c r="G139"/>
      <c r="H139"/>
    </row>
    <row r="140" spans="1:8" x14ac:dyDescent="0.25">
      <c r="A140" s="54">
        <v>2075</v>
      </c>
      <c r="B140" s="3">
        <f t="shared" si="7"/>
        <v>253.25157232704396</v>
      </c>
      <c r="E140"/>
      <c r="F140"/>
      <c r="G140"/>
      <c r="H140"/>
    </row>
    <row r="141" spans="1:8" x14ac:dyDescent="0.25">
      <c r="A141" s="54">
        <v>2026</v>
      </c>
      <c r="B141" s="3">
        <f t="shared" si="7"/>
        <v>204.25157232704396</v>
      </c>
      <c r="E141"/>
      <c r="F141"/>
      <c r="G141"/>
      <c r="H141"/>
    </row>
    <row r="142" spans="1:8" x14ac:dyDescent="0.25">
      <c r="A142" s="54">
        <v>1734</v>
      </c>
      <c r="B142" s="3">
        <f t="shared" si="7"/>
        <v>-87.748427672956041</v>
      </c>
      <c r="E142"/>
      <c r="F142"/>
      <c r="G142"/>
      <c r="H142"/>
    </row>
    <row r="143" spans="1:8" x14ac:dyDescent="0.25">
      <c r="A143" s="54">
        <v>1916</v>
      </c>
      <c r="B143" s="3">
        <f t="shared" si="7"/>
        <v>94.251572327043959</v>
      </c>
      <c r="E143"/>
      <c r="F143"/>
      <c r="G143"/>
      <c r="H143"/>
    </row>
    <row r="144" spans="1:8" x14ac:dyDescent="0.25">
      <c r="A144" s="54">
        <v>1858</v>
      </c>
      <c r="B144" s="3">
        <f t="shared" si="7"/>
        <v>36.251572327043959</v>
      </c>
      <c r="E144"/>
      <c r="F144"/>
      <c r="G144"/>
      <c r="H144"/>
    </row>
    <row r="145" spans="1:8" x14ac:dyDescent="0.25">
      <c r="A145" s="54">
        <v>1996</v>
      </c>
      <c r="B145" s="3">
        <f t="shared" si="7"/>
        <v>174.25157232704396</v>
      </c>
      <c r="E145"/>
      <c r="F145"/>
      <c r="G145"/>
      <c r="H145"/>
    </row>
    <row r="146" spans="1:8" x14ac:dyDescent="0.25">
      <c r="A146" s="54">
        <v>1778</v>
      </c>
      <c r="B146" s="3">
        <f t="shared" si="7"/>
        <v>-43.748427672956041</v>
      </c>
      <c r="E146"/>
      <c r="F146"/>
      <c r="G146"/>
      <c r="H146"/>
    </row>
    <row r="147" spans="1:8" x14ac:dyDescent="0.25">
      <c r="A147" s="54">
        <v>1749</v>
      </c>
      <c r="B147" s="3">
        <f t="shared" si="7"/>
        <v>-72.748427672956041</v>
      </c>
      <c r="E147"/>
      <c r="F147"/>
      <c r="G147"/>
      <c r="H147"/>
    </row>
    <row r="148" spans="1:8" x14ac:dyDescent="0.25">
      <c r="A148" s="54">
        <v>2066</v>
      </c>
      <c r="B148" s="3">
        <f t="shared" si="7"/>
        <v>244.25157232704396</v>
      </c>
      <c r="E148"/>
      <c r="F148"/>
      <c r="G148"/>
      <c r="H148"/>
    </row>
    <row r="149" spans="1:8" x14ac:dyDescent="0.25">
      <c r="A149" s="54">
        <v>2098</v>
      </c>
      <c r="B149" s="3">
        <f t="shared" si="7"/>
        <v>276.25157232704396</v>
      </c>
      <c r="E149"/>
      <c r="F149"/>
      <c r="G149"/>
      <c r="H149"/>
    </row>
    <row r="150" spans="1:8" x14ac:dyDescent="0.25">
      <c r="A150" s="54">
        <v>2104</v>
      </c>
      <c r="B150" s="3">
        <f t="shared" si="7"/>
        <v>282.25157232704396</v>
      </c>
      <c r="E150"/>
      <c r="F150"/>
      <c r="G150"/>
      <c r="H150"/>
    </row>
    <row r="151" spans="1:8" x14ac:dyDescent="0.25">
      <c r="A151" s="54">
        <v>2129</v>
      </c>
      <c r="B151" s="3">
        <f t="shared" si="7"/>
        <v>307.25157232704396</v>
      </c>
      <c r="E151"/>
      <c r="F151"/>
      <c r="G151"/>
      <c r="H151"/>
    </row>
    <row r="152" spans="1:8" x14ac:dyDescent="0.25">
      <c r="A152" s="54">
        <v>2223</v>
      </c>
      <c r="B152" s="3">
        <f t="shared" si="7"/>
        <v>401.25157232704396</v>
      </c>
      <c r="E152"/>
      <c r="F152"/>
      <c r="G152"/>
      <c r="H152"/>
    </row>
    <row r="153" spans="1:8" x14ac:dyDescent="0.25">
      <c r="A153" s="54">
        <v>2174</v>
      </c>
      <c r="B153" s="3">
        <f t="shared" si="7"/>
        <v>352.25157232704396</v>
      </c>
      <c r="E153"/>
      <c r="F153"/>
      <c r="G153"/>
      <c r="H153"/>
    </row>
    <row r="154" spans="1:8" x14ac:dyDescent="0.25">
      <c r="A154" s="54">
        <v>1931</v>
      </c>
      <c r="B154" s="3">
        <f t="shared" si="7"/>
        <v>109.25157232704396</v>
      </c>
      <c r="E154"/>
      <c r="F154"/>
      <c r="G154"/>
      <c r="H154"/>
    </row>
    <row r="155" spans="1:8" x14ac:dyDescent="0.25">
      <c r="A155" s="54">
        <v>2121</v>
      </c>
      <c r="B155" s="3">
        <f t="shared" si="7"/>
        <v>299.25157232704396</v>
      </c>
      <c r="E155"/>
      <c r="F155"/>
      <c r="G155"/>
      <c r="H155"/>
    </row>
    <row r="156" spans="1:8" x14ac:dyDescent="0.25">
      <c r="A156" s="54">
        <v>2076</v>
      </c>
      <c r="B156" s="3">
        <f t="shared" si="7"/>
        <v>254.25157232704396</v>
      </c>
      <c r="E156"/>
      <c r="F156"/>
      <c r="G156"/>
      <c r="H156"/>
    </row>
    <row r="157" spans="1:8" x14ac:dyDescent="0.25">
      <c r="A157" s="54">
        <v>2140</v>
      </c>
      <c r="B157" s="3">
        <f t="shared" si="7"/>
        <v>318.25157232704396</v>
      </c>
      <c r="E157"/>
      <c r="F157"/>
      <c r="G157"/>
      <c r="H157"/>
    </row>
    <row r="158" spans="1:8" x14ac:dyDescent="0.25">
      <c r="A158" s="54">
        <v>1831</v>
      </c>
      <c r="B158" s="3">
        <f t="shared" si="7"/>
        <v>9.2515723270439594</v>
      </c>
      <c r="E158"/>
      <c r="F158"/>
      <c r="G158"/>
      <c r="H158"/>
    </row>
    <row r="159" spans="1:8" x14ac:dyDescent="0.25">
      <c r="A159" s="54">
        <v>1838</v>
      </c>
      <c r="B159" s="3">
        <f t="shared" si="7"/>
        <v>16.251572327043959</v>
      </c>
      <c r="E159"/>
      <c r="F159"/>
      <c r="G159"/>
      <c r="H159"/>
    </row>
    <row r="160" spans="1:8" x14ac:dyDescent="0.25">
      <c r="A160" s="54">
        <v>2132</v>
      </c>
      <c r="B160" s="3">
        <f t="shared" si="7"/>
        <v>310.25157232704396</v>
      </c>
      <c r="E160"/>
      <c r="F160"/>
      <c r="G160"/>
      <c r="H160"/>
    </row>
  </sheetData>
  <pageMargins left="0.511811024" right="0.511811024" top="0.78740157499999996" bottom="0.78740157499999996" header="0.31496062000000002" footer="0.31496062000000002"/>
  <ignoredErrors>
    <ignoredError sqref="G3:G2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showGridLines="0" zoomScale="55" zoomScaleNormal="55" workbookViewId="0">
      <selection activeCell="C21" sqref="C21"/>
    </sheetView>
  </sheetViews>
  <sheetFormatPr defaultRowHeight="15" x14ac:dyDescent="0.25"/>
  <cols>
    <col min="1" max="1" width="3.85546875" style="23" bestFit="1" customWidth="1"/>
    <col min="2" max="3" width="15" style="43" bestFit="1" customWidth="1"/>
    <col min="4" max="4" width="10.140625" style="43" bestFit="1" customWidth="1"/>
    <col min="5" max="6" width="12" style="43" bestFit="1" customWidth="1"/>
    <col min="7" max="10" width="10.140625" style="43" bestFit="1" customWidth="1"/>
    <col min="11" max="11" width="9.7109375" style="43" bestFit="1" customWidth="1"/>
    <col min="12" max="13" width="10.140625" style="43" bestFit="1" customWidth="1"/>
    <col min="14" max="15" width="14.85546875" style="44" bestFit="1" customWidth="1"/>
    <col min="16" max="16" width="15.85546875" style="44" bestFit="1" customWidth="1"/>
    <col min="17" max="16384" width="9.140625" style="15"/>
  </cols>
  <sheetData>
    <row r="1" spans="1:21" s="16" customFormat="1" x14ac:dyDescent="0.25">
      <c r="A1" s="21" t="s">
        <v>9</v>
      </c>
      <c r="B1" s="26" t="s">
        <v>23</v>
      </c>
      <c r="C1" s="27" t="s">
        <v>24</v>
      </c>
      <c r="D1" s="28"/>
      <c r="E1" s="28"/>
      <c r="F1" s="28"/>
      <c r="G1" s="28"/>
      <c r="H1" s="28"/>
      <c r="I1" s="32"/>
      <c r="J1" s="33"/>
      <c r="K1" s="33"/>
      <c r="L1" s="33"/>
      <c r="M1" s="33"/>
      <c r="N1" s="33"/>
      <c r="O1" s="33"/>
      <c r="P1" s="33"/>
    </row>
    <row r="2" spans="1:21" s="20" customFormat="1" ht="18" x14ac:dyDescent="0.25">
      <c r="A2" s="22" t="s">
        <v>8</v>
      </c>
      <c r="B2" s="29" t="s">
        <v>38</v>
      </c>
      <c r="C2" s="30" t="s">
        <v>39</v>
      </c>
      <c r="D2" s="31" t="s">
        <v>10</v>
      </c>
      <c r="E2" s="31" t="s">
        <v>11</v>
      </c>
      <c r="F2" s="31" t="s">
        <v>12</v>
      </c>
      <c r="G2" s="31" t="s">
        <v>13</v>
      </c>
      <c r="H2" s="31" t="s">
        <v>14</v>
      </c>
      <c r="I2" s="31" t="s">
        <v>15</v>
      </c>
      <c r="J2" s="31" t="s">
        <v>16</v>
      </c>
      <c r="K2" s="31" t="s">
        <v>17</v>
      </c>
      <c r="L2" s="31" t="s">
        <v>18</v>
      </c>
      <c r="M2" s="31" t="s">
        <v>19</v>
      </c>
      <c r="N2" s="31" t="s">
        <v>20</v>
      </c>
      <c r="O2" s="31" t="s">
        <v>21</v>
      </c>
      <c r="P2" s="31" t="s">
        <v>22</v>
      </c>
      <c r="Q2" s="18" t="s">
        <v>37</v>
      </c>
      <c r="R2" s="18"/>
      <c r="S2" s="18"/>
      <c r="T2" s="18"/>
      <c r="U2" s="19"/>
    </row>
    <row r="3" spans="1:21" x14ac:dyDescent="0.25">
      <c r="A3" s="24">
        <v>1</v>
      </c>
      <c r="B3" s="47">
        <f>ACF!C2</f>
        <v>0.5598665810317639</v>
      </c>
      <c r="C3" s="48">
        <f>D3</f>
        <v>0.5598665810317639</v>
      </c>
      <c r="D3" s="34">
        <f>B3</f>
        <v>0.5598665810317639</v>
      </c>
      <c r="E3" s="35"/>
      <c r="F3" s="35"/>
      <c r="G3" s="35"/>
      <c r="H3" s="35"/>
      <c r="I3" s="35"/>
      <c r="J3" s="35"/>
      <c r="K3" s="35"/>
      <c r="L3" s="35"/>
      <c r="M3" s="36"/>
      <c r="N3" s="37"/>
      <c r="O3" s="37"/>
      <c r="P3" s="37"/>
    </row>
    <row r="4" spans="1:21" x14ac:dyDescent="0.25">
      <c r="A4" s="24">
        <v>2</v>
      </c>
      <c r="B4" s="47">
        <f>ACF!C3</f>
        <v>0.35520072267201175</v>
      </c>
      <c r="C4" s="48">
        <f>E4</f>
        <v>6.0811550370446249E-2</v>
      </c>
      <c r="D4" s="35">
        <f>D3-(D3*E4)</f>
        <v>0.52582022623862124</v>
      </c>
      <c r="E4" s="34">
        <f>(B4-(D3*B3))/(1-(D3*C3))</f>
        <v>6.0811550370446249E-2</v>
      </c>
      <c r="F4" s="35"/>
      <c r="G4" s="35"/>
      <c r="H4" s="35"/>
      <c r="I4" s="35"/>
      <c r="J4" s="35"/>
      <c r="K4" s="35"/>
      <c r="L4" s="35"/>
      <c r="M4" s="36"/>
      <c r="N4" s="37"/>
      <c r="O4" s="37"/>
      <c r="P4" s="37"/>
    </row>
    <row r="5" spans="1:21" x14ac:dyDescent="0.25">
      <c r="A5" s="24">
        <v>3</v>
      </c>
      <c r="B5" s="47">
        <f>ACF!C4</f>
        <v>0.35983388666656102</v>
      </c>
      <c r="C5" s="48">
        <f>F5</f>
        <v>0.20323635856135577</v>
      </c>
      <c r="D5" s="35">
        <f>D4-(E4*F5)</f>
        <v>0.51346110818286128</v>
      </c>
      <c r="E5" s="35">
        <f>E4-(D4*F5)</f>
        <v>-4.6054237668199396E-2</v>
      </c>
      <c r="F5" s="34">
        <f>(B5-(D4*B4+E4*B3))/(1-(D4*B3+E4*B4))</f>
        <v>0.20323635856135577</v>
      </c>
      <c r="G5" s="35"/>
      <c r="H5" s="35"/>
      <c r="I5" s="35"/>
      <c r="J5" s="35"/>
      <c r="K5" s="35"/>
      <c r="L5" s="35"/>
      <c r="M5" s="36"/>
      <c r="N5" s="37"/>
      <c r="O5" s="37"/>
      <c r="P5" s="37"/>
    </row>
    <row r="6" spans="1:21" x14ac:dyDescent="0.25">
      <c r="A6" s="24">
        <v>4</v>
      </c>
      <c r="B6" s="47">
        <f>ACF!C5</f>
        <v>0.40417635727392121</v>
      </c>
      <c r="C6" s="48">
        <f>G6</f>
        <v>0.18602747633180078</v>
      </c>
      <c r="D6" s="35">
        <f>D5-(F5*G6)</f>
        <v>0.47565356130082731</v>
      </c>
      <c r="E6" s="35">
        <f>E5-(E5*G6)</f>
        <v>-3.7486884060399309E-2</v>
      </c>
      <c r="F6" s="35">
        <f>F5-(D5*G6)</f>
        <v>0.10771848441156835</v>
      </c>
      <c r="G6" s="34">
        <f>(B6-(D5*B5+E5*B4+F5*B3))/(1-(D5*B3+E5*B4+F5*B5))</f>
        <v>0.18602747633180078</v>
      </c>
      <c r="H6" s="35"/>
      <c r="I6" s="35"/>
      <c r="J6" s="35"/>
      <c r="K6" s="35"/>
      <c r="L6" s="35"/>
      <c r="M6" s="36"/>
      <c r="N6" s="37"/>
      <c r="O6" s="37"/>
      <c r="P6" s="37"/>
    </row>
    <row r="7" spans="1:21" x14ac:dyDescent="0.25">
      <c r="A7" s="24">
        <v>5</v>
      </c>
      <c r="B7" s="47">
        <f>ACF!C6</f>
        <v>0.24517429045385442</v>
      </c>
      <c r="C7" s="48">
        <f>H7</f>
        <v>-0.12004601865556806</v>
      </c>
      <c r="D7" s="35">
        <f>D6-(G6*H7)</f>
        <v>0.49798541919500289</v>
      </c>
      <c r="E7" s="35">
        <f>E6-(F6*H7)</f>
        <v>-2.4555708871178656E-2</v>
      </c>
      <c r="F7" s="35">
        <f>F6-(E6*H7)</f>
        <v>0.10321833322831454</v>
      </c>
      <c r="G7" s="35">
        <f>G6-(D6*H7)</f>
        <v>0.24312779262530729</v>
      </c>
      <c r="H7" s="34">
        <f>(B7-(D6*B6+E6*B5+F6*B4+G6*B3))/(1-(D6*B3+E6*B4+F6*B5+G6*B6))</f>
        <v>-0.12004601865556806</v>
      </c>
      <c r="I7" s="35"/>
      <c r="J7" s="35"/>
      <c r="K7" s="35"/>
      <c r="L7" s="35"/>
      <c r="M7" s="36"/>
      <c r="N7" s="37"/>
      <c r="O7" s="37"/>
      <c r="P7" s="37"/>
    </row>
    <row r="8" spans="1:21" x14ac:dyDescent="0.25">
      <c r="A8" s="24">
        <v>6</v>
      </c>
      <c r="B8" s="47">
        <f>ACF!C7</f>
        <v>-8.1364037243621373E-2</v>
      </c>
      <c r="C8" s="48">
        <f>I8</f>
        <v>-0.40039566235649071</v>
      </c>
      <c r="D8" s="35">
        <f>D7-(H7*I8)</f>
        <v>0.44991951404214708</v>
      </c>
      <c r="E8" s="35">
        <f>E7-(G7*I8)</f>
        <v>7.2791604694302778E-2</v>
      </c>
      <c r="F8" s="35">
        <f>F7-(F7*I8)</f>
        <v>0.14454650612859851</v>
      </c>
      <c r="G8" s="35">
        <f>G7-(E7*I8)</f>
        <v>0.23329579330719855</v>
      </c>
      <c r="H8" s="35">
        <f>H7-(D7*I8)</f>
        <v>7.9345183106889802E-2</v>
      </c>
      <c r="I8" s="34">
        <f>(B8-(D7*B7+E7*B6+F7*B5+G7*B4+H7*B3))/(1-(D7*B3+E7*B4+F7*B5+G7*B6+H7*B7))</f>
        <v>-0.40039566235649071</v>
      </c>
      <c r="J8" s="35"/>
      <c r="K8" s="35"/>
      <c r="L8" s="35"/>
      <c r="M8" s="36"/>
      <c r="N8" s="37"/>
      <c r="O8" s="37"/>
      <c r="P8" s="37"/>
    </row>
    <row r="9" spans="1:21" x14ac:dyDescent="0.25">
      <c r="A9" s="24">
        <v>7</v>
      </c>
      <c r="B9" s="47">
        <f>ACF!C8</f>
        <v>0.22446499227621455</v>
      </c>
      <c r="C9" s="48">
        <f>J9</f>
        <v>0.56658331771784898</v>
      </c>
      <c r="D9" s="35">
        <f>D8-(I8*J9)</f>
        <v>0.67677701681992319</v>
      </c>
      <c r="E9" s="35">
        <f>E8-(H8*J9)</f>
        <v>2.7835947604670931E-2</v>
      </c>
      <c r="F9" s="35">
        <f>F8-(G8*J9)</f>
        <v>1.2365001546988413E-2</v>
      </c>
      <c r="G9" s="35">
        <f>G8-(F8*J9)</f>
        <v>0.15139815430033382</v>
      </c>
      <c r="H9" s="35">
        <f>H8-(E8*J9)</f>
        <v>3.8102674217185585E-2</v>
      </c>
      <c r="I9" s="35">
        <f>I8-(D8*J9)</f>
        <v>-0.6553125533284927</v>
      </c>
      <c r="J9" s="34">
        <f>(B9-(D8*B8+E8*B7+F8*B6+G8*B5+H8*B4+I8*B3))/(1-(D8*B3+E8*B4+F8*B5+G8*B6+H8*B7+I8*B8))</f>
        <v>0.56658331771784898</v>
      </c>
      <c r="K9" s="35"/>
      <c r="L9" s="35"/>
      <c r="M9" s="36"/>
      <c r="N9" s="37"/>
      <c r="O9" s="37"/>
      <c r="P9" s="37"/>
    </row>
    <row r="10" spans="1:21" x14ac:dyDescent="0.25">
      <c r="A10" s="24">
        <v>8</v>
      </c>
      <c r="B10" s="47">
        <f>ACF!C9</f>
        <v>0.35365596303463182</v>
      </c>
      <c r="C10" s="48">
        <f>K10</f>
        <v>0.11702959817880453</v>
      </c>
      <c r="D10" s="35">
        <f>D9-(J9*K10)</f>
        <v>0.61046999881258934</v>
      </c>
      <c r="E10" s="35">
        <f>E9-(I9*K10)</f>
        <v>0.10452691240223083</v>
      </c>
      <c r="F10" s="35">
        <f>F9-(H9*K10)</f>
        <v>7.9058608938132879E-3</v>
      </c>
      <c r="G10" s="35">
        <f>G$9-(G9*$K$10)</f>
        <v>0.13368008913755311</v>
      </c>
      <c r="H10" s="35">
        <f>H$9-(F9*$K$10)</f>
        <v>3.6655603054661236E-2</v>
      </c>
      <c r="I10" s="35">
        <f>I$9-(E9*$K$10)</f>
        <v>-0.65857018309159354</v>
      </c>
      <c r="J10" s="35">
        <f>J$9-(D9*$K$10)</f>
        <v>0.48738037538276335</v>
      </c>
      <c r="K10" s="34">
        <f>(B10-(D9*B9+E9*B8+F9*B7+G9*B6+H9*B5+I9*B4+J9*B3))/(1-(D9*B3+E9*B4+F9*B5+G9*B6+H9*B7+I9*B8+J9*B9))</f>
        <v>0.11702959817880453</v>
      </c>
      <c r="L10" s="35"/>
      <c r="M10" s="36"/>
      <c r="N10" s="37"/>
      <c r="O10" s="37"/>
      <c r="P10" s="37"/>
    </row>
    <row r="11" spans="1:21" x14ac:dyDescent="0.25">
      <c r="A11" s="24">
        <v>9</v>
      </c>
      <c r="B11" s="47">
        <f>ACF!C10</f>
        <v>0.26984570259257501</v>
      </c>
      <c r="C11" s="48">
        <f>L11</f>
        <v>-5.1654326996006743E-2</v>
      </c>
      <c r="D11" s="35">
        <f>D10-(K10*L11)</f>
        <v>0.61651508394512855</v>
      </c>
      <c r="E11" s="35">
        <f>E10-(J10*L11)</f>
        <v>0.12970221768368861</v>
      </c>
      <c r="F11" s="35">
        <f>F10-(I10*L11)</f>
        <v>-2.6112138693419919E-2</v>
      </c>
      <c r="G11" s="35">
        <f>G$10-(H10*$L$11)</f>
        <v>0.13557350964397441</v>
      </c>
      <c r="H11" s="35">
        <f>H$10-(G10*$L$11)</f>
        <v>4.3560758091827731E-2</v>
      </c>
      <c r="I11" s="35">
        <f>I$10-(F10*$L$11)</f>
        <v>-0.65816181116779959</v>
      </c>
      <c r="J11" s="35">
        <f>J$10-(E10*$L$11)</f>
        <v>0.49277964269587116</v>
      </c>
      <c r="K11" s="35">
        <f>K$10-(D10*$L$11)</f>
        <v>0.14856301511872186</v>
      </c>
      <c r="L11" s="34">
        <f>(B11-(D10*B10+E10*B9+F10*B8+G10*B7+H10*B6+I10*B5+J10*B4+K10*B3))/(1-(D10*B3+E10*B4+F10*B5+G10*B6+H10*B7+I10*B8+J10*B9+K10*B10))</f>
        <v>-5.1654326996006743E-2</v>
      </c>
      <c r="M11" s="36"/>
      <c r="N11" s="37"/>
      <c r="O11" s="37"/>
      <c r="P11" s="37"/>
    </row>
    <row r="12" spans="1:21" x14ac:dyDescent="0.25">
      <c r="A12" s="24">
        <v>10</v>
      </c>
      <c r="B12" s="47">
        <f>ACF!C11</f>
        <v>0.23555506724258693</v>
      </c>
      <c r="C12" s="48">
        <f>M12</f>
        <v>0.26971231218710545</v>
      </c>
      <c r="D12" s="35">
        <f>D11-(L11*M12)</f>
        <v>0.6304468919136903</v>
      </c>
      <c r="E12" s="35">
        <f>E11-(K11*M12)</f>
        <v>8.9632943370530238E-2</v>
      </c>
      <c r="F12" s="35">
        <f>F11-(J11*M12)</f>
        <v>-0.15902087552365898</v>
      </c>
      <c r="G12" s="35">
        <f>G$11-(I11*$M$12)</f>
        <v>0.31308785352729473</v>
      </c>
      <c r="H12" s="35">
        <f>H$11-(H11*$M$12)</f>
        <v>3.1811885306257712E-2</v>
      </c>
      <c r="I12" s="35">
        <f>I$11-(G11*$M$12)</f>
        <v>-0.69472765592519681</v>
      </c>
      <c r="J12" s="35">
        <f>J$11-(F11*$M$12)</f>
        <v>0.49982240799902383</v>
      </c>
      <c r="K12" s="35">
        <f>K$11-(E11*$M$12)</f>
        <v>0.11358073009145893</v>
      </c>
      <c r="L12" s="35">
        <f>L$11-(D11*$M$12)</f>
        <v>-0.21793603578507478</v>
      </c>
      <c r="M12" s="38">
        <f>(B12-(D11*B11+E11*B10+F11*B9+G11*B8+H11*B7+I11*B6+J11*B5+K11*B4+L11*B3))/(1-(D11*B3+E11*B4+F11*B5+G11*B6+H11*B7+I11*B8+J11*B9+K11*B10+L11*B11))</f>
        <v>0.26971231218710545</v>
      </c>
      <c r="N12" s="37"/>
      <c r="O12" s="37"/>
      <c r="P12" s="37"/>
    </row>
    <row r="13" spans="1:21" x14ac:dyDescent="0.25">
      <c r="A13" s="24">
        <v>11</v>
      </c>
      <c r="B13" s="47">
        <f>ACF!C12</f>
        <v>0.42436691608800131</v>
      </c>
      <c r="C13" s="49">
        <f>N13</f>
        <v>0.28994039306303565</v>
      </c>
      <c r="D13" s="36">
        <f>D12-(M12*N13)</f>
        <v>0.55224639810422071</v>
      </c>
      <c r="E13" s="36">
        <f>E12-(L12*N13)</f>
        <v>0.15282140324865462</v>
      </c>
      <c r="F13" s="36">
        <f>F12-(K12*N13)</f>
        <v>-0.19195251705076316</v>
      </c>
      <c r="G13" s="36">
        <f>G$12-(J12*$N$13)</f>
        <v>0.16816914809034478</v>
      </c>
      <c r="H13" s="36">
        <f>H$12-(I12*$N$13)</f>
        <v>0.23324149493697066</v>
      </c>
      <c r="I13" s="36">
        <f>I$12-(H12*$N$13)</f>
        <v>-0.70395120645496934</v>
      </c>
      <c r="J13" s="36">
        <f>J$12-(G12*$N$13)</f>
        <v>0.40904559268405788</v>
      </c>
      <c r="K13" s="36">
        <f>K$12-(F12*$N$13)</f>
        <v>0.15968730524601668</v>
      </c>
      <c r="L13" s="36">
        <f>L$12-(E12*$N$13)</f>
        <v>-0.24392424661732315</v>
      </c>
      <c r="M13" s="36">
        <f>M$12-(D12*$N$13)</f>
        <v>8.6920292540280941E-2</v>
      </c>
      <c r="N13" s="39">
        <f>(B13-(D12*B12+E12*B11+F12*B10+G12*B9+H12*B8+I12*B7+J12*B6+K12*B5+L12*B4+M12*B3))/(1-(D12*B3+E12*B4+F12*B5+G12*B6+H12*B7+I12*B8+J12*B9+K12*B10+L12*B11+M12*B12))</f>
        <v>0.28994039306303565</v>
      </c>
      <c r="O13" s="37"/>
      <c r="P13" s="37"/>
    </row>
    <row r="14" spans="1:21" x14ac:dyDescent="0.25">
      <c r="A14" s="25">
        <v>12</v>
      </c>
      <c r="B14" s="47">
        <f>ACF!C13</f>
        <v>0.75315216465478729</v>
      </c>
      <c r="C14" s="49">
        <f>O14</f>
        <v>0.32044513284468323</v>
      </c>
      <c r="D14" s="36">
        <f>D13-(N13*O14)</f>
        <v>0.4593364103320966</v>
      </c>
      <c r="E14" s="36">
        <f>E13-(M13*O14)</f>
        <v>0.12496821855868556</v>
      </c>
      <c r="F14" s="36">
        <f>F13-(L13*O14)</f>
        <v>-0.11378817943943577</v>
      </c>
      <c r="G14" s="36">
        <f>G$13-(K13*$O$14)</f>
        <v>0.11699812834717549</v>
      </c>
      <c r="H14" s="36">
        <f>H$13-(J13*$O$14)</f>
        <v>0.10216482564979554</v>
      </c>
      <c r="I14" s="36">
        <f>I$13-(I13*$O$14)</f>
        <v>-0.47837346858633167</v>
      </c>
      <c r="J14" s="36">
        <f>J$13-(H13*$O$14)</f>
        <v>0.33430449085408781</v>
      </c>
      <c r="K14" s="36">
        <f>K$13-(G13*$O$14)</f>
        <v>0.10579832024582894</v>
      </c>
      <c r="L14" s="36">
        <f>L$13-(F13*$O$14)</f>
        <v>-0.18241399679112003</v>
      </c>
      <c r="M14" s="36">
        <f>M$13-(E13*$O$14)</f>
        <v>3.7949417674754904E-2</v>
      </c>
      <c r="N14" s="37">
        <f>N$13-(D13*$O$14)</f>
        <v>0.11297572265953082</v>
      </c>
      <c r="O14" s="39">
        <f>(B14-(D13*B13+E13*B12+F13*B11+G13*B10+H13*B9+I13*B8+J13*B7+K13*B6+L13*B5+M13*B4+N13*B3))/(1-(D13*B3+E13*B4+F13*B5+G13*B6+H13*B7+I13*B8+J13*B9+K13*B10+L13*B11+M13*B12+N13*B13))</f>
        <v>0.32044513284468323</v>
      </c>
      <c r="P14" s="37"/>
    </row>
    <row r="15" spans="1:21" x14ac:dyDescent="0.25">
      <c r="A15" s="25">
        <v>13</v>
      </c>
      <c r="B15" s="47">
        <f>ACF!C14</f>
        <v>0.38498731765577393</v>
      </c>
      <c r="C15" s="49">
        <f>P15</f>
        <v>-0.39643740385760579</v>
      </c>
      <c r="D15" s="36">
        <f>D14-(O14*P15)</f>
        <v>0.58637284687584845</v>
      </c>
      <c r="E15" s="36">
        <f>E14-(N14*P15)</f>
        <v>0.16975602074876683</v>
      </c>
      <c r="F15" s="36">
        <f>F14-(M14*P15)</f>
        <v>-9.8743610818547989E-2</v>
      </c>
      <c r="G15" s="36">
        <f>G$14-(L14*$P$15)</f>
        <v>4.4682397032014237E-2</v>
      </c>
      <c r="H15" s="36">
        <f>H$14-(K14*$P$15)</f>
        <v>0.14410723706054754</v>
      </c>
      <c r="I15" s="36">
        <f>I$14-(J14*$P$15)</f>
        <v>-0.3458426641341984</v>
      </c>
      <c r="J15" s="36">
        <f>J$14-(I14*$P$15)</f>
        <v>0.14465935489336454</v>
      </c>
      <c r="K15" s="36">
        <f>K$14-(H14*$P$15)</f>
        <v>0.14630027849199881</v>
      </c>
      <c r="L15" s="36">
        <f>L$14-(G14*$P$15)</f>
        <v>-0.13603156253296683</v>
      </c>
      <c r="M15" s="36">
        <f>M$14-(F14*$P$15)</f>
        <v>-7.1604727718984074E-3</v>
      </c>
      <c r="N15" s="37">
        <f>N$14-(E14*$P$15)</f>
        <v>0.16251779878964601</v>
      </c>
      <c r="O15" s="37">
        <f>O$14-(D14*$P$15)</f>
        <v>0.50254326685401152</v>
      </c>
      <c r="P15" s="39">
        <f>(B15-(D14*B14+E14*B13+F14*B12+G14*B11+H14*B10+I14*B9+J14*B8+K14*B7+L14*B6+M14*B5+N14*B4+O14*B3))/(1-(D14*B3+E14*B4+F14*B5+G14*B6+H14*B7+I14*B8+J14*B9+K14*B10+L14*B11+M14*B12+N14*B13+O14*B14))</f>
        <v>-0.39643740385760579</v>
      </c>
    </row>
    <row r="18" spans="1:13" x14ac:dyDescent="0.25">
      <c r="A18" s="23" t="str">
        <f>A1</f>
        <v>Lag</v>
      </c>
      <c r="B18" s="40" t="str">
        <f>B1</f>
        <v>Acf</v>
      </c>
      <c r="C18" s="52" t="str">
        <f>C1</f>
        <v>Pacf</v>
      </c>
      <c r="D18" s="41" t="s">
        <v>25</v>
      </c>
      <c r="E18" s="42" t="s">
        <v>26</v>
      </c>
      <c r="F18" s="42" t="s">
        <v>26</v>
      </c>
    </row>
    <row r="19" spans="1:13" x14ac:dyDescent="0.25">
      <c r="A19" s="24">
        <f>A3</f>
        <v>1</v>
      </c>
      <c r="B19" s="47">
        <f>B3</f>
        <v>0.5598665810317639</v>
      </c>
      <c r="C19" s="48">
        <f>C3</f>
        <v>0.5598665810317639</v>
      </c>
      <c r="D19" s="36">
        <f>1/COUNT(ACF!$A$2:$A$160)^0.5</f>
        <v>7.9305158571814416E-2</v>
      </c>
      <c r="E19" s="45">
        <f>-_xlfn.NORM.INV(0.975,0,1)*$D19</f>
        <v>-0.15543525458899418</v>
      </c>
      <c r="F19" s="45">
        <f>_xlfn.NORM.INV(0.975,0,1)*$D19</f>
        <v>0.15543525458899418</v>
      </c>
    </row>
    <row r="20" spans="1:13" x14ac:dyDescent="0.25">
      <c r="A20" s="24">
        <f t="shared" ref="A20:B20" si="0">A4</f>
        <v>2</v>
      </c>
      <c r="B20" s="47">
        <f t="shared" si="0"/>
        <v>0.35520072267201175</v>
      </c>
      <c r="C20" s="48">
        <f>C4</f>
        <v>6.0811550370446249E-2</v>
      </c>
      <c r="D20" s="36">
        <f>1/COUNT(ACF!$A$2:$A$160)^0.5</f>
        <v>7.9305158571814416E-2</v>
      </c>
      <c r="E20" s="45">
        <f t="shared" ref="E20:E30" si="1">-_xlfn.NORM.INV(0.975,0,1)*$D20</f>
        <v>-0.15543525458899418</v>
      </c>
      <c r="F20" s="45">
        <f t="shared" ref="F20:F30" si="2">_xlfn.NORM.INV(0.975,0,1)*$D$19</f>
        <v>0.15543525458899418</v>
      </c>
    </row>
    <row r="21" spans="1:13" x14ac:dyDescent="0.25">
      <c r="A21" s="24">
        <f t="shared" ref="A21:C21" si="3">A5</f>
        <v>3</v>
      </c>
      <c r="B21" s="47">
        <f t="shared" si="3"/>
        <v>0.35983388666656102</v>
      </c>
      <c r="C21" s="48">
        <f t="shared" si="3"/>
        <v>0.20323635856135577</v>
      </c>
      <c r="D21" s="36">
        <f>1/COUNT(ACF!$A$2:$A$160)^0.5</f>
        <v>7.9305158571814416E-2</v>
      </c>
      <c r="E21" s="45">
        <f t="shared" si="1"/>
        <v>-0.15543525458899418</v>
      </c>
      <c r="F21" s="45">
        <f t="shared" si="2"/>
        <v>0.15543525458899418</v>
      </c>
    </row>
    <row r="22" spans="1:13" x14ac:dyDescent="0.25">
      <c r="A22" s="24">
        <f t="shared" ref="A22:C22" si="4">A6</f>
        <v>4</v>
      </c>
      <c r="B22" s="47">
        <f t="shared" si="4"/>
        <v>0.40417635727392121</v>
      </c>
      <c r="C22" s="48">
        <f t="shared" si="4"/>
        <v>0.18602747633180078</v>
      </c>
      <c r="D22" s="36">
        <f>1/COUNT(ACF!$A$2:$A$160)^0.5</f>
        <v>7.9305158571814416E-2</v>
      </c>
      <c r="E22" s="45">
        <f t="shared" si="1"/>
        <v>-0.15543525458899418</v>
      </c>
      <c r="F22" s="45">
        <f t="shared" si="2"/>
        <v>0.15543525458899418</v>
      </c>
      <c r="G22" s="46"/>
      <c r="H22" s="46"/>
      <c r="I22" s="46"/>
      <c r="J22" s="46"/>
      <c r="K22" s="46"/>
      <c r="L22" s="46"/>
      <c r="M22" s="46"/>
    </row>
    <row r="23" spans="1:13" x14ac:dyDescent="0.25">
      <c r="A23" s="24">
        <f t="shared" ref="A23:C23" si="5">A7</f>
        <v>5</v>
      </c>
      <c r="B23" s="47">
        <f t="shared" si="5"/>
        <v>0.24517429045385442</v>
      </c>
      <c r="C23" s="48">
        <f t="shared" si="5"/>
        <v>-0.12004601865556806</v>
      </c>
      <c r="D23" s="36">
        <f>1/COUNT(ACF!$A$2:$A$160)^0.5</f>
        <v>7.9305158571814416E-2</v>
      </c>
      <c r="E23" s="45">
        <f t="shared" si="1"/>
        <v>-0.15543525458899418</v>
      </c>
      <c r="F23" s="45">
        <f t="shared" si="2"/>
        <v>0.15543525458899418</v>
      </c>
    </row>
    <row r="24" spans="1:13" x14ac:dyDescent="0.25">
      <c r="A24" s="24">
        <f t="shared" ref="A24:C24" si="6">A8</f>
        <v>6</v>
      </c>
      <c r="B24" s="47">
        <f t="shared" si="6"/>
        <v>-8.1364037243621373E-2</v>
      </c>
      <c r="C24" s="48">
        <f t="shared" si="6"/>
        <v>-0.40039566235649071</v>
      </c>
      <c r="D24" s="36">
        <f>1/COUNT(ACF!$A$2:$A$160)^0.5</f>
        <v>7.9305158571814416E-2</v>
      </c>
      <c r="E24" s="45">
        <f t="shared" si="1"/>
        <v>-0.15543525458899418</v>
      </c>
      <c r="F24" s="45">
        <f t="shared" si="2"/>
        <v>0.15543525458899418</v>
      </c>
    </row>
    <row r="25" spans="1:13" x14ac:dyDescent="0.25">
      <c r="A25" s="24">
        <f t="shared" ref="A25:C25" si="7">A9</f>
        <v>7</v>
      </c>
      <c r="B25" s="47">
        <f t="shared" si="7"/>
        <v>0.22446499227621455</v>
      </c>
      <c r="C25" s="48">
        <f t="shared" si="7"/>
        <v>0.56658331771784898</v>
      </c>
      <c r="D25" s="36">
        <f>1/COUNT(ACF!$A$2:$A$160)^0.5</f>
        <v>7.9305158571814416E-2</v>
      </c>
      <c r="E25" s="45">
        <f t="shared" si="1"/>
        <v>-0.15543525458899418</v>
      </c>
      <c r="F25" s="45">
        <f t="shared" si="2"/>
        <v>0.15543525458899418</v>
      </c>
    </row>
    <row r="26" spans="1:13" x14ac:dyDescent="0.25">
      <c r="A26" s="24">
        <f t="shared" ref="A26:C26" si="8">A10</f>
        <v>8</v>
      </c>
      <c r="B26" s="47">
        <f t="shared" si="8"/>
        <v>0.35365596303463182</v>
      </c>
      <c r="C26" s="48">
        <f t="shared" si="8"/>
        <v>0.11702959817880453</v>
      </c>
      <c r="D26" s="36">
        <f>1/COUNT(ACF!$A$2:$A$160)^0.5</f>
        <v>7.9305158571814416E-2</v>
      </c>
      <c r="E26" s="45">
        <f t="shared" si="1"/>
        <v>-0.15543525458899418</v>
      </c>
      <c r="F26" s="45">
        <f t="shared" si="2"/>
        <v>0.15543525458899418</v>
      </c>
    </row>
    <row r="27" spans="1:13" x14ac:dyDescent="0.25">
      <c r="A27" s="24">
        <f t="shared" ref="A27:C27" si="9">A11</f>
        <v>9</v>
      </c>
      <c r="B27" s="47">
        <f t="shared" si="9"/>
        <v>0.26984570259257501</v>
      </c>
      <c r="C27" s="48">
        <f t="shared" si="9"/>
        <v>-5.1654326996006743E-2</v>
      </c>
      <c r="D27" s="36">
        <f>1/COUNT(ACF!$A$2:$A$160)^0.5</f>
        <v>7.9305158571814416E-2</v>
      </c>
      <c r="E27" s="45">
        <f t="shared" si="1"/>
        <v>-0.15543525458899418</v>
      </c>
      <c r="F27" s="45">
        <f t="shared" si="2"/>
        <v>0.15543525458899418</v>
      </c>
    </row>
    <row r="28" spans="1:13" x14ac:dyDescent="0.25">
      <c r="A28" s="24">
        <f t="shared" ref="A28:C28" si="10">A12</f>
        <v>10</v>
      </c>
      <c r="B28" s="47">
        <f t="shared" si="10"/>
        <v>0.23555506724258693</v>
      </c>
      <c r="C28" s="48">
        <f t="shared" si="10"/>
        <v>0.26971231218710545</v>
      </c>
      <c r="D28" s="36">
        <f>1/COUNT(ACF!$A$2:$A$160)^0.5</f>
        <v>7.9305158571814416E-2</v>
      </c>
      <c r="E28" s="45">
        <f t="shared" si="1"/>
        <v>-0.15543525458899418</v>
      </c>
      <c r="F28" s="45">
        <f t="shared" si="2"/>
        <v>0.15543525458899418</v>
      </c>
    </row>
    <row r="29" spans="1:13" x14ac:dyDescent="0.25">
      <c r="A29" s="24">
        <f t="shared" ref="A29:C29" si="11">A13</f>
        <v>11</v>
      </c>
      <c r="B29" s="47">
        <f t="shared" si="11"/>
        <v>0.42436691608800131</v>
      </c>
      <c r="C29" s="48">
        <f t="shared" si="11"/>
        <v>0.28994039306303565</v>
      </c>
      <c r="D29" s="36">
        <f>1/COUNT(ACF!$A$2:$A$160)^0.5</f>
        <v>7.9305158571814416E-2</v>
      </c>
      <c r="E29" s="45">
        <f t="shared" si="1"/>
        <v>-0.15543525458899418</v>
      </c>
      <c r="F29" s="45">
        <f t="shared" si="2"/>
        <v>0.15543525458899418</v>
      </c>
    </row>
    <row r="30" spans="1:13" x14ac:dyDescent="0.25">
      <c r="A30" s="25">
        <f t="shared" ref="A30:C30" si="12">A14</f>
        <v>12</v>
      </c>
      <c r="B30" s="47">
        <f t="shared" si="12"/>
        <v>0.75315216465478729</v>
      </c>
      <c r="C30" s="48">
        <f t="shared" si="12"/>
        <v>0.32044513284468323</v>
      </c>
      <c r="D30" s="36">
        <f>1/COUNT(ACF!$A$2:$A$160)^0.5</f>
        <v>7.9305158571814416E-2</v>
      </c>
      <c r="E30" s="45">
        <f t="shared" si="1"/>
        <v>-0.15543525458899418</v>
      </c>
      <c r="F30" s="45">
        <f t="shared" si="2"/>
        <v>0.15543525458899418</v>
      </c>
    </row>
    <row r="31" spans="1:13" x14ac:dyDescent="0.25">
      <c r="A31" s="2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ACF</vt:lpstr>
      <vt:lpstr>PACF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 Villarinho</cp:lastModifiedBy>
  <dcterms:created xsi:type="dcterms:W3CDTF">2020-06-12T20:37:17Z</dcterms:created>
  <dcterms:modified xsi:type="dcterms:W3CDTF">2020-09-09T01:57:50Z</dcterms:modified>
</cp:coreProperties>
</file>