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codeName="EstaPastaDe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atheus.santos\Downloads\"/>
    </mc:Choice>
  </mc:AlternateContent>
  <xr:revisionPtr revIDLastSave="1597" documentId="13_ncr:1_{E46C085B-0026-43E0-A723-A58A8DEEBF02}" xr6:coauthVersionLast="47" xr6:coauthVersionMax="47" xr10:uidLastSave="{A5467FEF-B76C-4DCA-B3DD-6C2755E4C388}"/>
  <bookViews>
    <workbookView xWindow="-120" yWindow="-120" windowWidth="29040" windowHeight="15840" tabRatio="757" firstSheet="5" activeTab="1" xr2:uid="{00000000-000D-0000-FFFF-FFFF00000000}"/>
  </bookViews>
  <sheets>
    <sheet name="2022 BKP" sheetId="67" state="hidden" r:id="rId1"/>
    <sheet name="Planilha1" sheetId="75" r:id="rId2"/>
    <sheet name="2022" sheetId="70" r:id="rId3"/>
    <sheet name="PENDÊNCIAS RT" sheetId="72" r:id="rId4"/>
    <sheet name="LISTA DE PROJETOS" sheetId="73" state="hidden" r:id="rId5"/>
    <sheet name="CAMINHOS_POÇOS" sheetId="74" r:id="rId6"/>
  </sheets>
  <definedNames>
    <definedName name="_xlnm._FilterDatabase" localSheetId="2" hidden="1">'2022'!$A$3:$I$23</definedName>
    <definedName name="_xlnm._FilterDatabase" localSheetId="0" hidden="1">'2022 BKP'!$A$3:$I$31</definedName>
    <definedName name="_xlnm._FilterDatabase" localSheetId="5" hidden="1">CAMINHOS_POÇOS!$A$3:$F$84</definedName>
    <definedName name="_xlnm._FilterDatabase" localSheetId="3" hidden="1">'PENDÊNCIAS RT'!$A$3:$I$46</definedName>
    <definedName name="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DADOS">CAMINHOS_POÇOS!$C$4:$C$84</definedName>
    <definedName name="wrn.PENDENCIAS.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75" l="1" a="1"/>
  <c r="A2" i="75"/>
  <c r="P3" i="72"/>
  <c r="M2" i="72"/>
  <c r="I25" i="72"/>
  <c r="I26" i="72"/>
  <c r="I27" i="72"/>
  <c r="I28" i="72"/>
  <c r="I29" i="72"/>
  <c r="I30" i="72"/>
  <c r="I31" i="72"/>
  <c r="I32" i="72"/>
  <c r="I33" i="72"/>
  <c r="I34" i="72"/>
  <c r="I35" i="72"/>
  <c r="I36" i="72"/>
  <c r="I37" i="72"/>
  <c r="I38" i="72"/>
  <c r="I39" i="72"/>
  <c r="I40" i="72"/>
  <c r="I41" i="72"/>
  <c r="I42" i="72"/>
  <c r="I43" i="72"/>
  <c r="I44" i="72"/>
  <c r="I45" i="72"/>
  <c r="I46" i="72"/>
  <c r="I47" i="72"/>
  <c r="I48" i="72"/>
  <c r="I49" i="72"/>
  <c r="I50" i="72"/>
  <c r="I51" i="72"/>
  <c r="I52" i="72"/>
  <c r="I53" i="72"/>
  <c r="I54" i="72"/>
  <c r="I55" i="72"/>
  <c r="I56" i="72"/>
  <c r="I57" i="72"/>
  <c r="I21" i="72"/>
  <c r="I22" i="72"/>
  <c r="I23" i="72"/>
  <c r="I24" i="72"/>
  <c r="I20" i="72"/>
  <c r="G21" i="72"/>
  <c r="G22" i="72"/>
  <c r="G23" i="72"/>
  <c r="G24" i="72"/>
  <c r="G25" i="72"/>
  <c r="G26" i="72"/>
  <c r="G27" i="72"/>
  <c r="G28" i="72"/>
  <c r="G29" i="72"/>
  <c r="G30" i="72"/>
  <c r="G31" i="72"/>
  <c r="G32" i="72"/>
  <c r="G33" i="72"/>
  <c r="G34" i="72"/>
  <c r="G35" i="72"/>
  <c r="G36" i="72"/>
  <c r="G37" i="72"/>
  <c r="G38" i="72"/>
  <c r="G39" i="72"/>
  <c r="G40" i="72"/>
  <c r="G41" i="72"/>
  <c r="G42" i="72"/>
  <c r="G43" i="72"/>
  <c r="G44" i="72"/>
  <c r="G45" i="72"/>
  <c r="G46" i="72"/>
  <c r="G47" i="72"/>
  <c r="G48" i="72"/>
  <c r="G49" i="72"/>
  <c r="G50" i="72"/>
  <c r="G51" i="72"/>
  <c r="G52" i="72"/>
  <c r="G53" i="72"/>
  <c r="G54" i="72"/>
  <c r="G55" i="72"/>
  <c r="G56" i="72"/>
  <c r="G57" i="72"/>
  <c r="G58" i="72"/>
  <c r="G20" i="72"/>
  <c r="A21" i="72"/>
  <c r="A22" i="72"/>
  <c r="A23" i="72"/>
  <c r="A24" i="72"/>
  <c r="A25" i="72"/>
  <c r="A26" i="72"/>
  <c r="A27" i="72"/>
  <c r="A28" i="72"/>
  <c r="A29" i="72"/>
  <c r="A30" i="72"/>
  <c r="A31" i="72"/>
  <c r="A32" i="72"/>
  <c r="A33" i="72"/>
  <c r="A34" i="72"/>
  <c r="A35" i="72"/>
  <c r="A36" i="72"/>
  <c r="A37" i="72"/>
  <c r="A38" i="72"/>
  <c r="A39" i="72"/>
  <c r="A40" i="72"/>
  <c r="A41" i="72"/>
  <c r="A42" i="72"/>
  <c r="A43" i="72"/>
  <c r="A44" i="72"/>
  <c r="A45" i="72"/>
  <c r="A46" i="72"/>
  <c r="A47" i="72"/>
  <c r="A48" i="72"/>
  <c r="A49" i="72"/>
  <c r="A50" i="72"/>
  <c r="A51" i="72"/>
  <c r="A52" i="72"/>
  <c r="A53" i="72"/>
  <c r="A54" i="72"/>
  <c r="A55" i="72"/>
  <c r="A56" i="72"/>
  <c r="A57" i="72"/>
  <c r="A58" i="72"/>
  <c r="A20" i="72"/>
  <c r="H47" i="72"/>
  <c r="H48" i="72"/>
  <c r="H49" i="72"/>
  <c r="H50" i="72"/>
  <c r="H51" i="72"/>
  <c r="H52" i="72"/>
  <c r="H53" i="72"/>
  <c r="H54" i="72"/>
  <c r="H55" i="72"/>
  <c r="H56" i="72"/>
  <c r="H57" i="72"/>
  <c r="H58" i="72"/>
  <c r="B6" i="74"/>
  <c r="E84" i="74"/>
  <c r="B84" i="74"/>
  <c r="F15" i="74"/>
  <c r="B5" i="74"/>
  <c r="B7" i="74"/>
  <c r="B8" i="74"/>
  <c r="B9" i="74"/>
  <c r="B10" i="74"/>
  <c r="B11" i="74"/>
  <c r="B12" i="74"/>
  <c r="B13" i="74"/>
  <c r="B14" i="74"/>
  <c r="B15" i="74"/>
  <c r="B16" i="74"/>
  <c r="B17" i="74"/>
  <c r="B18" i="74"/>
  <c r="B19" i="74"/>
  <c r="B20" i="74"/>
  <c r="B21" i="74"/>
  <c r="B22" i="74"/>
  <c r="B23" i="74"/>
  <c r="B24" i="74"/>
  <c r="B25" i="74"/>
  <c r="B26" i="74"/>
  <c r="B27" i="74"/>
  <c r="B28" i="74"/>
  <c r="B29" i="74"/>
  <c r="B30" i="74"/>
  <c r="B31" i="74"/>
  <c r="B32" i="74"/>
  <c r="B33" i="74"/>
  <c r="B34" i="74"/>
  <c r="B35" i="74"/>
  <c r="B36" i="74"/>
  <c r="B37" i="74"/>
  <c r="B38" i="74"/>
  <c r="B39" i="74"/>
  <c r="B40" i="74"/>
  <c r="B41" i="74"/>
  <c r="B42" i="74"/>
  <c r="B43" i="74"/>
  <c r="B44" i="74"/>
  <c r="B45" i="74"/>
  <c r="B46" i="74"/>
  <c r="B47" i="74"/>
  <c r="B48" i="74"/>
  <c r="B49" i="74"/>
  <c r="B50" i="74"/>
  <c r="B51" i="74"/>
  <c r="B52" i="74"/>
  <c r="B53" i="74"/>
  <c r="B54" i="74"/>
  <c r="B55" i="74"/>
  <c r="B56" i="74"/>
  <c r="B57" i="74"/>
  <c r="B58" i="74"/>
  <c r="B59" i="74"/>
  <c r="B60" i="74"/>
  <c r="B61" i="74"/>
  <c r="B62" i="74"/>
  <c r="B63" i="74"/>
  <c r="B64" i="74"/>
  <c r="B65" i="74"/>
  <c r="B66" i="74"/>
  <c r="B67" i="74"/>
  <c r="B68" i="74"/>
  <c r="B69" i="74"/>
  <c r="B70" i="74"/>
  <c r="B71" i="74"/>
  <c r="B72" i="74"/>
  <c r="B73" i="74"/>
  <c r="B74" i="74"/>
  <c r="B75" i="74"/>
  <c r="B76" i="74"/>
  <c r="B77" i="74"/>
  <c r="B78" i="74"/>
  <c r="B79" i="74"/>
  <c r="B80" i="74"/>
  <c r="B81" i="74"/>
  <c r="B82" i="74"/>
  <c r="B83" i="74"/>
  <c r="B4" i="74"/>
  <c r="E28" i="74"/>
  <c r="E29" i="74"/>
  <c r="E30" i="74"/>
  <c r="E31" i="74"/>
  <c r="E32" i="74"/>
  <c r="E33" i="74"/>
  <c r="E34" i="74"/>
  <c r="E35" i="74"/>
  <c r="E36" i="74"/>
  <c r="E37" i="74"/>
  <c r="E38" i="74"/>
  <c r="E39" i="74"/>
  <c r="E40" i="74"/>
  <c r="E41" i="74"/>
  <c r="E42" i="74"/>
  <c r="E43" i="74"/>
  <c r="E44" i="74"/>
  <c r="E45" i="74"/>
  <c r="E46" i="74"/>
  <c r="E47" i="74"/>
  <c r="E48" i="74"/>
  <c r="E49" i="74"/>
  <c r="E50" i="74"/>
  <c r="E51" i="74"/>
  <c r="E52" i="74"/>
  <c r="E53" i="74"/>
  <c r="E54" i="74"/>
  <c r="E55" i="74"/>
  <c r="E56" i="74"/>
  <c r="E57" i="74"/>
  <c r="E58" i="74"/>
  <c r="E59" i="74"/>
  <c r="E60" i="74"/>
  <c r="E61" i="74"/>
  <c r="E62" i="74"/>
  <c r="E63" i="74"/>
  <c r="E64" i="74"/>
  <c r="E65" i="74"/>
  <c r="E66" i="74"/>
  <c r="E67" i="74"/>
  <c r="E68" i="74"/>
  <c r="E69" i="74"/>
  <c r="E70" i="74"/>
  <c r="E71" i="74"/>
  <c r="E72" i="74"/>
  <c r="E73" i="74"/>
  <c r="E74" i="74"/>
  <c r="E75" i="74"/>
  <c r="E76" i="74"/>
  <c r="E77" i="74"/>
  <c r="E78" i="74"/>
  <c r="E79" i="74"/>
  <c r="E80" i="74"/>
  <c r="E81" i="74"/>
  <c r="E82" i="74"/>
  <c r="E83" i="74"/>
  <c r="E27" i="74"/>
  <c r="F24" i="74"/>
  <c r="F25" i="74"/>
  <c r="F5" i="74"/>
  <c r="F6" i="74"/>
  <c r="F8" i="74"/>
  <c r="F14" i="74"/>
  <c r="E25" i="74"/>
  <c r="E26" i="74"/>
  <c r="H18" i="72"/>
  <c r="H19" i="72"/>
  <c r="H20" i="72"/>
  <c r="H21" i="72"/>
  <c r="H22" i="72"/>
  <c r="H23" i="72"/>
  <c r="H24" i="72"/>
  <c r="H25" i="72"/>
  <c r="H26" i="72"/>
  <c r="H27" i="72"/>
  <c r="H28" i="72"/>
  <c r="H29" i="72"/>
  <c r="H30" i="72"/>
  <c r="H31" i="72"/>
  <c r="H32" i="72"/>
  <c r="H33" i="72"/>
  <c r="H34" i="72"/>
  <c r="H35" i="72"/>
  <c r="H36" i="72"/>
  <c r="H37" i="72"/>
  <c r="H38" i="72"/>
  <c r="H39" i="72"/>
  <c r="H40" i="72"/>
  <c r="H41" i="72"/>
  <c r="H42" i="72"/>
  <c r="H43" i="72"/>
  <c r="H44" i="72"/>
  <c r="H45" i="72"/>
  <c r="H46" i="72"/>
  <c r="E24" i="74"/>
  <c r="E23" i="74"/>
  <c r="E22" i="74"/>
  <c r="E21" i="74"/>
  <c r="E20" i="74"/>
  <c r="E19" i="74"/>
  <c r="E18" i="74"/>
  <c r="E17" i="74"/>
  <c r="E16" i="74"/>
  <c r="E15" i="74"/>
  <c r="E14" i="74"/>
  <c r="E13" i="74"/>
  <c r="E12" i="74"/>
  <c r="E11" i="74"/>
  <c r="E10" i="74"/>
  <c r="E9" i="74"/>
  <c r="E8" i="74"/>
  <c r="E7" i="74"/>
  <c r="E6" i="74"/>
  <c r="E5" i="74"/>
  <c r="E4" i="74"/>
  <c r="H17" i="72"/>
  <c r="H6" i="72"/>
  <c r="H7" i="72"/>
  <c r="H8" i="72"/>
  <c r="H9" i="72"/>
  <c r="H10" i="72"/>
  <c r="H11" i="72"/>
  <c r="H12" i="72"/>
  <c r="H13" i="72"/>
  <c r="H14" i="72"/>
  <c r="H15" i="72"/>
  <c r="H16" i="72"/>
  <c r="H4" i="72"/>
  <c r="H5" i="72"/>
  <c r="P3" i="70"/>
  <c r="M2" i="7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tc={AF5E059A-C2F4-4B6F-B473-8EC99CF008CB}</author>
  </authors>
  <commentList>
    <comment ref="H6" authorId="0" shapeId="0" xr:uid="{AF5E059A-C2F4-4B6F-B473-8EC99CF008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ATUALIZAR O CAMINHO DA REDE AO FAZER O PROJETO NOVO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<sst xmlns="http://schemas.openxmlformats.org/spreadsheetml/2006/main" count="960" uniqueCount="357">
  <si>
    <t>Controle de Pendência documental                       
 AS BUILT DUTO- 2022</t>
  </si>
  <si>
    <t>PROJETO</t>
  </si>
  <si>
    <t>POÇO</t>
  </si>
  <si>
    <t>AS BUILT - DUTOS</t>
  </si>
  <si>
    <t>ISOMETRICO</t>
  </si>
  <si>
    <t>TOPOGRAFIA
E TOPOGRAFO</t>
  </si>
  <si>
    <t>RELATÓRIO</t>
  </si>
  <si>
    <t>JUNTAS</t>
  </si>
  <si>
    <t>DESENHO</t>
  </si>
  <si>
    <t>ISOMÉTRICO</t>
  </si>
  <si>
    <t>OBS</t>
  </si>
  <si>
    <t>LEGENDA DE CORES</t>
  </si>
  <si>
    <t>P0044 - Escoamento</t>
  </si>
  <si>
    <t>PIR - 11</t>
  </si>
  <si>
    <t>OK</t>
  </si>
  <si>
    <t>IS-1600.0044-1210-200-ORG-001 - FL-02</t>
  </si>
  <si>
    <t>NÃO HOUVE CADASTRO DAS JUNTAS ANTES DA COBERTURADA LINHA.</t>
  </si>
  <si>
    <t>P0051 - Adequação</t>
  </si>
  <si>
    <t>PIR - 127</t>
  </si>
  <si>
    <t xml:space="preserve">IS-1600.0051-1210-200-ORG-017_0 </t>
  </si>
  <si>
    <t>FINALIZADO</t>
  </si>
  <si>
    <t>PIR - 37</t>
  </si>
  <si>
    <t>IS-1600.0044-1210-200-ORG-018</t>
  </si>
  <si>
    <t>SOLICITAR CONTRATADA</t>
  </si>
  <si>
    <t>P0063 - Estocagem</t>
  </si>
  <si>
    <t>PIR - 55</t>
  </si>
  <si>
    <t>DE-1600.044-1210-200-ORG-03</t>
  </si>
  <si>
    <t>IS-1900.E125-6840-200-ORG-003_3 FL.02de02</t>
  </si>
  <si>
    <t>N/A</t>
  </si>
  <si>
    <t>PIR - 81</t>
  </si>
  <si>
    <t>IS-1600.044-1210-200-ORG-03</t>
  </si>
  <si>
    <t>COBRANÇA</t>
  </si>
  <si>
    <t>P0044- Escoamento</t>
  </si>
  <si>
    <t>CSMC - 08</t>
  </si>
  <si>
    <t>ESPECIAL</t>
  </si>
  <si>
    <t>CSMC - 07</t>
  </si>
  <si>
    <t>EM ESPERA</t>
  </si>
  <si>
    <t>CSMC - 19</t>
  </si>
  <si>
    <t>EM AVALIAÇÃO (LAIS)</t>
  </si>
  <si>
    <t>CSMC - 31</t>
  </si>
  <si>
    <t>IS-1300.0044-1210-200-ORG-003_1</t>
  </si>
  <si>
    <t>EM ANDAMENTO</t>
  </si>
  <si>
    <t>PIR - 255</t>
  </si>
  <si>
    <t xml:space="preserve"> IS-1600.0044-1210-200-ORG-031_0 FL.02de02</t>
  </si>
  <si>
    <t>PIR - 67</t>
  </si>
  <si>
    <t>FINALIZAR PERFIL</t>
  </si>
  <si>
    <t>OK/ IRENILDO</t>
  </si>
  <si>
    <t>J23/J24</t>
  </si>
  <si>
    <t>IS-1900.E125-6840-200-ORG-002_2FL.02DE02</t>
  </si>
  <si>
    <t>INICIAR REV 02</t>
  </si>
  <si>
    <t>FUR - 78</t>
  </si>
  <si>
    <t>INICIAR</t>
  </si>
  <si>
    <t xml:space="preserve">OK </t>
  </si>
  <si>
    <t>02/09</t>
  </si>
  <si>
    <t>DE-1400.0044-1210-948-ORG-006</t>
  </si>
  <si>
    <t>IS-1400.0044-1210-200-ORG-006</t>
  </si>
  <si>
    <t>FUR - 43</t>
  </si>
  <si>
    <t>PERGUNTAR AO IRENILDO</t>
  </si>
  <si>
    <t>IRENILDO</t>
  </si>
  <si>
    <t>FALTA ISO+DE</t>
  </si>
  <si>
    <t>PIR - 20</t>
  </si>
  <si>
    <t>J20/J21/J22</t>
  </si>
  <si>
    <t>DE-1600.0044-1210-200-ORG-007</t>
  </si>
  <si>
    <t>IS-1600.0044-1210-200-ORG-007</t>
  </si>
  <si>
    <t>FALTA COTAS</t>
  </si>
  <si>
    <t>PIR - 256</t>
  </si>
  <si>
    <t>FALTA: ISO+ REL+DE</t>
  </si>
  <si>
    <t>FUR - 104</t>
  </si>
  <si>
    <t>J09/J10</t>
  </si>
  <si>
    <r>
      <rPr>
        <b/>
        <sz val="11"/>
        <color rgb="FF000000"/>
        <rFont val="Cordia New"/>
      </rPr>
      <t xml:space="preserve">FALTA DE+ISO </t>
    </r>
    <r>
      <rPr>
        <b/>
        <sz val="11"/>
        <color rgb="FFFF0000"/>
        <rFont val="Cordia New"/>
      </rPr>
      <t>(AGUARDANDO POSIÇÃO CQ)</t>
    </r>
  </si>
  <si>
    <t>CSMC - 15</t>
  </si>
  <si>
    <t>SEM</t>
  </si>
  <si>
    <t>IS-1300.0044-1210-200-ORG-002_1</t>
  </si>
  <si>
    <t xml:space="preserve"> (AGUARDANDO POSIÇÃO CQ)</t>
  </si>
  <si>
    <t>SMC - 11</t>
  </si>
  <si>
    <t>IS-1700.0044-1210-200-ORG-004</t>
  </si>
  <si>
    <r>
      <rPr>
        <b/>
        <sz val="11"/>
        <color rgb="FF000000"/>
        <rFont val="Cordia New"/>
      </rPr>
      <t xml:space="preserve">NA PASTA DE AUTOMAÇÃO E EXCLUSÃO </t>
    </r>
    <r>
      <rPr>
        <b/>
        <sz val="11"/>
        <color rgb="FFFF0000"/>
        <rFont val="Cordia New"/>
      </rPr>
      <t>(AGUARDANDO POSIÇÃO CQ)</t>
    </r>
  </si>
  <si>
    <t>SMC - 38</t>
  </si>
  <si>
    <t>HOLD</t>
  </si>
  <si>
    <t>,</t>
  </si>
  <si>
    <t>NÃO FOI REALIZADO. HOUVE APENAS PROJETO DE ADEQUAÇÃO PELA OPEN.</t>
  </si>
  <si>
    <t>PIR - 228</t>
  </si>
  <si>
    <t>INICIAR PÂMELA</t>
  </si>
  <si>
    <t>MARCUS</t>
  </si>
  <si>
    <t>DE-1600.0044-1210-200-ORG-013_1</t>
  </si>
  <si>
    <t xml:space="preserve">GRUPO </t>
  </si>
  <si>
    <t>PIR - 65</t>
  </si>
  <si>
    <t>DE-1600.0044-1210-200-ORG-002_1</t>
  </si>
  <si>
    <t>PERGUNTAR A JANYNE</t>
  </si>
  <si>
    <t>PIR - 98</t>
  </si>
  <si>
    <t>SOLICITAR (EBRIC)</t>
  </si>
  <si>
    <t>SMC - 21</t>
  </si>
  <si>
    <t>SOLICITAR (VIPETRO)</t>
  </si>
  <si>
    <t>SMC - 12</t>
  </si>
  <si>
    <t>SMC - 30</t>
  </si>
  <si>
    <t>SMC - 28</t>
  </si>
  <si>
    <t>SMC - 16</t>
  </si>
  <si>
    <t>CSMC - 14</t>
  </si>
  <si>
    <t>PIR - 131</t>
  </si>
  <si>
    <t>ELÉTRICA/ NÃO SE APLICA</t>
  </si>
  <si>
    <t>PIR - 53</t>
  </si>
  <si>
    <t>N;/A</t>
  </si>
  <si>
    <t>OBRAS DOS SPOOLs CANCELADAS/APOIO AO M.I.</t>
  </si>
  <si>
    <t>SMC</t>
  </si>
  <si>
    <t>PROGRESSO</t>
  </si>
  <si>
    <t>FALTA DOC MAPEAMENTO JUNTAS / ITERLIGAÇÃO</t>
  </si>
  <si>
    <t>FALTA CAMINHAMENTO DUTO 3"</t>
  </si>
  <si>
    <t>Controle de Pendência documental                       
RTs</t>
  </si>
  <si>
    <t>METRAGEM</t>
  </si>
  <si>
    <t>MATERIAL</t>
  </si>
  <si>
    <t>RESPONSÁVEL</t>
  </si>
  <si>
    <t>CAMINHO</t>
  </si>
  <si>
    <t>CAMINHO NA REDE LINK</t>
  </si>
  <si>
    <t>ANO</t>
  </si>
  <si>
    <t>DE-1600.0051-1210-948-ORG-017_0</t>
  </si>
  <si>
    <t>D2=49,48</t>
  </si>
  <si>
    <t>AÇO</t>
  </si>
  <si>
    <t xml:space="preserve">PÂMELA </t>
  </si>
  <si>
    <t>M:\04 Construcao e Montagem\17 PROJETOS - CM\01 - PROJETOS\P0051 - PAL - ADEQUAÇÃO DE POÇOS\1. TUBULAÇÃO\PIR-127_ORIGEM</t>
  </si>
  <si>
    <r>
      <rPr>
        <sz val="11"/>
        <color rgb="FF000000"/>
        <rFont val="Calibri"/>
        <scheme val="minor"/>
      </rPr>
      <t xml:space="preserve">FINALIZADO </t>
    </r>
    <r>
      <rPr>
        <sz val="11"/>
        <color rgb="FFFF0000"/>
        <rFont val="Calibri"/>
        <scheme val="minor"/>
      </rPr>
      <t>(EDNALDO)</t>
    </r>
  </si>
  <si>
    <t>DE-1600.0044-1210-948-ORG-018_0</t>
  </si>
  <si>
    <t>D2=49,61</t>
  </si>
  <si>
    <t>M:\04 Construcao e Montagem\17 PROJETOS - CM\01 - PROJETOS\P0044 - PAL - ESCOAMENTO DE POÇOS\ALAGOAS\04 - PILAR\01-TUBULAÇÃO\PIR-37</t>
  </si>
  <si>
    <r>
      <rPr>
        <sz val="11"/>
        <color rgb="FF000000"/>
        <rFont val="Calibri"/>
      </rPr>
      <t xml:space="preserve">EM ESPERA DE FINALIZAÇÃO </t>
    </r>
    <r>
      <rPr>
        <sz val="11"/>
        <color rgb="FFFF0000"/>
        <rFont val="Calibri"/>
      </rPr>
      <t>(EDNALDO)</t>
    </r>
  </si>
  <si>
    <t>DE-1600.0044-1210-948-ORG-003</t>
  </si>
  <si>
    <t>D2=425,18m</t>
  </si>
  <si>
    <t>MATHEUS</t>
  </si>
  <si>
    <t>M:\04 Construcao e Montagem\17 PROJETOS - CM\01 - PROJETOS\P0044 - PAL - ESCOAMENTO DE POÇOS\ALAGOAS\PARA EXCLUSÃO\PIR-081\AS BUILT</t>
  </si>
  <si>
    <t xml:space="preserve">AS BUILT EM ANDAMENTO </t>
  </si>
  <si>
    <t>DE-1900.E125-6840-948-ORG-002</t>
  </si>
  <si>
    <t>D2= 19,32m</t>
  </si>
  <si>
    <t>M:\04 Construcao e Montagem\17 PROJETOS - CM\01 - PROJETOS\P0063 - PAL - ESTOCAGEM SUBTERRÂNEA DE GÁS NATURAL\ISOMETRICOS E DESENHOS\PIR-67\AS BUILT</t>
  </si>
  <si>
    <t>FU - 78</t>
  </si>
  <si>
    <t>D2= 18,14m, D3=16,5m</t>
  </si>
  <si>
    <t>AÇO, AÇO</t>
  </si>
  <si>
    <t>M:\04 Construcao e Montagem\17 PROJETOS - CM\01 - PROJETOS\P0044 - PAL - ESCOAMENTO DE POÇOS\ALAGOAS\PARA AVALIAÇÃO\FU - 078\AS BUILT</t>
  </si>
  <si>
    <t>FU - 43</t>
  </si>
  <si>
    <t>DE-1400.044-1210-200-ORG-04</t>
  </si>
  <si>
    <t>M:\04 Construcao e Montagem\17 PROJETOS - CM\01 - PROJETOS\P0044 - PAL - ESCOAMENTO DE POÇOS\ALAGOAS\PARA EXCLUSÃO\FU - 043</t>
  </si>
  <si>
    <t>M:\04 Construcao e Montagem\17 PROJETOS - CM\01 - PROJETOS\P0044 - PAL - ESCOAMENTO DE POÇOS\ALAGOAS\PARA EXCLUSÃO\PIR-020</t>
  </si>
  <si>
    <t>FU - 104</t>
  </si>
  <si>
    <t>M:\04 Construcao e Montagem\17 PROJETOS - CM\01 - PROJETOS\P0044 - PAL - ESCOAMENTO DE POÇOS\ALAGOAS\PARA EXCLUSÃO\FU - 104</t>
  </si>
  <si>
    <t>M:\04 Construcao e Montagem\17 PROJETOS - CM\01 - PROJETOS\P0044 - PAL - ESCOAMENTO DE POÇOS\ALAGOAS\PARA AVALIAÇÃO\CSMC - 015</t>
  </si>
  <si>
    <t>M:\04 Construcao e Montagem\17 PROJETOS - CM\01 - PROJETOS\P0044 - PAL - ESCOAMENTO DE POÇOS\ALAGOAS\PARA EXCLUSÃO\SMC - 011</t>
  </si>
  <si>
    <t>M:\04 Construcao e Montagem\17 PROJETOS - CM\01 - PROJETOS\P0044 - PAL - ESCOAMENTO DE POÇOS\ALAGOAS\PARA AVALIAÇÃO\PIR-228</t>
  </si>
  <si>
    <t>M:\04 Construcao e Montagem\17 PROJETOS - CM\01 - PROJETOS\P0044 - PAL - ESCOAMENTO DE POÇOS\ALAGOAS\PARA AVALIAÇÃO\PIR-065</t>
  </si>
  <si>
    <t>FU - 105</t>
  </si>
  <si>
    <t>DE-1400.0051-1210-948-ORG-002_0</t>
  </si>
  <si>
    <t>D3=3,55m,D2=4,06m,D2=4,02m</t>
  </si>
  <si>
    <t>AÇO,AÇO,AÇO</t>
  </si>
  <si>
    <t>M:\04 Construcao e Montagem\17 PROJETOS - CM\01 - PROJETOS\P0051 - PAL - ADEQUAÇÃO DE POÇOS\1. TUBULAÇÃO\00-POÇOS CONCLUÍDOS GREENDOCS\ORIGEM\FU-105_ORIGEM</t>
  </si>
  <si>
    <t>FU - 165</t>
  </si>
  <si>
    <t>DE-1400.0044-1210-200-ORG-018_0</t>
  </si>
  <si>
    <t>D2=46,41</t>
  </si>
  <si>
    <t>M:\04 Construcao e Montagem\17 PROJETOS - CM\01 - PROJETOS\P0044 - PAL - ESCOAMENTO DE POÇOS\ALAGOAS\03 - FURADO\01- TUBULAÇÃO\FU-165\AS BUILT</t>
  </si>
  <si>
    <t>SMC-49</t>
  </si>
  <si>
    <t>DE-1700.0051-1210-948-ORG-001_0</t>
  </si>
  <si>
    <t>1 JT</t>
  </si>
  <si>
    <t>M:\04 Construcao e Montagem\17 PROJETOS - CM\01 - PROJETOS\P0051 - PAL - ADEQUAÇÃO DE POÇOS\1. TUBULAÇÃO\SMC-049_ORIGEM</t>
  </si>
  <si>
    <t>PIR-80</t>
  </si>
  <si>
    <t>DE-1600.0044-1251-948-ORG-002</t>
  </si>
  <si>
    <t>D2=300m</t>
  </si>
  <si>
    <t>LAIS</t>
  </si>
  <si>
    <t>CSMC - 09</t>
  </si>
  <si>
    <t>DE-1300.0044-1210-948-ORG-007_0</t>
  </si>
  <si>
    <t>D2=61,50m, D3=20,04m</t>
  </si>
  <si>
    <t>AÇO,AÇO</t>
  </si>
  <si>
    <t>AGOSTINI</t>
  </si>
  <si>
    <t>CSMC-16</t>
  </si>
  <si>
    <t>DE-1300.0044-1210-948-ORG-008</t>
  </si>
  <si>
    <t>D2=279,37m</t>
  </si>
  <si>
    <t>FU-75</t>
  </si>
  <si>
    <t>FU-50/SAT-50</t>
  </si>
  <si>
    <t>PIR-97</t>
  </si>
  <si>
    <t>DE-1600.0051-1210-948-ORG-004_0</t>
  </si>
  <si>
    <t>D2,D3</t>
  </si>
  <si>
    <t>FTD-07</t>
  </si>
  <si>
    <t>DE-1400.0044-1251-948-ORG-015</t>
  </si>
  <si>
    <t>D2=371,49m</t>
  </si>
  <si>
    <t>FU-25</t>
  </si>
  <si>
    <t>DE-1400.0044-1251-948-ORG-004_0</t>
  </si>
  <si>
    <t>D2=349,10m</t>
  </si>
  <si>
    <t>EPÓXI</t>
  </si>
  <si>
    <t>PIR-123</t>
  </si>
  <si>
    <t>DE-1600.0051-1210-948-ORG-005</t>
  </si>
  <si>
    <t>D3</t>
  </si>
  <si>
    <t>PIR-21</t>
  </si>
  <si>
    <t>DE-1600.0044-1251-948-ORG-004_0</t>
  </si>
  <si>
    <t>D2</t>
  </si>
  <si>
    <t>FU-93</t>
  </si>
  <si>
    <t>DE-1400.0044-1251-948-ORG-001_1</t>
  </si>
  <si>
    <t>D2=951,52m</t>
  </si>
  <si>
    <t>PIR-199/233</t>
  </si>
  <si>
    <t>DE-1600.0051-1210-948-ORG-002</t>
  </si>
  <si>
    <t>JANYNE</t>
  </si>
  <si>
    <t>PIR-231/154</t>
  </si>
  <si>
    <t>DE-1600.0051-1210-948-ORG-007_0</t>
  </si>
  <si>
    <t>FU-154/105/160</t>
  </si>
  <si>
    <t>D2=5,5m</t>
  </si>
  <si>
    <t>FU-154-EPÓXI</t>
  </si>
  <si>
    <t>DE-1400.0044-1251-948-ORG-003</t>
  </si>
  <si>
    <t>D2=65,39m</t>
  </si>
  <si>
    <t>PIR-182</t>
  </si>
  <si>
    <t>DE-1600.0044-1251-948-ORG-003_2</t>
  </si>
  <si>
    <t>D2=1094,40m</t>
  </si>
  <si>
    <t>FU-136</t>
  </si>
  <si>
    <t>DE-1400.0051-1210-948-ORG-004_0</t>
  </si>
  <si>
    <t>D2=07,54m</t>
  </si>
  <si>
    <t>PIR-153</t>
  </si>
  <si>
    <t>DE-1600.0044-1251-210-EBC-001_1</t>
  </si>
  <si>
    <t>PIR-52</t>
  </si>
  <si>
    <t>PIR-01</t>
  </si>
  <si>
    <t>DE-1600.0044-1210-948-ORG-026_1</t>
  </si>
  <si>
    <t>D2=37,83m</t>
  </si>
  <si>
    <t>PIR-271/194/157/242</t>
  </si>
  <si>
    <t>DE-1600.0051-1210-948-ORG-001_0</t>
  </si>
  <si>
    <t>D2=77,86m,D3=21,53m</t>
  </si>
  <si>
    <t>PIR-76</t>
  </si>
  <si>
    <t>PIR-277</t>
  </si>
  <si>
    <t>PIR-203</t>
  </si>
  <si>
    <t>DE-1600.0044-1251-948-ORG-005_1</t>
  </si>
  <si>
    <t>D2=574,10m</t>
  </si>
  <si>
    <t>PIR-122</t>
  </si>
  <si>
    <t>DE-1600.0044-1210-948-ORG-020_2</t>
  </si>
  <si>
    <t>D3=803,58m</t>
  </si>
  <si>
    <t>MOCÓ - 025 - ø3"</t>
  </si>
  <si>
    <t>DE-1600.0044-1210-948-ORG-025</t>
  </si>
  <si>
    <t>D3=1277,51m, D3=56,29m, D3=14,62m</t>
  </si>
  <si>
    <t>PREÁ - 028 - ø4"</t>
  </si>
  <si>
    <t>DE-1600.0044-1210-948-ORG-028</t>
  </si>
  <si>
    <t>D3=62,91m, D3=30,35m, D4=1484,94m</t>
  </si>
  <si>
    <t>SAT-163 / PIR 105 -  ø6" e ø3"(Derivação)</t>
  </si>
  <si>
    <t>DE-1600.0044-1210-948-ORG-029</t>
  </si>
  <si>
    <t>D6=2178,53m, D3= 220,94</t>
  </si>
  <si>
    <t>FU-44</t>
  </si>
  <si>
    <t>DE-1400.0044-1210-948-ORG-020</t>
  </si>
  <si>
    <t>D3=17,15m</t>
  </si>
  <si>
    <t>RR-02</t>
  </si>
  <si>
    <t>DE-1600.0044-1210-948-ORG-027</t>
  </si>
  <si>
    <t>549,67m</t>
  </si>
  <si>
    <t>FU-20</t>
  </si>
  <si>
    <t>DE-1400.0051-1210-948-ORG-012</t>
  </si>
  <si>
    <t>D3=14,96m</t>
  </si>
  <si>
    <t>FU-30</t>
  </si>
  <si>
    <t>DE-1400.0051-1210-948-ORG-011</t>
  </si>
  <si>
    <t>D3=21,73m</t>
  </si>
  <si>
    <t>SMC-15</t>
  </si>
  <si>
    <t>DE-1700.0051-1210-948-ORG-004</t>
  </si>
  <si>
    <t>D3=11,96m</t>
  </si>
  <si>
    <t>SMC-23</t>
  </si>
  <si>
    <t>DE-1700.0051-1210-948-ORG-003</t>
  </si>
  <si>
    <t>D3=38,82m</t>
  </si>
  <si>
    <t>SMC-27</t>
  </si>
  <si>
    <t>DE-1700.0051-1210-948-ORG-006</t>
  </si>
  <si>
    <t>D3=600,38m</t>
  </si>
  <si>
    <t>FU-131</t>
  </si>
  <si>
    <t>DE-1400.0051-1210-948-ORG-010</t>
  </si>
  <si>
    <t>D3=30,27m</t>
  </si>
  <si>
    <t>FU-07</t>
  </si>
  <si>
    <t>DE-1400.0044-1251-948-ORG-005</t>
  </si>
  <si>
    <t>D2=743,45m</t>
  </si>
  <si>
    <t>PIR - 186(continuação PIR-182)</t>
  </si>
  <si>
    <t>DE-1600.0044-1251-948-ORG-003</t>
  </si>
  <si>
    <t>D2=1094,40m, D2=152,90m</t>
  </si>
  <si>
    <t>EPÓXI, EPÓXI</t>
  </si>
  <si>
    <t>PROJETOS DE POÇOS</t>
  </si>
  <si>
    <t>CADISTAS</t>
  </si>
  <si>
    <t>Intervenção</t>
  </si>
  <si>
    <t>EDNALDO</t>
  </si>
  <si>
    <t/>
  </si>
  <si>
    <t>REGIÃO</t>
  </si>
  <si>
    <t>geopost</t>
  </si>
  <si>
    <t>M:\04 Construcao e Montagem\17 PROJETOS - CM\01 - PROJETOS\P0044 - PAL - ESCOAMENTO DE POÇOS\ALAGOAS\PARA EXCLUSÃO\PIR-011</t>
  </si>
  <si>
    <t>Adicionado ao Geopost</t>
  </si>
  <si>
    <t>ESPERANDO TERCEIRIZADA</t>
  </si>
  <si>
    <t>PROJETO ANTIGO</t>
  </si>
  <si>
    <t>M:\04 Construcao e Montagem\17 PROJETOS - CM\01 - PROJETOS\P0063 - PAL - ESTOCAGEM SUBTERRÂNEA DE GÁS NATURAL\ISOMETRICOS E DESENHOS\PIR-55</t>
  </si>
  <si>
    <t>M:\04 Construcao e Montagem\17 PROJETOS - CM\01 - PROJETOS\P0044 - PAL - ESCOAMENTO DE POÇOS\ALAGOAS\02 - CIDADE SÃO MIGUEL DOS CAMPOS\01- TUBULAÇÃO\CSMC-09\AS BUILT</t>
  </si>
  <si>
    <t>M:\04 Construcao e Montagem\17 PROJETOS - CM\01 - PROJETOS\P0044 - PAL - ESCOAMENTO DE POÇOS\ALAGOAS\02 - CIDADE SÃO MIGUEL DOS CAMPOS\01- TUBULAÇÃO\CSMC-07\AS BUILT</t>
  </si>
  <si>
    <t>M:\04 Construcao e Montagem\17 PROJETOS - CM\01 - PROJETOS\P0044 - PAL - ESCOAMENTO DE POÇOS\ALAGOAS\02 - CIDADE SÃO MIGUEL DOS CAMPOS\01- TUBULAÇÃO\CSMC-19\AS BUILT</t>
  </si>
  <si>
    <t>M:\04 Construcao e Montagem\17 PROJETOS - CM\01 - PROJETOS\P0044 - PAL - ESCOAMENTO DE POÇOS\ALAGOAS\02 - CIDADE SÃO MIGUEL DOS CAMPOS\01- TUBULAÇÃO\CSMC-31</t>
  </si>
  <si>
    <t>M:\04 Construcao e Montagem\17 PROJETOS - CM\01 - PROJETOS\P0044 - PAL - ESCOAMENTO DE POÇOS\ALAGOAS\04 - PILAR\01-TUBULAÇÃO\PIR-255</t>
  </si>
  <si>
    <t>M:\04 Construcao e Montagem\17 PROJETOS - CM\01 - PROJETOS\P0044 - PAL - ESCOAMENTO DE POÇOS\ALAGOAS\03 - FUADO\01- TUBULAÇÃO\FU-165</t>
  </si>
  <si>
    <t>Parcialmente Adicionado</t>
  </si>
  <si>
    <t>SMC -49</t>
  </si>
  <si>
    <t>PIR -193/61</t>
  </si>
  <si>
    <t>M:\04 Construcao e Montagem\17 PROJETOS - CM\01 - PROJETOS\P0044 - PAL - ESCOAMENTO DE POÇOS\ALAGOAS\04 - PILAR\01-TUBULAÇÃO\PIR-193</t>
  </si>
  <si>
    <t>PIR-48</t>
  </si>
  <si>
    <t>M:\04 Construcao e Montagem\17 PROJETOS - CM\01 - PROJETOS\P0044 - PAL - ESCOAMENTO DE POÇOS\ALAGOAS\04 - PILAR\01-TUBULAÇÃO\PIR-48 (Água)</t>
  </si>
  <si>
    <t>M:\04 Construcao e Montagem\17 PROJETOS - CM\01 - PROJETOS\P0044 - PAL - ESCOAMENTO DE POÇOS\ALAGOAS\04 - PILAR\01-TUBULAÇÃO\PIR-80 (Água)</t>
  </si>
  <si>
    <t>M:\04 Construcao e Montagem\17 PROJETOS - CM\01 - PROJETOS\P0044 - PAL - ESCOAMENTO DE POÇOS\ALAGOAS\02 - CIDADE SÃO MIGUEL DOS CAMPOS\01- TUBULAÇÃO\CSMC-09</t>
  </si>
  <si>
    <t>M:\04 Construcao e Montagem\17 PROJETOS - CM\01 - PROJETOS\P0044 - PAL - ESCOAMENTO DE POÇOS\ALAGOAS\02 - CIDADE SÃO MIGUEL DOS CAMPOS\01- TUBULAÇÃO\CSMC-16</t>
  </si>
  <si>
    <t>M:\04 Construcao e Montagem\17 PROJETOS - CM\01 - PROJETOS\P0051 - PAL - ADEQUAÇÃO DE POÇOS\1. TUBULAÇÃO\00-POÇOS CONCLUÍDOS GREENDOCS\ORIGEM\FU-075_ORIGEM</t>
  </si>
  <si>
    <t>M:\04 Construcao e Montagem\17 PROJETOS - CM\01 - PROJETOS\P0044 - PAL - ESCOAMENTO DE POÇOS\ALAGOAS\03 - FURADO\01- TUBULAÇÃO\SAT-50 (Óleo)</t>
  </si>
  <si>
    <t>PIR-127</t>
  </si>
  <si>
    <t>PIR-107</t>
  </si>
  <si>
    <t>M:\04 Construcao e Montagem\17 PROJETOS - CM\01 - PROJETOS\P0051 - PAL - ADEQUAÇÃO DE POÇOS\1. TUBULAÇÃO\PIR-107_VIPETRO</t>
  </si>
  <si>
    <t>M:\04 Construcao e Montagem\17 PROJETOS - CM\01 - PROJETOS\P0051 - PAL - ADEQUAÇÃO DE POÇOS\1. TUBULAÇÃO\00-POÇOS CONCLUÍDOS GREENDOCS\ORIGEM\PIR-097_ORIGEM</t>
  </si>
  <si>
    <t>M:\04 Construcao e Montagem\17 PROJETOS - CM\01 - PROJETOS\P0044 - PAL - ESCOAMENTO DE POÇOS\ALAGOAS\03 - FURADO\01- TUBULAÇÃO\FTD-07 (Água)</t>
  </si>
  <si>
    <t>FU-14</t>
  </si>
  <si>
    <t>M:\04 Construcao e Montagem\17 PROJETOS - CM\01 - PROJETOS\P0044 - PAL - ESCOAMENTO DE POÇOS\ALAGOAS\03 - FURADO\01- TUBULAÇÃO\FU-14 (Água)</t>
  </si>
  <si>
    <t>M:\04 Construcao e Montagem\17 PROJETOS - CM\01 - PROJETOS\P0044 - PAL - ESCOAMENTO DE POÇOS\ALAGOAS\03 - FURADO\01- TUBULAÇÃO\FU-25 (Água)</t>
  </si>
  <si>
    <t>M:\04 Construcao e Montagem\17 PROJETOS - CM\01 - PROJETOS\P0051 - PAL - ADEQUAÇÃO DE POÇOS\1. TUBULAÇÃO\PIR-123</t>
  </si>
  <si>
    <t>M:\04 Construcao e Montagem\17 PROJETOS - CM\01 - PROJETOS\P0044 - PAL - ESCOAMENTO DE POÇOS\ALAGOAS\04 - PILAR\01-TUBULAÇÃO\PIR-21 (Água)</t>
  </si>
  <si>
    <t>M:\04 Construcao e Montagem\17 PROJETOS - CM\01 - PROJETOS\P0044 - PAL - ESCOAMENTO DE POÇOS\ALAGOAS\03 - FURADO\01- TUBULAÇÃO\FU-93 (Água)</t>
  </si>
  <si>
    <t>SMC-06 / 21</t>
  </si>
  <si>
    <t>M:\04 Construcao e Montagem\17 PROJETOS - CM\01 - PROJETOS\P0044 - PAL - ESCOAMENTO DE POÇOS\ALAGOAS\PARA AVALIAÇÃO\SMC - 021</t>
  </si>
  <si>
    <t>M:\04 Construcao e Montagem\17 PROJETOS - CM\01 - PROJETOS\P0051 - PAL - ADEQUAÇÃO DE POÇOS\1. TUBULAÇÃO\00-POÇOS CONCLUÍDOS GREENDOCS\ORIGEM\PIR-233_ORIGEM</t>
  </si>
  <si>
    <t>M:\04 Construcao e Montagem\17 PROJETOS - CM\01 - PROJETOS\P0051 - PAL - ADEQUAÇÃO DE POÇOS\1. TUBULAÇÃO\00-POÇOS CONCLUÍDOS GREENDOCS\ORIGEM\PIR-154_ORIGEM</t>
  </si>
  <si>
    <t>M:\04 Construcao e Montagem\17 PROJETOS - CM\01 - PROJETOS\P0044 - PAL - ESCOAMENTO DE POÇOS\ALAGOAS\03 - FURADO\01- TUBULAÇÃO\FU-154 (Água)</t>
  </si>
  <si>
    <t>M:\04 Construcao e Montagem\17 PROJETOS - CM\01 - PROJETOS\P0044 - PAL - ESCOAMENTO DE POÇOS\ALAGOAS\04 - PILAR\01-TUBULAÇÃO\PIR-182 (Água)</t>
  </si>
  <si>
    <t>M:\04 Construcao e Montagem\17 PROJETOS - CM\01 - PROJETOS\P0051 - PAL - ADEQUAÇÃO DE POÇOS\1. TUBULAÇÃO\FU-136</t>
  </si>
  <si>
    <t>M:\04 Construcao e Montagem\17 PROJETOS - CM\01 - PROJETOS\P0044 - PAL - ESCOAMENTO DE POÇOS\ALAGOAS\04 - PILAR\01-TUBULAÇÃO\PIR-153 (Água)</t>
  </si>
  <si>
    <t>M:\04 Construcao e Montagem\17 PROJETOS - CM\01 - PROJETOS\P0051 - PAL - ADEQUAÇÃO DE POÇOS\1. TUBULAÇÃO\00-POÇOS CONCLUÍDOS GREENDOCS\ORIGEM\PIR-052_ORIGEM</t>
  </si>
  <si>
    <t>M:\04 Construcao e Montagem\17 PROJETOS - CM\01 - PROJETOS\P0044 - PAL - ESCOAMENTO DE POÇOS\ALAGOAS\04 - PILAR\01-TUBULAÇÃO\PIR-01</t>
  </si>
  <si>
    <t>M:\04 Construcao e Montagem\17 PROJETOS - CM\01 - PROJETOS\P0051 - PAL - ADEQUAÇÃO DE POÇOS\1. TUBULAÇÃO\00-POÇOS CONCLUÍDOS GREENDOCS\ORIGEM\PIR-157, 271_ORIGEM</t>
  </si>
  <si>
    <t>M:\04 Construcao e Montagem\17 PROJETOS - CM\01 - PROJETOS\P0051 - PAL - ADEQUAÇÃO DE POÇOS\1. TUBULAÇÃO\PIR-076</t>
  </si>
  <si>
    <t>M:\04 Construcao e Montagem\17 PROJETOS - CM\01 - PROJETOS\P0051 - PAL - ADEQUAÇÃO DE POÇOS\1. TUBULAÇÃO\00-POÇOS CONCLUÍDOS GREENDOCS\OPEN\PIR-277_OPEN</t>
  </si>
  <si>
    <t>M:\04 Construcao e Montagem\17 PROJETOS - CM\01 - PROJETOS\P0044 - PAL - ESCOAMENTO DE POÇOS\ALAGOAS\04 - PILAR\01-TUBULAÇÃO\PIR-203 (Água)</t>
  </si>
  <si>
    <t>M:\04 Construcao e Montagem\17 PROJETOS - CM\01 - PROJETOS\P0044 - PAL - ESCOAMENTO DE POÇOS\ALAGOAS\04 - PILAR\01-TUBULAÇÃO\PIR-122</t>
  </si>
  <si>
    <t>FU-115</t>
  </si>
  <si>
    <t>M:\04 Construcao e Montagem\17 PROJETOS - CM\01 - PROJETOS\P0044 - PAL - ESCOAMENTO DE POÇOS\ALAGOAS\03 - FURADO\01- TUBULAÇÃO\FU-115 (Água)</t>
  </si>
  <si>
    <t>M:\04 Construcao e Montagem\17 PROJETOS - CM\01 - PROJETOS\P0044 - PAL - ESCOAMENTO DE POÇOS\ALAGOAS\04 - PILAR\01-TUBULAÇÃO\MOCÓ (Em andamento)</t>
  </si>
  <si>
    <t>M:\04 Construcao e Montagem\17 PROJETOS - CM\01 - PROJETOS\P0044 - PAL - ESCOAMENTO DE POÇOS\ALAGOAS\04 - PILAR\01-TUBULAÇÃO\PREÁ (Em andamento)</t>
  </si>
  <si>
    <t>M:\04 Construcao e Montagem\17 PROJETOS - CM\01 - PROJETOS\P0044 - PAL - ESCOAMENTO DE POÇOS\ALAGOAS\04 - PILAR\01-TUBULAÇÃO\MOCÓ (Em andamento)\SÁT. PIR-163 (Em andamento)</t>
  </si>
  <si>
    <t>M:\04 Construcao e Montagem\17 PROJETOS - CM\01 - PROJETOS\P0044 - PAL - ESCOAMENTO DE POÇOS\ALAGOAS\03 - FURADO\01- TUBULAÇÃO\FU-44</t>
  </si>
  <si>
    <t>M:\04 Construcao e Montagem\17 PROJETOS - CM\01 - PROJETOS\P0044 - PAL - ESCOAMENTO DE POÇOS\ALAGOAS\04 - PILAR\01-TUBULAÇÃO\RR-02</t>
  </si>
  <si>
    <t xml:space="preserve">PIR-123 </t>
  </si>
  <si>
    <t>M:\04 Construcao e Montagem\17 PROJETOS - CM\01 - PROJETOS\P0044 - PAL - ESCOAMENTO DE POÇOS\ALAGOAS\04 - PILAR\01-TUBULAÇÃO\PIR-123</t>
  </si>
  <si>
    <t>M:\04 Construcao e Montagem\17 PROJETOS - CM\01 - PROJETOS\P0051 - PAL - ADEQUAÇÃO DE POÇOS\1. TUBULAÇÃO\00-POÇOS CONCLUÍDOS GREENDOCS\ORIGEM\FU-20_ORIGEM</t>
  </si>
  <si>
    <t>M:\04 Construcao e Montagem\17 PROJETOS - CM\01 - PROJETOS\P0051 - PAL - ADEQUAÇÃO DE POÇOS\1. TUBULAÇÃO\00-POÇOS CONCLUÍDOS GREENDOCS\ORIGEM\FU-30_ORIGEM</t>
  </si>
  <si>
    <t>M:\04 Construcao e Montagem\17 PROJETOS - CM\01 - PROJETOS\P0051 - PAL - ADEQUAÇÃO DE POÇOS\1. TUBULAÇÃO\00-POÇOS CONCLUÍDOS GREENDOCS\OPEN\SMC-015_OPEN</t>
  </si>
  <si>
    <t>M:\04 Construcao e Montagem\17 PROJETOS - CM\01 - PROJETOS\P0051 - PAL - ADEQUAÇÃO DE POÇOS\1. TUBULAÇÃO\00-POÇOS CONCLUÍDOS GREENDOCS\OPEN\SMC-023_OPEN</t>
  </si>
  <si>
    <t>M:\04 Construcao e Montagem\17 PROJETOS - CM\01 - PROJETOS\P0051 - PAL - ADEQUAÇÃO DE POÇOS\1. TUBULAÇÃO\00-POÇOS CONCLUÍDOS GREENDOCS\ORIGEM\SMC-027_ORIGEM</t>
  </si>
  <si>
    <t>M:\04 Construcao e Montagem\17 PROJETOS - CM\01 - PROJETOS\P0051 - PAL - ADEQUAÇÃO DE POÇOS\1. TUBULAÇÃO\00-POÇOS CONCLUÍDOS GREENDOCS\ORIGEM\FU-131_ORIGEM</t>
  </si>
  <si>
    <t>M:\04 Construcao e Montagem\17 PROJETOS - CM\01 - PROJETOS\P0044 - PAL - ESCOAMENTO DE POÇOS\ALAGOAS\03 - FURADO\01- TUBULAÇÃO\FU-07 (Água)</t>
  </si>
  <si>
    <t>PIR-08</t>
  </si>
  <si>
    <t>M:\04 Construcao e Montagem\17 PROJETOS - CM\01 - PROJETOS\P0051 - PAL - ADEQUAÇÃO DE POÇOS\1. TUBULAÇÃO\00-POÇOS CONCLUÍDOS GREENDOCS\OPEN\PIR-08_OPEN</t>
  </si>
  <si>
    <t>PIR-208</t>
  </si>
  <si>
    <t>M:\04 Construcao e Montagem\17 PROJETOS - CM\01 - PROJETOS\P0051 - PAL - ADEQUAÇÃO DE POÇOS\1. TUBULAÇÃO\PIR-208_OPEN</t>
  </si>
  <si>
    <t>PIR-79</t>
  </si>
  <si>
    <t>M:\04 Construcao e Montagem\17 PROJETOS - CM\01 - PROJETOS\P0051 - PAL - ADEQUAÇÃO DE POÇOS\1. TUBULAÇÃO\00-POÇOS CONCLUÍDOS GREENDOCS\OPEN\PIR-079_OPEN</t>
  </si>
  <si>
    <t>PIR-91</t>
  </si>
  <si>
    <t>M:\04 Construcao e Montagem\17 PROJETOS - CM\01 - PROJETOS\P0051 - PAL - ADEQUAÇÃO DE POÇOS\1. TUBULAÇÃO\00-POÇOS CONCLUÍDOS GREENDOCS\OPEN\PIR-091_OPEN</t>
  </si>
  <si>
    <t>PIR-268</t>
  </si>
  <si>
    <t>M:\04 Construcao e Montagem\17 PROJETOS - CM\01 - PROJETOS\P0051 - PAL - ADEQUAÇÃO DE POÇOS\1. TUBULAÇÃO\PIR-268_OPEN</t>
  </si>
  <si>
    <t>PIR-03</t>
  </si>
  <si>
    <t>M:\04 Construcao e Montagem\17 PROJETOS - CM\01 - PROJETOS\P0051 - PAL - ADEQUAÇÃO DE POÇOS\1. TUBULAÇÃO\PIR-003</t>
  </si>
  <si>
    <t>CSMC-38</t>
  </si>
  <si>
    <t>M:\04 Construcao e Montagem\17 PROJETOS - CM\01 - PROJETOS\P0051 - PAL - ADEQUAÇÃO DE POÇOS\1. TUBULAÇÃO\CSMC-038_OPEN</t>
  </si>
  <si>
    <t>CSMC-34</t>
  </si>
  <si>
    <t>M:\04 Construcao e Montagem\17 PROJETOS - CM\01 - PROJETOS\P0051 - PAL - ADEQUAÇÃO DE POÇOS\1. TUBULAÇÃO\00-POÇOS CONCLUÍDOS GREENDOCS\OPEN\CSMC-034_OPEN</t>
  </si>
  <si>
    <t>FU-114</t>
  </si>
  <si>
    <t>FU-165</t>
  </si>
  <si>
    <t>M:\04 Construcao e Montagem\17 PROJETOS - CM\01 - PROJETOS\P0044 - PAL - ESCOAMENTO DE POÇOS\ALAGOAS\03 - FURADO\01- TUBULAÇÃO\FU-165</t>
  </si>
  <si>
    <t>FU-161</t>
  </si>
  <si>
    <t>M:\04 Construcao e Montagem\17 PROJETOS - CM\01 - PROJETOS\P0051 - PAL - ADEQUAÇÃO DE POÇOS\1. TUBULAÇÃO\00-POÇOS CONCLUÍDOS GREENDOCS\OPEN\FU-161_OPEN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</si>
</sst>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22"/>
      <name val="Berlin Sans FB Dem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B050"/>
      <name val="Calibri"/>
      <family val="2"/>
      <scheme val="minor"/>
    </font>
    <font>
      <b/>
      <sz val="10"/>
      <color theme="0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Cordia New"/>
    </font>
    <font>
      <sz val="11"/>
      <color theme="1"/>
      <name val="Cordia New"/>
    </font>
    <font>
      <b/>
      <sz val="10"/>
      <name val="Cordia New"/>
    </font>
    <font>
      <b/>
      <sz val="11"/>
      <color theme="1"/>
      <name val="Cordia New"/>
    </font>
    <font>
      <b/>
      <sz val="11"/>
      <color rgb="FF000000"/>
      <name val="Cordia New"/>
    </font>
    <font>
      <sz val="16"/>
      <color theme="1"/>
      <name val="Cordia New"/>
    </font>
    <font>
      <sz val="16"/>
      <name val="Cordia New"/>
    </font>
    <font>
      <b/>
      <sz val="16"/>
      <name val="Cordia New"/>
    </font>
    <font>
      <sz val="16"/>
      <color rgb="FF00B050"/>
      <name val="Cordia New"/>
    </font>
    <font>
      <b/>
      <sz val="16"/>
      <color rgb="FF000000"/>
      <name val="Cordia New"/>
    </font>
    <font>
      <sz val="16"/>
      <color rgb="FFFF0000"/>
      <name val="Cordia New"/>
    </font>
    <font>
      <b/>
      <sz val="11"/>
      <color rgb="FFFF0000"/>
      <name val="Cordia New"/>
    </font>
    <font>
      <b/>
      <sz val="16"/>
      <color rgb="FFFF0000"/>
      <name val="Cordia New"/>
    </font>
    <font>
      <b/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ordia New"/>
    </font>
    <font>
      <b/>
      <u/>
      <sz val="11"/>
      <color theme="1"/>
      <name val="Calibri"/>
      <family val="2"/>
      <scheme val="minor"/>
    </font>
    <font>
      <b/>
      <sz val="11"/>
      <color rgb="FF19838C"/>
      <name val="Calibri"/>
      <scheme val="minor"/>
    </font>
    <font>
      <b/>
      <sz val="11"/>
      <color theme="2" tint="-0.89999084444715716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DD1F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EB54"/>
        <bgColor indexed="64"/>
      </patternFill>
    </fill>
    <fill>
      <patternFill patternType="solid">
        <fgColor rgb="FFA876E8"/>
        <bgColor indexed="64"/>
      </patternFill>
    </fill>
    <fill>
      <patternFill patternType="solid">
        <fgColor rgb="FFC8D8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EB0C8A"/>
        <bgColor indexed="64"/>
      </patternFill>
    </fill>
    <fill>
      <patternFill patternType="solid">
        <fgColor rgb="FFB4F4FA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0" fontId="4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6">
    <xf numFmtId="0" fontId="0" fillId="0" borderId="0" xfId="0"/>
    <xf numFmtId="1" fontId="9" fillId="3" borderId="1" xfId="0" applyNumberFormat="1" applyFont="1" applyFill="1" applyBorder="1" applyAlignment="1" applyProtection="1">
      <alignment horizontal="center" vertical="center" wrapText="1"/>
      <protection hidden="1"/>
    </xf>
    <xf numFmtId="0" fontId="9" fillId="3" borderId="1" xfId="0" applyFont="1" applyFill="1" applyBorder="1" applyAlignment="1" applyProtection="1">
      <alignment horizontal="center" vertical="center" wrapText="1"/>
      <protection hidden="1"/>
    </xf>
    <xf numFmtId="0" fontId="0" fillId="0" borderId="10" xfId="0" applyBorder="1"/>
    <xf numFmtId="0" fontId="0" fillId="0" borderId="11" xfId="0" applyBorder="1"/>
    <xf numFmtId="1" fontId="12" fillId="6" borderId="12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/>
    <xf numFmtId="0" fontId="0" fillId="5" borderId="10" xfId="0" applyFill="1" applyBorder="1"/>
    <xf numFmtId="0" fontId="8" fillId="7" borderId="10" xfId="0" applyFont="1" applyFill="1" applyBorder="1" applyAlignment="1" applyProtection="1">
      <alignment horizontal="center" vertical="center"/>
      <protection hidden="1"/>
    </xf>
    <xf numFmtId="0" fontId="8" fillId="8" borderId="10" xfId="0" applyFont="1" applyFill="1" applyBorder="1" applyAlignment="1" applyProtection="1">
      <alignment horizontal="center" vertical="center"/>
      <protection hidden="1"/>
    </xf>
    <xf numFmtId="0" fontId="0" fillId="9" borderId="10" xfId="0" applyFill="1" applyBorder="1"/>
    <xf numFmtId="0" fontId="11" fillId="0" borderId="0" xfId="0" applyFont="1"/>
    <xf numFmtId="0" fontId="7" fillId="10" borderId="10" xfId="4" applyNumberFormat="1" applyFont="1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8" fillId="10" borderId="1" xfId="4" applyFont="1" applyFill="1" applyBorder="1" applyAlignment="1" applyProtection="1">
      <alignment horizontal="center" vertical="center"/>
      <protection locked="0"/>
    </xf>
    <xf numFmtId="1" fontId="19" fillId="10" borderId="1" xfId="0" applyNumberFormat="1" applyFont="1" applyFill="1" applyBorder="1" applyAlignment="1" applyProtection="1">
      <alignment horizontal="center" vertical="center"/>
      <protection locked="0"/>
    </xf>
    <xf numFmtId="0" fontId="18" fillId="10" borderId="1" xfId="0" applyFont="1" applyFill="1" applyBorder="1" applyAlignment="1">
      <alignment horizontal="center" vertical="center"/>
    </xf>
    <xf numFmtId="0" fontId="18" fillId="9" borderId="1" xfId="4" applyNumberFormat="1" applyFont="1" applyFill="1" applyBorder="1" applyAlignment="1" applyProtection="1">
      <alignment horizontal="center" vertical="center"/>
      <protection locked="0"/>
    </xf>
    <xf numFmtId="1" fontId="19" fillId="9" borderId="1" xfId="0" applyNumberFormat="1" applyFont="1" applyFill="1" applyBorder="1" applyAlignment="1" applyProtection="1">
      <alignment horizontal="center" vertical="center"/>
      <protection locked="0"/>
    </xf>
    <xf numFmtId="1" fontId="20" fillId="9" borderId="1" xfId="0" applyNumberFormat="1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 vertical="center"/>
    </xf>
    <xf numFmtId="1" fontId="19" fillId="10" borderId="4" xfId="0" applyNumberFormat="1" applyFont="1" applyFill="1" applyBorder="1" applyAlignment="1" applyProtection="1">
      <alignment horizontal="center" vertical="center"/>
      <protection locked="0"/>
    </xf>
    <xf numFmtId="1" fontId="19" fillId="10" borderId="6" xfId="0" applyNumberFormat="1" applyFont="1" applyFill="1" applyBorder="1" applyAlignment="1" applyProtection="1">
      <alignment horizontal="center" vertical="center"/>
      <protection locked="0"/>
    </xf>
    <xf numFmtId="0" fontId="19" fillId="2" borderId="1" xfId="0" applyFont="1" applyFill="1" applyBorder="1" applyAlignment="1" applyProtection="1">
      <alignment horizontal="center" vertical="center"/>
      <protection hidden="1"/>
    </xf>
    <xf numFmtId="1" fontId="19" fillId="2" borderId="1" xfId="0" applyNumberFormat="1" applyFont="1" applyFill="1" applyBorder="1" applyAlignment="1" applyProtection="1">
      <alignment horizontal="center" vertical="center"/>
      <protection locked="0"/>
    </xf>
    <xf numFmtId="0" fontId="18" fillId="2" borderId="1" xfId="0" applyFont="1" applyFill="1" applyBorder="1" applyAlignment="1">
      <alignment horizontal="center" vertical="center"/>
    </xf>
    <xf numFmtId="0" fontId="18" fillId="11" borderId="1" xfId="4" applyNumberFormat="1" applyFont="1" applyFill="1" applyBorder="1" applyAlignment="1" applyProtection="1">
      <alignment horizontal="center" vertical="center"/>
      <protection locked="0"/>
    </xf>
    <xf numFmtId="1" fontId="19" fillId="11" borderId="1" xfId="0" applyNumberFormat="1" applyFont="1" applyFill="1" applyBorder="1" applyAlignment="1" applyProtection="1">
      <alignment horizontal="center" vertical="center"/>
      <protection locked="0"/>
    </xf>
    <xf numFmtId="1" fontId="20" fillId="11" borderId="1" xfId="0" applyNumberFormat="1" applyFont="1" applyFill="1" applyBorder="1" applyAlignment="1" applyProtection="1">
      <alignment horizontal="center" vertical="center"/>
      <protection locked="0"/>
    </xf>
    <xf numFmtId="0" fontId="18" fillId="11" borderId="1" xfId="0" applyFont="1" applyFill="1" applyBorder="1" applyAlignment="1">
      <alignment horizontal="center" vertical="center"/>
    </xf>
    <xf numFmtId="0" fontId="18" fillId="10" borderId="10" xfId="4" applyNumberFormat="1" applyFont="1" applyFill="1" applyBorder="1" applyAlignment="1" applyProtection="1">
      <alignment horizontal="center" vertical="center"/>
      <protection locked="0"/>
    </xf>
    <xf numFmtId="0" fontId="21" fillId="7" borderId="1" xfId="0" applyFont="1" applyFill="1" applyBorder="1" applyAlignment="1" applyProtection="1">
      <alignment horizontal="center" vertical="center"/>
      <protection hidden="1"/>
    </xf>
    <xf numFmtId="1" fontId="19" fillId="7" borderId="1" xfId="0" applyNumberFormat="1" applyFont="1" applyFill="1" applyBorder="1" applyAlignment="1" applyProtection="1">
      <alignment horizontal="center" vertical="center"/>
      <protection locked="0"/>
    </xf>
    <xf numFmtId="0" fontId="18" fillId="7" borderId="1" xfId="0" applyFont="1" applyFill="1" applyBorder="1" applyAlignment="1">
      <alignment horizontal="center" vertical="center"/>
    </xf>
    <xf numFmtId="0" fontId="18" fillId="10" borderId="1" xfId="4" applyNumberFormat="1" applyFont="1" applyFill="1" applyBorder="1" applyAlignment="1" applyProtection="1">
      <alignment horizontal="center" vertical="center"/>
      <protection locked="0"/>
    </xf>
    <xf numFmtId="1" fontId="19" fillId="8" borderId="1" xfId="0" applyNumberFormat="1" applyFont="1" applyFill="1" applyBorder="1" applyAlignment="1" applyProtection="1">
      <alignment horizontal="center" vertical="center"/>
      <protection locked="0"/>
    </xf>
    <xf numFmtId="0" fontId="22" fillId="8" borderId="1" xfId="0" applyFont="1" applyFill="1" applyBorder="1" applyAlignment="1" applyProtection="1">
      <alignment horizontal="center" vertical="center"/>
      <protection hidden="1"/>
    </xf>
    <xf numFmtId="0" fontId="20" fillId="7" borderId="4" xfId="4" applyNumberFormat="1" applyFont="1" applyFill="1" applyBorder="1" applyAlignment="1" applyProtection="1">
      <alignment horizontal="center" vertical="center"/>
      <protection locked="0"/>
    </xf>
    <xf numFmtId="0" fontId="20" fillId="7" borderId="5" xfId="4" applyNumberFormat="1" applyFont="1" applyFill="1" applyBorder="1" applyAlignment="1" applyProtection="1">
      <alignment horizontal="center" vertical="center"/>
      <protection locked="0"/>
    </xf>
    <xf numFmtId="0" fontId="20" fillId="7" borderId="6" xfId="4" applyNumberFormat="1" applyFont="1" applyFill="1" applyBorder="1" applyAlignment="1" applyProtection="1">
      <alignment horizontal="center" vertical="center"/>
      <protection locked="0"/>
    </xf>
    <xf numFmtId="1" fontId="20" fillId="8" borderId="4" xfId="0" applyNumberFormat="1" applyFont="1" applyFill="1" applyBorder="1" applyAlignment="1" applyProtection="1">
      <alignment horizontal="center" vertical="center"/>
      <protection locked="0"/>
    </xf>
    <xf numFmtId="1" fontId="20" fillId="8" borderId="5" xfId="0" applyNumberFormat="1" applyFont="1" applyFill="1" applyBorder="1" applyAlignment="1" applyProtection="1">
      <alignment horizontal="center" vertical="center"/>
      <protection locked="0"/>
    </xf>
    <xf numFmtId="1" fontId="20" fillId="8" borderId="6" xfId="0" applyNumberFormat="1" applyFont="1" applyFill="1" applyBorder="1" applyAlignment="1" applyProtection="1">
      <alignment horizontal="center" vertical="center"/>
      <protection locked="0"/>
    </xf>
    <xf numFmtId="1" fontId="19" fillId="10" borderId="10" xfId="0" applyNumberFormat="1" applyFont="1" applyFill="1" applyBorder="1" applyAlignment="1" applyProtection="1">
      <alignment horizontal="center" vertical="center"/>
      <protection locked="0"/>
    </xf>
    <xf numFmtId="0" fontId="18" fillId="12" borderId="1" xfId="4" applyNumberFormat="1" applyFont="1" applyFill="1" applyBorder="1" applyAlignment="1" applyProtection="1">
      <alignment horizontal="center" vertical="center"/>
      <protection locked="0"/>
    </xf>
    <xf numFmtId="1" fontId="19" fillId="12" borderId="1" xfId="0" applyNumberFormat="1" applyFont="1" applyFill="1" applyBorder="1" applyAlignment="1" applyProtection="1">
      <alignment horizontal="center" vertical="center"/>
      <protection locked="0"/>
    </xf>
    <xf numFmtId="0" fontId="18" fillId="12" borderId="1" xfId="0" applyFont="1" applyFill="1" applyBorder="1" applyAlignment="1">
      <alignment horizontal="center" vertical="center"/>
    </xf>
    <xf numFmtId="1" fontId="3" fillId="13" borderId="12" xfId="0" applyNumberFormat="1" applyFont="1" applyFill="1" applyBorder="1" applyAlignment="1" applyProtection="1">
      <alignment horizontal="center" vertical="center"/>
      <protection locked="0"/>
    </xf>
    <xf numFmtId="1" fontId="23" fillId="9" borderId="1" xfId="0" applyNumberFormat="1" applyFont="1" applyFill="1" applyBorder="1" applyAlignment="1" applyProtection="1">
      <alignment horizontal="center" vertical="center"/>
      <protection locked="0"/>
    </xf>
    <xf numFmtId="1" fontId="25" fillId="9" borderId="1" xfId="0" applyNumberFormat="1" applyFont="1" applyFill="1" applyBorder="1" applyAlignment="1" applyProtection="1">
      <alignment horizontal="center" vertical="center"/>
      <protection locked="0"/>
    </xf>
    <xf numFmtId="1" fontId="15" fillId="0" borderId="4" xfId="0" applyNumberFormat="1" applyFont="1" applyBorder="1" applyAlignment="1" applyProtection="1">
      <alignment horizontal="center" vertical="center" wrapText="1"/>
      <protection locked="0"/>
    </xf>
    <xf numFmtId="1" fontId="13" fillId="0" borderId="5" xfId="0" applyNumberFormat="1" applyFont="1" applyBorder="1" applyAlignment="1" applyProtection="1">
      <alignment horizontal="center" vertical="center"/>
      <protection locked="0"/>
    </xf>
    <xf numFmtId="0" fontId="14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26" fillId="0" borderId="10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0" xfId="0" applyFont="1"/>
    <xf numFmtId="9" fontId="27" fillId="0" borderId="0" xfId="0" applyNumberFormat="1" applyFont="1"/>
    <xf numFmtId="0" fontId="10" fillId="2" borderId="0" xfId="0" applyFont="1" applyFill="1" applyAlignment="1" applyProtection="1">
      <alignment horizontal="center" vertical="center" wrapText="1"/>
      <protection hidden="1"/>
    </xf>
    <xf numFmtId="0" fontId="26" fillId="0" borderId="15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6" fillId="0" borderId="16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1" fontId="9" fillId="3" borderId="3" xfId="0" applyNumberFormat="1" applyFont="1" applyFill="1" applyBorder="1" applyAlignment="1" applyProtection="1">
      <alignment horizontal="center" vertical="center" wrapText="1"/>
      <protection hidden="1"/>
    </xf>
    <xf numFmtId="0" fontId="9" fillId="3" borderId="3" xfId="0" applyFont="1" applyFill="1" applyBorder="1" applyAlignment="1" applyProtection="1">
      <alignment horizontal="center" vertical="center" wrapText="1"/>
      <protection hidden="1"/>
    </xf>
    <xf numFmtId="0" fontId="6" fillId="0" borderId="0" xfId="5"/>
    <xf numFmtId="0" fontId="0" fillId="14" borderId="10" xfId="0" applyFill="1" applyBorder="1"/>
    <xf numFmtId="1" fontId="28" fillId="14" borderId="10" xfId="0" applyNumberFormat="1" applyFont="1" applyFill="1" applyBorder="1" applyAlignment="1" applyProtection="1">
      <alignment horizontal="center" vertical="center"/>
      <protection locked="0"/>
    </xf>
    <xf numFmtId="0" fontId="28" fillId="14" borderId="10" xfId="0" applyFont="1" applyFill="1" applyBorder="1" applyAlignment="1">
      <alignment horizontal="center" vertical="center"/>
    </xf>
    <xf numFmtId="0" fontId="28" fillId="14" borderId="15" xfId="0" applyFont="1" applyFill="1" applyBorder="1" applyAlignment="1">
      <alignment horizontal="center" vertical="center"/>
    </xf>
    <xf numFmtId="0" fontId="28" fillId="9" borderId="10" xfId="4" applyNumberFormat="1" applyFont="1" applyFill="1" applyBorder="1" applyAlignment="1" applyProtection="1">
      <alignment horizontal="center" vertical="center"/>
      <protection locked="0"/>
    </xf>
    <xf numFmtId="0" fontId="28" fillId="9" borderId="15" xfId="4" applyNumberFormat="1" applyFont="1" applyFill="1" applyBorder="1" applyAlignment="1" applyProtection="1">
      <alignment horizontal="center" vertical="center"/>
      <protection locked="0"/>
    </xf>
    <xf numFmtId="0" fontId="28" fillId="14" borderId="10" xfId="4" applyNumberFormat="1" applyFont="1" applyFill="1" applyBorder="1" applyAlignment="1" applyProtection="1">
      <alignment horizontal="center" vertical="center"/>
      <protection locked="0"/>
    </xf>
    <xf numFmtId="1" fontId="28" fillId="9" borderId="10" xfId="0" applyNumberFormat="1" applyFont="1" applyFill="1" applyBorder="1" applyAlignment="1" applyProtection="1">
      <alignment horizontal="center" vertical="center"/>
      <protection locked="0"/>
    </xf>
    <xf numFmtId="0" fontId="28" fillId="9" borderId="10" xfId="0" applyFont="1" applyFill="1" applyBorder="1" applyAlignment="1">
      <alignment horizontal="center" vertical="center"/>
    </xf>
    <xf numFmtId="0" fontId="28" fillId="9" borderId="15" xfId="0" applyFont="1" applyFill="1" applyBorder="1" applyAlignment="1">
      <alignment horizontal="center" vertical="center"/>
    </xf>
    <xf numFmtId="0" fontId="28" fillId="14" borderId="16" xfId="0" applyFont="1" applyFill="1" applyBorder="1" applyAlignment="1">
      <alignment horizontal="center" vertical="center"/>
    </xf>
    <xf numFmtId="0" fontId="29" fillId="14" borderId="15" xfId="5" applyNumberFormat="1" applyFont="1" applyFill="1" applyBorder="1" applyAlignment="1" applyProtection="1">
      <alignment horizontal="center" vertical="center" wrapText="1"/>
      <protection locked="0"/>
    </xf>
    <xf numFmtId="0" fontId="29" fillId="9" borderId="15" xfId="5" applyNumberFormat="1" applyFont="1" applyFill="1" applyBorder="1" applyAlignment="1" applyProtection="1">
      <alignment horizontal="center" vertical="center" wrapText="1"/>
      <protection locked="0"/>
    </xf>
    <xf numFmtId="0" fontId="9" fillId="3" borderId="10" xfId="0" applyFont="1" applyFill="1" applyBorder="1" applyAlignment="1" applyProtection="1">
      <alignment horizontal="center" vertical="center" wrapText="1"/>
      <protection hidden="1"/>
    </xf>
    <xf numFmtId="0" fontId="9" fillId="3" borderId="14" xfId="0" applyFont="1" applyFill="1" applyBorder="1" applyAlignment="1" applyProtection="1">
      <alignment horizontal="center" vertical="center" wrapText="1"/>
      <protection hidden="1"/>
    </xf>
    <xf numFmtId="0" fontId="9" fillId="3" borderId="12" xfId="0" applyFont="1" applyFill="1" applyBorder="1" applyAlignment="1" applyProtection="1">
      <alignment horizontal="center" vertical="center" wrapText="1"/>
      <protection hidden="1"/>
    </xf>
    <xf numFmtId="0" fontId="9" fillId="3" borderId="11" xfId="0" applyFont="1" applyFill="1" applyBorder="1" applyAlignment="1" applyProtection="1">
      <alignment horizontal="center" vertical="center" wrapText="1"/>
      <protection hidden="1"/>
    </xf>
    <xf numFmtId="0" fontId="28" fillId="0" borderId="10" xfId="4" applyFont="1" applyFill="1" applyBorder="1" applyAlignment="1" applyProtection="1">
      <alignment horizontal="center" vertical="center"/>
      <protection locked="0"/>
    </xf>
    <xf numFmtId="1" fontId="28" fillId="0" borderId="10" xfId="0" applyNumberFormat="1" applyFont="1" applyBorder="1" applyAlignment="1" applyProtection="1">
      <alignment horizontal="center" vertical="center"/>
      <protection locked="0"/>
    </xf>
    <xf numFmtId="0" fontId="28" fillId="0" borderId="10" xfId="0" applyFont="1" applyBorder="1" applyAlignment="1">
      <alignment horizontal="center" vertical="center"/>
    </xf>
    <xf numFmtId="0" fontId="29" fillId="0" borderId="17" xfId="5" applyNumberFormat="1" applyFont="1" applyFill="1" applyBorder="1" applyAlignment="1" applyProtection="1">
      <alignment horizontal="center" vertical="center" wrapText="1"/>
      <protection locked="0"/>
    </xf>
    <xf numFmtId="0" fontId="29" fillId="0" borderId="15" xfId="5" applyNumberFormat="1" applyFont="1" applyFill="1" applyBorder="1" applyAlignment="1" applyProtection="1">
      <alignment horizontal="center" vertical="center" wrapText="1"/>
      <protection locked="0"/>
    </xf>
    <xf numFmtId="0" fontId="28" fillId="0" borderId="10" xfId="4" applyNumberFormat="1" applyFont="1" applyFill="1" applyBorder="1" applyAlignment="1" applyProtection="1">
      <alignment horizontal="center" vertical="center"/>
      <protection locked="0"/>
    </xf>
    <xf numFmtId="0" fontId="29" fillId="0" borderId="16" xfId="5" applyNumberFormat="1" applyFont="1" applyFill="1" applyBorder="1" applyAlignment="1" applyProtection="1">
      <alignment horizontal="center" vertical="center" wrapText="1"/>
      <protection locked="0"/>
    </xf>
    <xf numFmtId="1" fontId="27" fillId="0" borderId="0" xfId="0" applyNumberFormat="1" applyFont="1"/>
    <xf numFmtId="0" fontId="9" fillId="3" borderId="18" xfId="0" applyFont="1" applyFill="1" applyBorder="1" applyAlignment="1" applyProtection="1">
      <alignment horizontal="center" vertical="center" wrapText="1"/>
      <protection hidden="1"/>
    </xf>
    <xf numFmtId="0" fontId="26" fillId="0" borderId="0" xfId="0" applyFont="1" applyAlignment="1">
      <alignment vertical="center"/>
    </xf>
    <xf numFmtId="0" fontId="29" fillId="0" borderId="10" xfId="5" applyNumberFormat="1" applyFont="1" applyFill="1" applyBorder="1" applyAlignment="1" applyProtection="1">
      <alignment horizontal="center" vertical="center" wrapText="1"/>
      <protection locked="0"/>
    </xf>
    <xf numFmtId="1" fontId="28" fillId="0" borderId="12" xfId="0" applyNumberFormat="1" applyFont="1" applyBorder="1" applyAlignment="1" applyProtection="1">
      <alignment horizontal="center" vertical="center"/>
      <protection locked="0"/>
    </xf>
    <xf numFmtId="0" fontId="25" fillId="0" borderId="17" xfId="0" applyFont="1" applyBorder="1" applyAlignment="1">
      <alignment horizontal="center" vertical="top" wrapText="1"/>
    </xf>
    <xf numFmtId="0" fontId="28" fillId="9" borderId="15" xfId="4" applyNumberFormat="1" applyFont="1" applyFill="1" applyBorder="1" applyAlignment="1" applyProtection="1">
      <alignment horizontal="center" vertical="top" wrapText="1"/>
      <protection locked="0"/>
    </xf>
    <xf numFmtId="0" fontId="28" fillId="14" borderId="15" xfId="0" applyFont="1" applyFill="1" applyBorder="1" applyAlignment="1">
      <alignment horizontal="center" vertical="top" wrapText="1"/>
    </xf>
    <xf numFmtId="0" fontId="28" fillId="9" borderId="15" xfId="0" applyFont="1" applyFill="1" applyBorder="1" applyAlignment="1">
      <alignment horizontal="center" vertical="top" wrapText="1"/>
    </xf>
    <xf numFmtId="0" fontId="28" fillId="14" borderId="16" xfId="0" applyFont="1" applyFill="1" applyBorder="1" applyAlignment="1">
      <alignment horizontal="center" vertical="top" wrapText="1"/>
    </xf>
    <xf numFmtId="1" fontId="25" fillId="0" borderId="10" xfId="0" applyNumberFormat="1" applyFont="1" applyBorder="1" applyAlignment="1" applyProtection="1">
      <alignment horizontal="center" vertical="center"/>
      <protection locked="0"/>
    </xf>
    <xf numFmtId="1" fontId="22" fillId="0" borderId="10" xfId="0" applyNumberFormat="1" applyFont="1" applyBorder="1" applyAlignment="1" applyProtection="1">
      <alignment horizontal="center" vertical="center"/>
      <protection locked="0"/>
    </xf>
    <xf numFmtId="0" fontId="0" fillId="15" borderId="10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0" borderId="18" xfId="0" applyBorder="1"/>
    <xf numFmtId="0" fontId="28" fillId="9" borderId="15" xfId="4" applyFont="1" applyFill="1" applyBorder="1" applyAlignment="1" applyProtection="1">
      <alignment horizontal="center" vertical="center"/>
      <protection locked="0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24" fillId="4" borderId="14" xfId="0" applyFont="1" applyFill="1" applyBorder="1" applyAlignment="1">
      <alignment horizontal="center" vertical="center"/>
    </xf>
    <xf numFmtId="0" fontId="31" fillId="18" borderId="11" xfId="0" applyFont="1" applyFill="1" applyBorder="1" applyAlignment="1">
      <alignment horizontal="center" vertical="center"/>
    </xf>
    <xf numFmtId="0" fontId="30" fillId="17" borderId="10" xfId="0" applyFont="1" applyFill="1" applyBorder="1" applyAlignment="1">
      <alignment horizontal="center" vertical="center"/>
    </xf>
    <xf numFmtId="0" fontId="29" fillId="0" borderId="19" xfId="5" applyNumberFormat="1" applyFont="1" applyFill="1" applyBorder="1" applyAlignment="1" applyProtection="1">
      <alignment horizontal="center" vertical="center" wrapText="1"/>
      <protection locked="0"/>
    </xf>
    <xf numFmtId="0" fontId="31" fillId="18" borderId="10" xfId="0" applyFont="1" applyFill="1" applyBorder="1" applyAlignment="1">
      <alignment horizontal="center" vertical="center"/>
    </xf>
    <xf numFmtId="0" fontId="0" fillId="0" borderId="20" xfId="0" applyBorder="1"/>
    <xf numFmtId="0" fontId="16" fillId="0" borderId="12" xfId="0" applyFont="1" applyBorder="1" applyAlignment="1">
      <alignment horizontal="center" vertical="center"/>
    </xf>
    <xf numFmtId="0" fontId="5" fillId="2" borderId="0" xfId="0" applyFont="1" applyFill="1" applyAlignment="1" applyProtection="1">
      <alignment horizontal="center" vertical="center" wrapText="1"/>
      <protection hidden="1"/>
    </xf>
    <xf numFmtId="0" fontId="28" fillId="0" borderId="21" xfId="4" applyFont="1" applyFill="1" applyBorder="1" applyAlignment="1" applyProtection="1">
      <alignment horizontal="center" vertical="center"/>
      <protection locked="0"/>
    </xf>
    <xf numFmtId="1" fontId="28" fillId="0" borderId="21" xfId="0" applyNumberFormat="1" applyFont="1" applyBorder="1" applyAlignment="1" applyProtection="1">
      <alignment horizontal="center" vertical="center"/>
      <protection locked="0"/>
    </xf>
    <xf numFmtId="0" fontId="29" fillId="0" borderId="21" xfId="5" applyNumberFormat="1" applyFont="1" applyFill="1" applyBorder="1" applyAlignment="1" applyProtection="1">
      <alignment horizontal="center" vertical="center" wrapText="1"/>
      <protection locked="0"/>
    </xf>
    <xf numFmtId="0" fontId="0" fillId="0" borderId="12" xfId="0" applyBorder="1"/>
    <xf numFmtId="0" fontId="28" fillId="9" borderId="10" xfId="4" applyFont="1" applyFill="1" applyBorder="1" applyAlignment="1" applyProtection="1">
      <alignment horizontal="center" vertical="center"/>
      <protection locked="0"/>
    </xf>
    <xf numFmtId="0" fontId="36" fillId="0" borderId="10" xfId="0" applyFont="1" applyBorder="1"/>
    <xf numFmtId="0" fontId="5" fillId="2" borderId="3" xfId="0" applyFont="1" applyFill="1" applyBorder="1" applyAlignment="1" applyProtection="1">
      <alignment horizontal="center" vertical="center" wrapText="1"/>
      <protection hidden="1"/>
    </xf>
    <xf numFmtId="0" fontId="5" fillId="2" borderId="2" xfId="0" applyFont="1" applyFill="1" applyBorder="1" applyAlignment="1" applyProtection="1">
      <alignment horizontal="center" vertical="center" wrapText="1"/>
      <protection hidden="1"/>
    </xf>
    <xf numFmtId="0" fontId="10" fillId="2" borderId="7" xfId="0" applyFont="1" applyFill="1" applyBorder="1" applyAlignment="1" applyProtection="1">
      <alignment horizontal="center" vertical="center" wrapText="1"/>
      <protection hidden="1"/>
    </xf>
    <xf numFmtId="0" fontId="10" fillId="2" borderId="0" xfId="0" applyFont="1" applyFill="1" applyAlignment="1" applyProtection="1">
      <alignment horizontal="center" vertical="center" wrapText="1"/>
      <protection hidden="1"/>
    </xf>
    <xf numFmtId="0" fontId="10" fillId="2" borderId="8" xfId="0" applyFont="1" applyFill="1" applyBorder="1" applyAlignment="1" applyProtection="1">
      <alignment horizontal="center" vertical="center" wrapText="1"/>
      <protection hidden="1"/>
    </xf>
    <xf numFmtId="0" fontId="10" fillId="2" borderId="9" xfId="0" applyFont="1" applyFill="1" applyBorder="1" applyAlignment="1" applyProtection="1">
      <alignment horizontal="center" vertical="center" wrapText="1"/>
      <protection hidden="1"/>
    </xf>
    <xf numFmtId="0" fontId="9" fillId="3" borderId="7" xfId="0" applyFont="1" applyFill="1" applyBorder="1" applyAlignment="1" applyProtection="1">
      <alignment horizontal="center" vertical="center"/>
      <protection hidden="1"/>
    </xf>
    <xf numFmtId="0" fontId="9" fillId="3" borderId="0" xfId="0" applyFont="1" applyFill="1" applyAlignment="1" applyProtection="1">
      <alignment horizontal="center" vertical="center"/>
      <protection hidden="1"/>
    </xf>
    <xf numFmtId="0" fontId="5" fillId="2" borderId="14" xfId="0" applyFont="1" applyFill="1" applyBorder="1" applyAlignment="1" applyProtection="1">
      <alignment horizontal="center" vertical="center" wrapText="1"/>
      <protection hidden="1"/>
    </xf>
    <xf numFmtId="0" fontId="5" fillId="2" borderId="7" xfId="0" applyFont="1" applyFill="1" applyBorder="1" applyAlignment="1" applyProtection="1">
      <alignment horizontal="center" vertical="center" wrapText="1"/>
      <protection hidden="1"/>
    </xf>
    <xf numFmtId="0" fontId="28" fillId="0" borderId="17" xfId="4" applyFont="1" applyFill="1" applyBorder="1" applyAlignment="1" applyProtection="1">
      <alignment horizontal="center" vertical="center"/>
      <protection locked="0"/>
    </xf>
    <xf numFmtId="1" fontId="28" fillId="0" borderId="15" xfId="0" applyNumberFormat="1" applyFont="1" applyBorder="1" applyAlignment="1" applyProtection="1">
      <alignment horizontal="center" vertical="center"/>
      <protection locked="0"/>
    </xf>
    <xf numFmtId="0" fontId="28" fillId="0" borderId="15" xfId="4" applyFont="1" applyFill="1" applyBorder="1" applyAlignment="1" applyProtection="1">
      <alignment horizontal="center" vertical="center"/>
      <protection locked="0"/>
    </xf>
    <xf numFmtId="0" fontId="28" fillId="0" borderId="15" xfId="4" applyNumberFormat="1" applyFont="1" applyFill="1" applyBorder="1" applyAlignment="1" applyProtection="1">
      <alignment horizontal="center" vertical="center"/>
      <protection locked="0"/>
    </xf>
    <xf numFmtId="0" fontId="28" fillId="0" borderId="16" xfId="4" applyNumberFormat="1" applyFont="1" applyFill="1" applyBorder="1" applyAlignment="1" applyProtection="1">
      <alignment horizontal="center" vertical="center"/>
      <protection locked="0"/>
    </xf>
    <xf numFmtId="0" fontId="28" fillId="0" borderId="12" xfId="4" applyFont="1" applyFill="1" applyBorder="1" applyAlignment="1" applyProtection="1">
      <alignment horizontal="center" vertical="center"/>
      <protection locked="0"/>
    </xf>
    <xf numFmtId="0" fontId="25" fillId="0" borderId="22" xfId="0" applyFont="1" applyBorder="1" applyAlignment="1">
      <alignment horizontal="center" vertical="top" wrapText="1"/>
    </xf>
    <xf numFmtId="0" fontId="29" fillId="0" borderId="12" xfId="5" applyNumberFormat="1" applyFont="1" applyFill="1" applyBorder="1" applyAlignment="1" applyProtection="1">
      <alignment horizontal="center" vertical="center" wrapText="1"/>
      <protection locked="0"/>
    </xf>
    <xf numFmtId="0" fontId="29" fillId="0" borderId="22" xfId="5" applyNumberFormat="1" applyFont="1" applyFill="1" applyBorder="1" applyAlignment="1" applyProtection="1">
      <alignment horizontal="center" vertical="center" wrapText="1"/>
      <protection locked="0"/>
    </xf>
    <xf numFmtId="1" fontId="9" fillId="3" borderId="0" xfId="0" applyNumberFormat="1" applyFont="1" applyFill="1" applyBorder="1" applyAlignment="1" applyProtection="1">
      <alignment horizontal="center" vertical="center" wrapText="1"/>
      <protection hidden="1"/>
    </xf>
    <xf numFmtId="0" fontId="9" fillId="3" borderId="0" xfId="0" applyFont="1" applyFill="1" applyBorder="1" applyAlignment="1" applyProtection="1">
      <alignment horizontal="center" vertical="center" wrapText="1"/>
      <protection hidden="1"/>
    </xf>
    <xf numFmtId="0" fontId="10" fillId="2" borderId="0" xfId="0" quotePrefix="1" applyFont="1" applyFill="1" applyAlignment="1" applyProtection="1">
      <alignment horizontal="center" vertical="center" wrapText="1"/>
      <protection hidden="1"/>
    </xf>
    <xf numFmtId="0" fontId="1" fillId="0" borderId="10" xfId="0" applyFont="1" applyBorder="1"/>
  </cellXfs>
  <cellStyles count="6">
    <cellStyle name="Hiperlink" xfId="4" builtinId="8"/>
    <cellStyle name="Hyperlink" xfId="5" xr:uid="{00000000-000B-0000-0000-000008000000}"/>
    <cellStyle name="Normal" xfId="0" builtinId="0"/>
    <cellStyle name="Normal 2" xfId="2" xr:uid="{00000000-0005-0000-0000-000001000000}"/>
    <cellStyle name="Normal 3" xfId="3" xr:uid="{00000000-0005-0000-0000-000002000000}"/>
    <cellStyle name="Vírgula 2" xfId="1" xr:uid="{00000000-0005-0000-0000-000004000000}"/>
  </cellStyles>
  <dxfs count="14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Cordia New"/>
        <scheme val="none"/>
      </font>
      <alignment horizontal="center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ordia New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ordia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ordi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  <protection locked="1" hidden="1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96EB54"/>
        </patternFill>
      </fill>
    </dxf>
    <dxf>
      <font>
        <color theme="1"/>
      </font>
      <fill>
        <patternFill patternType="solid">
          <bgColor rgb="FF96EB54"/>
        </patternFill>
      </fill>
    </dxf>
    <dxf>
      <font>
        <color theme="1"/>
      </font>
      <fill>
        <patternFill patternType="solid">
          <bgColor rgb="FF96EB54"/>
        </patternFill>
      </fill>
    </dxf>
  </dxfs>
  <tableStyles count="0" defaultTableStyle="TableStyleMedium2" defaultPivotStyle="PivotStyleLight16"/>
  <colors>
    <mruColors>
      <color rgb="FFFFFF99"/>
      <color rgb="FFBBDDE7"/>
      <color rgb="FFEB0C8A"/>
      <color rgb="FFFF3300"/>
      <color rgb="FF96EB54"/>
      <color rgb="FFFDD1F1"/>
      <color rgb="FFC8D8F0"/>
      <color rgb="FFA876E8"/>
      <color rgb="FFFFFFFF"/>
      <color rgb="FFEB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36922423118528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'2022'!$L$2</c:f>
              <c:strCache>
                <c:ptCount val="1"/>
                <c:pt idx="0">
                  <c:v>PROGRESSO</c:v>
                </c:pt>
              </c:strCache>
            </c:strRef>
          </c:tx>
          <c:spPr>
            <a:solidFill>
              <a:srgbClr val="96EB54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2387-4FD7-A878-DAD2A0C70E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'2022'!$M$2</c:f>
              <c:numCache>
                <c:formatCode>0%</c:formatCode>
                <c:ptCount val="1"/>
                <c:pt idx="0">
                  <c:v>0.63157894736842102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7-4FD7-A878-DAD2A0C70E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232802608"/>
        <c:axId val="1232803088"/>
      </c:barChart>
      <c:catAx>
        <c:axId val="1232802608"/>
        <c:scaling>
          <c:orientation val="minMax"/>
        </c:scaling>
        <c:delete val="1"/>
        <c:axPos val="l"/>
        <c:majorTickMark val="out"/>
        <c:minorTickMark val="none"/>
        <c:tickLblPos val="nextTo"/>
        <c:crossAx val="1232803088"/>
        <c:crosses val="autoZero"/>
        <c:auto val="1"/>
        <c:lblAlgn val="ctr"/>
        <c:lblOffset val="100"/>
        <c:noMultiLvlLbl val="0"/>
      </c:catAx>
      <c:valAx>
        <c:axId val="1232803088"/>
        <c:scaling>
          <c:orientation val="minMax"/>
          <c:max val="1"/>
          <c:min val="0"/>
        </c:scaling>
        <c:delete val="1"/>
        <c:axPos val="b"/>
        <c:numFmt formatCode="0%" sourceLinked="1"/>
        <c:majorTickMark val="out"/>
        <c:minorTickMark val="none"/>
        <c:tickLblPos val="nextTo"/>
        <c:crossAx val="1232802608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36922423118528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'PENDÊNCIAS RT'!$L$2</c:f>
              <c:strCache>
                <c:ptCount val="1"/>
                <c:pt idx="0">
                  <c:v>PROGRESSO</c:v>
                </c:pt>
              </c:strCache>
            </c:strRef>
          </c:tx>
          <c:spPr>
            <a:solidFill>
              <a:srgbClr val="96EB54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96F-417B-A4A6-64143B0874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'PENDÊNCIAS RT'!$M$2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6F-417B-A4A6-64143B0874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232802608"/>
        <c:axId val="1232803088"/>
      </c:barChart>
      <c:catAx>
        <c:axId val="1232802608"/>
        <c:scaling>
          <c:orientation val="minMax"/>
        </c:scaling>
        <c:delete val="1"/>
        <c:axPos val="l"/>
        <c:majorTickMark val="out"/>
        <c:minorTickMark val="none"/>
        <c:tickLblPos val="nextTo"/>
        <c:crossAx val="1232803088"/>
        <c:crosses val="autoZero"/>
        <c:auto val="1"/>
        <c:lblAlgn val="ctr"/>
        <c:lblOffset val="100"/>
        <c:noMultiLvlLbl val="0"/>
      </c:catAx>
      <c:valAx>
        <c:axId val="1232803088"/>
        <c:scaling>
          <c:orientation val="minMax"/>
          <c:max val="1"/>
          <c:min val="0"/>
        </c:scaling>
        <c:delete val="1"/>
        <c:axPos val="b"/>
        <c:numFmt formatCode="0%" sourceLinked="1"/>
        <c:majorTickMark val="out"/>
        <c:minorTickMark val="none"/>
        <c:tickLblPos val="nextTo"/>
        <c:crossAx val="1232802608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194015</xdr:colOff>
      <xdr:row>0</xdr:row>
      <xdr:rowOff>97134</xdr:rowOff>
    </xdr:from>
    <xdr:to>
      <xdr:col>0</xdr:col>
      <xdr:colOff>1138830</xdr:colOff>
      <xdr:row>1</xdr:row>
      <xdr:rowOff>300990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342320D-BA4A-456E-A85E-983D28DCA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053" b="27298"/>
        <a:stretch>
          <a:fillRect/>
        </a:stretch>
      </xdr:blipFill>
      <xdr:spPr bwMode="auto">
        <a:xfrm>
          <a:off x="194015" y="97134"/>
          <a:ext cx="941005" cy="5372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194015</xdr:colOff>
      <xdr:row>0</xdr:row>
      <xdr:rowOff>97134</xdr:rowOff>
    </xdr:from>
    <xdr:to>
      <xdr:col>0</xdr:col>
      <xdr:colOff>1138830</xdr:colOff>
      <xdr:row>1</xdr:row>
      <xdr:rowOff>300990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00E92EA-CD90-4271-B134-25DE98B7D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053" b="27298"/>
        <a:stretch>
          <a:fillRect/>
        </a:stretch>
      </xdr:blipFill>
      <xdr:spPr bwMode="auto">
        <a:xfrm>
          <a:off x="194015" y="97134"/>
          <a:ext cx="944815" cy="546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822148</xdr:colOff>
      <xdr:row>0</xdr:row>
      <xdr:rowOff>53820</xdr:rowOff>
    </xdr:from>
    <xdr:to>
      <xdr:col>9</xdr:col>
      <xdr:colOff>295275</xdr:colOff>
      <xdr:row>1</xdr:row>
      <xdr:rowOff>228600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A0832D8-4421-8F15-E474-FE1FEC0A7A9B}"/>
            </a:ext>
            <a:ext uri="{147F2762-F138-4A5C-976F-8EAC2B608ADB}">
              <a16:predDERef xmlns:a16="http://schemas.microsoft.com/office/drawing/2014/main" pred="{D00E92EA-CD90-4271-B134-25DE98B7D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962025</xdr:colOff>
      <xdr:row>0</xdr:row>
      <xdr:rowOff>104775</xdr:rowOff>
    </xdr:from>
    <xdr:to>
      <xdr:col>7</xdr:col>
      <xdr:colOff>2314575</xdr:colOff>
      <xdr:row>1</xdr:row>
      <xdr:rowOff>247650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77825646-287C-7B55-11AD-6D387001CB31}"/>
            </a:ext>
            <a:ext uri="{147F2762-F138-4A5C-976F-8EAC2B608ADB}">
              <a16:predDERef xmlns:a16="http://schemas.microsoft.com/office/drawing/2014/main" pred="{D00E92EA-CD90-4271-B134-25DE98B7DB38}"/>
            </a:ext>
          </a:extLst>
        </xdr:cNvPr>
        <xdr:cNvSpPr txBox="1"/>
      </xdr:nvSpPr>
      <xdr:spPr>
        <a:xfrm>
          <a:off x="13325475" y="104775"/>
          <a:ext cx="13525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 kern="1200">
              <a:solidFill>
                <a:schemeClr val="tx1">
                  <a:lumMod val="75000"/>
                  <a:lumOff val="25000"/>
                </a:schemeClr>
              </a:solidFill>
            </a:rPr>
            <a:t>PROGRESSO DAS ATIVIDADES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222590</xdr:colOff>
      <xdr:row>0</xdr:row>
      <xdr:rowOff>68559</xdr:rowOff>
    </xdr:from>
    <xdr:to>
      <xdr:col>0</xdr:col>
      <xdr:colOff>1167405</xdr:colOff>
      <xdr:row>1</xdr:row>
      <xdr:rowOff>272415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9421C59-0505-41BA-8F74-CD5A13404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053" b="27298"/>
        <a:stretch>
          <a:fillRect/>
        </a:stretch>
      </xdr:blipFill>
      <xdr:spPr bwMode="auto">
        <a:xfrm>
          <a:off x="222590" y="68559"/>
          <a:ext cx="944815" cy="546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898348</xdr:colOff>
      <xdr:row>0</xdr:row>
      <xdr:rowOff>82395</xdr:rowOff>
    </xdr:from>
    <xdr:to>
      <xdr:col>14</xdr:col>
      <xdr:colOff>600075</xdr:colOff>
      <xdr:row>1</xdr:row>
      <xdr:rowOff>257175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5E94DACB-82A1-4E0E-9139-297041D00329}"/>
            </a:ext>
            <a:ext uri="{147F2762-F138-4A5C-976F-8EAC2B608ADB}">
              <a16:predDERef xmlns:a16="http://schemas.microsoft.com/office/drawing/2014/main" pred="{C9421C59-0505-41BA-8F74-CD5A13404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114300</xdr:colOff>
      <xdr:row>0</xdr:row>
      <xdr:rowOff>66675</xdr:rowOff>
    </xdr:from>
    <xdr:to>
      <xdr:col>11</xdr:col>
      <xdr:colOff>828675</xdr:colOff>
      <xdr:row>1</xdr:row>
      <xdr:rowOff>247650</xdr:rowOff>
    </xdr:to>
    <xdr:sp macro="" textlink="">
      <xdr:nvSpPr>
        <xdr:cNvPr id="4" name="CaixaDeTexto 4">
          <a:extLst>
            <a:ext uri="{FF2B5EF4-FFF2-40B4-BE49-F238E27FC236}">
              <a16:creationId xmlns:a16="http://schemas.microsoft.com/office/drawing/2014/main" id="{1019F460-BBE9-4D30-AD5D-4EE9B7896102}"/>
            </a:ext>
            <a:ext uri="{147F2762-F138-4A5C-976F-8EAC2B608ADB}">
              <a16:predDERef xmlns:a16="http://schemas.microsoft.com/office/drawing/2014/main" pred="{5E94DACB-82A1-4E0E-9139-297041D00329}"/>
            </a:ext>
          </a:extLst>
        </xdr:cNvPr>
        <xdr:cNvSpPr txBox="1"/>
      </xdr:nvSpPr>
      <xdr:spPr>
        <a:xfrm>
          <a:off x="5934075" y="66675"/>
          <a:ext cx="1352550" cy="523875"/>
        </a:xfrm>
        <a:prstGeom prst="rect">
          <a:avLst/>
        </a:prstGeom>
        <a:solidFill>
          <a:schemeClr val="bg1">
            <a:lumMod val="95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 kern="1200">
              <a:solidFill>
                <a:schemeClr val="tx1">
                  <a:lumMod val="75000"/>
                  <a:lumOff val="25000"/>
                </a:schemeClr>
              </a:solidFill>
            </a:rPr>
            <a:t>PROGRESSO DAS ATIVIDADES</a:t>
          </a:r>
        </a:p>
      </xdr:txBody>
    </xdr:sp>
    <xdr:clientData/>
  </xdr:twoCellAnchor>
  <xdr:twoCellAnchor>
    <xdr:from>
      <xdr:col>11</xdr:col>
      <xdr:colOff>885825</xdr:colOff>
      <xdr:row>0</xdr:row>
      <xdr:rowOff>66675</xdr:rowOff>
    </xdr:from>
    <xdr:to>
      <xdr:col>15</xdr:col>
      <xdr:colOff>19050</xdr:colOff>
      <xdr:row>1</xdr:row>
      <xdr:rowOff>247650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2FAC2425-B6A0-A2B3-CA93-A97C6A3CFF6B}"/>
            </a:ext>
            <a:ext uri="{147F2762-F138-4A5C-976F-8EAC2B608ADB}">
              <a16:predDERef xmlns:a16="http://schemas.microsoft.com/office/drawing/2014/main" pred="{1019F460-BBE9-4D30-AD5D-4EE9B7896102}"/>
            </a:ext>
          </a:extLst>
        </xdr:cNvPr>
        <xdr:cNvSpPr/>
      </xdr:nvSpPr>
      <xdr:spPr>
        <a:xfrm>
          <a:off x="21326475" y="66675"/>
          <a:ext cx="5962650" cy="5238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222590</xdr:colOff>
      <xdr:row>0</xdr:row>
      <xdr:rowOff>68559</xdr:rowOff>
    </xdr:from>
    <xdr:to>
      <xdr:col>0</xdr:col>
      <xdr:colOff>1167405</xdr:colOff>
      <xdr:row>1</xdr:row>
      <xdr:rowOff>272415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C4A1030-F8C5-4402-BEFD-734C0EB3C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053" b="27298"/>
        <a:stretch>
          <a:fillRect/>
        </a:stretch>
      </xdr:blipFill>
      <xdr:spPr bwMode="auto">
        <a:xfrm>
          <a:off x="222590" y="68559"/>
          <a:ext cx="944815" cy="546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Matheus Vinicius Silva Santos" id="{63602057-B87D-46F0-AF20-321D86408F4E}" userId="S::matheus.santos@origemenergia.com::b480bb6b-9d30-4e63-8266-daee8e94e11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328BA-6682-4CDD-9805-057C7459A887}" name="Tabela1" displayName="Tabela1" ref="A3:F84" totalsRowShown="0" headerRowDxfId="7" tableBorderDxfId="6">
  <autoFilter ref="A3:F84" xr:uid="{A8F87BF4-18D2-4EFA-9083-5AFEAAC87992}"/>
  <tableColumns count="6">
    <tableColumn id="1" xr3:uid="{3B3111F5-4575-4F0D-9FB1-804BAB95D01F}" name="PROJETO" dataDxfId="5" dataCellStyle="Hiperlink"/>
    <tableColumn id="2" xr3:uid="{432AE5FE-A057-4C6F-91D9-98E62492CEB4}" name="REGIÃO" dataDxfId="4" dataCellStyle="Hiperlink">
      <calculatedColumnFormula>IF(ISERROR(SEARCH(" ", C4)),
   IF(ISERROR(SEARCH("-", C4)),
      C4,
      LEFT(C4, SEARCH("-", C4) - 1)),
   IF(SEARCH(" ", C4) &lt; SEARCH("-", C4),
      LEFT(C4, SEARCH(" ", C4) - 1),
      LEFT(C4, SEARCH("-", C4) - 1)))</calculatedColumnFormula>
    </tableColumn>
    <tableColumn id="3" xr3:uid="{131B147A-6FDC-407F-B695-00784C7825F2}" name="POÇO" dataDxfId="3"/>
    <tableColumn id="4" xr3:uid="{E63BAA63-96C6-4839-B2F7-43E1807EC66A}" name="CAMINHO" dataDxfId="2"/>
    <tableColumn id="5" xr3:uid="{A891DACF-4675-402C-8BE6-7A8EA1D77AC7}" name="CAMINHO NA REDE LINK" dataDxfId="1" dataCellStyle="Hyperlink">
      <calculatedColumnFormula>HYPERLINK(D4, "PASSE O MOUSE P/ COPIAR CAMINHO")</calculatedColumnFormula>
    </tableColumn>
    <tableColumn id="6" xr3:uid="{4A304D60-703B-4DEB-A0A9-D9DF6F1B8F7F}" name="ANO" dataDxfId="0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" dT="2024-11-21T13:37:49.58" personId="{63602057-B87D-46F0-AF20-321D86408F4E}" id="{AF5E059A-C2F4-4B6F-B473-8EC99CF008CB}">
    <text xml:space="preserve">ATUALIZAR O CAMINHO DA REDE AO FAZER O PROJETO NOVO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9979-7096-45AA-9E77-8A108E7D3F3D}">
  <dimension ref="A1:P33"/>
  <sheetViews>
    <sheetView showGridLines="0" zoomScale="51" zoomScaleNormal="81" workbookViewId="0">
      <pane ySplit="3" topLeftCell="A13" activePane="bottomLeft" state="frozen"/>
      <selection pane="bottomLeft" activeCell="H40" sqref="H40"/>
    </sheetView>
  </sheetViews>
  <sheetFormatPr defaultRowHeight="15"/>
  <cols>
    <col min="1" max="1" width="21.140625" customWidth="1"/>
    <col min="2" max="2" width="30.85546875" bestFit="1" customWidth="1"/>
    <col min="3" max="3" width="29.28515625" customWidth="1"/>
    <col min="4" max="4" width="25.7109375" customWidth="1"/>
    <col min="5" max="5" width="24.85546875" customWidth="1"/>
    <col min="6" max="6" width="25.140625" customWidth="1"/>
    <col min="7" max="7" width="21.28515625" bestFit="1" customWidth="1"/>
    <col min="8" max="8" width="35.28515625" bestFit="1" customWidth="1"/>
    <col min="9" max="9" width="46.42578125" bestFit="1" customWidth="1"/>
    <col min="10" max="10" width="41.140625" customWidth="1"/>
    <col min="11" max="11" width="9.5703125" customWidth="1"/>
    <col min="12" max="12" width="19.7109375" customWidth="1"/>
    <col min="13" max="13" width="42.85546875" customWidth="1"/>
  </cols>
  <sheetData>
    <row r="1" spans="1:14" ht="27" customHeight="1">
      <c r="A1" s="123"/>
      <c r="B1" s="125" t="s">
        <v>0</v>
      </c>
      <c r="C1" s="126"/>
      <c r="D1" s="126"/>
      <c r="E1" s="126"/>
      <c r="F1" s="126"/>
      <c r="G1" s="126"/>
      <c r="H1" s="126"/>
      <c r="I1" s="126"/>
      <c r="J1" s="126"/>
    </row>
    <row r="2" spans="1:14" ht="27" customHeight="1">
      <c r="A2" s="124"/>
      <c r="B2" s="127"/>
      <c r="C2" s="128"/>
      <c r="D2" s="128"/>
      <c r="E2" s="128"/>
      <c r="F2" s="128"/>
      <c r="G2" s="128"/>
      <c r="H2" s="128"/>
      <c r="I2" s="128"/>
      <c r="J2" s="128"/>
    </row>
    <row r="3" spans="1:14" ht="38.25" customHeight="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M3" s="129" t="s">
        <v>11</v>
      </c>
      <c r="N3" s="130"/>
    </row>
    <row r="4" spans="1:14" ht="28.5">
      <c r="A4" s="15" t="s">
        <v>12</v>
      </c>
      <c r="B4" s="16" t="s">
        <v>13</v>
      </c>
      <c r="C4" s="44" t="s">
        <v>14</v>
      </c>
      <c r="D4" s="44" t="s">
        <v>14</v>
      </c>
      <c r="E4" s="44" t="s">
        <v>14</v>
      </c>
      <c r="F4" s="44" t="s">
        <v>14</v>
      </c>
      <c r="G4" s="44" t="s">
        <v>14</v>
      </c>
      <c r="H4" s="17"/>
      <c r="I4" s="17" t="s">
        <v>15</v>
      </c>
      <c r="J4" s="51" t="s">
        <v>16</v>
      </c>
      <c r="K4" s="57" t="b">
        <v>0</v>
      </c>
    </row>
    <row r="5" spans="1:14" ht="25.5">
      <c r="A5" s="22" t="s">
        <v>17</v>
      </c>
      <c r="B5" s="22" t="s">
        <v>18</v>
      </c>
      <c r="C5" s="44" t="s">
        <v>14</v>
      </c>
      <c r="D5" s="44" t="s">
        <v>14</v>
      </c>
      <c r="E5" s="44" t="s">
        <v>14</v>
      </c>
      <c r="F5" s="44" t="s">
        <v>14</v>
      </c>
      <c r="G5" s="44" t="s">
        <v>14</v>
      </c>
      <c r="H5" s="23"/>
      <c r="I5" s="23" t="s">
        <v>19</v>
      </c>
      <c r="J5" s="52"/>
      <c r="K5" s="57" t="b">
        <v>0</v>
      </c>
      <c r="M5" s="3" t="s">
        <v>20</v>
      </c>
      <c r="N5" s="12"/>
    </row>
    <row r="6" spans="1:14" ht="25.5">
      <c r="A6" s="15" t="s">
        <v>12</v>
      </c>
      <c r="B6" s="16" t="s">
        <v>21</v>
      </c>
      <c r="C6" s="44" t="s">
        <v>14</v>
      </c>
      <c r="D6" s="44" t="s">
        <v>14</v>
      </c>
      <c r="E6" s="44" t="s">
        <v>14</v>
      </c>
      <c r="F6" s="44" t="s">
        <v>14</v>
      </c>
      <c r="G6" s="44" t="s">
        <v>14</v>
      </c>
      <c r="H6" s="17"/>
      <c r="I6" s="17" t="s">
        <v>22</v>
      </c>
      <c r="J6" s="53"/>
      <c r="K6" s="57" t="b">
        <v>0</v>
      </c>
      <c r="M6" s="3" t="s">
        <v>23</v>
      </c>
      <c r="N6" s="8"/>
    </row>
    <row r="7" spans="1:14" ht="28.5">
      <c r="A7" s="15" t="s">
        <v>24</v>
      </c>
      <c r="B7" s="16" t="s">
        <v>25</v>
      </c>
      <c r="C7" s="44" t="s">
        <v>14</v>
      </c>
      <c r="D7" s="44" t="s">
        <v>14</v>
      </c>
      <c r="E7" s="44" t="s">
        <v>14</v>
      </c>
      <c r="F7" s="44" t="s">
        <v>14</v>
      </c>
      <c r="G7" s="44" t="s">
        <v>14</v>
      </c>
      <c r="H7" s="17" t="s">
        <v>26</v>
      </c>
      <c r="I7" s="17" t="s">
        <v>27</v>
      </c>
      <c r="J7" s="51" t="s">
        <v>16</v>
      </c>
      <c r="K7" s="57" t="b">
        <v>0</v>
      </c>
      <c r="M7" s="3" t="s">
        <v>28</v>
      </c>
      <c r="N7" s="9"/>
    </row>
    <row r="8" spans="1:14" ht="25.5">
      <c r="A8" s="31" t="s">
        <v>12</v>
      </c>
      <c r="B8" s="31" t="s">
        <v>29</v>
      </c>
      <c r="C8" s="44" t="s">
        <v>14</v>
      </c>
      <c r="D8" s="44" t="s">
        <v>14</v>
      </c>
      <c r="E8" s="44" t="s">
        <v>14</v>
      </c>
      <c r="F8" s="44" t="s">
        <v>14</v>
      </c>
      <c r="G8" s="44" t="s">
        <v>14</v>
      </c>
      <c r="H8" s="31"/>
      <c r="I8" s="31" t="s">
        <v>30</v>
      </c>
      <c r="J8" s="52"/>
      <c r="K8" s="57" t="b">
        <v>0</v>
      </c>
      <c r="M8" s="3" t="s">
        <v>31</v>
      </c>
      <c r="N8" s="10"/>
    </row>
    <row r="9" spans="1:14" ht="25.5">
      <c r="A9" s="35" t="s">
        <v>32</v>
      </c>
      <c r="B9" s="16" t="s">
        <v>33</v>
      </c>
      <c r="C9" s="44" t="s">
        <v>14</v>
      </c>
      <c r="D9" s="44" t="s">
        <v>14</v>
      </c>
      <c r="E9" s="44" t="s">
        <v>14</v>
      </c>
      <c r="F9" s="44" t="s">
        <v>14</v>
      </c>
      <c r="G9" s="44" t="s">
        <v>14</v>
      </c>
      <c r="H9" s="17"/>
      <c r="I9" s="17"/>
      <c r="J9" s="54"/>
      <c r="K9" s="57" t="b">
        <v>0</v>
      </c>
      <c r="M9" s="3" t="s">
        <v>34</v>
      </c>
      <c r="N9" s="48"/>
    </row>
    <row r="10" spans="1:14" ht="25.5">
      <c r="A10" s="35" t="s">
        <v>32</v>
      </c>
      <c r="B10" s="16" t="s">
        <v>35</v>
      </c>
      <c r="C10" s="44" t="s">
        <v>14</v>
      </c>
      <c r="D10" s="44" t="s">
        <v>14</v>
      </c>
      <c r="E10" s="44" t="s">
        <v>14</v>
      </c>
      <c r="F10" s="44" t="s">
        <v>14</v>
      </c>
      <c r="G10" s="44" t="s">
        <v>14</v>
      </c>
      <c r="H10" s="17"/>
      <c r="I10" s="17"/>
      <c r="J10" s="54"/>
      <c r="K10" s="57" t="b">
        <v>0</v>
      </c>
      <c r="M10" s="4" t="s">
        <v>36</v>
      </c>
      <c r="N10" s="13"/>
    </row>
    <row r="11" spans="1:14" ht="25.5">
      <c r="A11" s="35" t="s">
        <v>32</v>
      </c>
      <c r="B11" s="16" t="s">
        <v>37</v>
      </c>
      <c r="C11" s="44" t="s">
        <v>14</v>
      </c>
      <c r="D11" s="44" t="s">
        <v>14</v>
      </c>
      <c r="E11" s="44" t="s">
        <v>14</v>
      </c>
      <c r="F11" s="44" t="s">
        <v>14</v>
      </c>
      <c r="G11" s="44" t="s">
        <v>14</v>
      </c>
      <c r="H11" s="17"/>
      <c r="I11" s="17"/>
      <c r="J11" s="54"/>
      <c r="K11" s="57" t="b">
        <v>0</v>
      </c>
      <c r="M11" s="4" t="s">
        <v>38</v>
      </c>
      <c r="N11" s="5"/>
    </row>
    <row r="12" spans="1:14" ht="25.5">
      <c r="A12" s="15" t="s">
        <v>12</v>
      </c>
      <c r="B12" s="16" t="s">
        <v>39</v>
      </c>
      <c r="C12" s="44" t="s">
        <v>14</v>
      </c>
      <c r="D12" s="44" t="s">
        <v>14</v>
      </c>
      <c r="E12" s="44" t="s">
        <v>14</v>
      </c>
      <c r="F12" s="44" t="s">
        <v>14</v>
      </c>
      <c r="G12" s="44" t="s">
        <v>14</v>
      </c>
      <c r="H12" s="17"/>
      <c r="I12" s="17" t="s">
        <v>40</v>
      </c>
      <c r="J12" s="54"/>
      <c r="K12" s="57" t="b">
        <v>0</v>
      </c>
      <c r="M12" s="6" t="s">
        <v>41</v>
      </c>
      <c r="N12" s="7"/>
    </row>
    <row r="13" spans="1:14" ht="28.5">
      <c r="A13" s="35" t="s">
        <v>12</v>
      </c>
      <c r="B13" s="16" t="s">
        <v>42</v>
      </c>
      <c r="C13" s="44" t="s">
        <v>14</v>
      </c>
      <c r="D13" s="16" t="s">
        <v>14</v>
      </c>
      <c r="E13" s="44" t="s">
        <v>14</v>
      </c>
      <c r="F13" s="16" t="s">
        <v>28</v>
      </c>
      <c r="G13" s="44" t="s">
        <v>14</v>
      </c>
      <c r="H13" s="17"/>
      <c r="I13" s="17" t="s">
        <v>43</v>
      </c>
      <c r="J13" s="51" t="s">
        <v>16</v>
      </c>
      <c r="K13" s="57" t="b">
        <v>0</v>
      </c>
    </row>
    <row r="14" spans="1:14" ht="25.5">
      <c r="A14" s="27" t="s">
        <v>24</v>
      </c>
      <c r="B14" s="28" t="s">
        <v>44</v>
      </c>
      <c r="C14" s="29" t="s">
        <v>45</v>
      </c>
      <c r="D14" s="28" t="s">
        <v>14</v>
      </c>
      <c r="E14" s="28" t="s">
        <v>46</v>
      </c>
      <c r="F14" s="28" t="s">
        <v>14</v>
      </c>
      <c r="G14" s="28" t="s">
        <v>47</v>
      </c>
      <c r="H14" s="30"/>
      <c r="I14" s="30" t="s">
        <v>48</v>
      </c>
      <c r="J14" s="54" t="s">
        <v>49</v>
      </c>
      <c r="K14" s="57" t="b">
        <v>0</v>
      </c>
    </row>
    <row r="15" spans="1:14" ht="25.5">
      <c r="A15" s="35" t="s">
        <v>12</v>
      </c>
      <c r="B15" s="16" t="s">
        <v>50</v>
      </c>
      <c r="C15" s="44" t="s">
        <v>51</v>
      </c>
      <c r="D15" s="16" t="s">
        <v>14</v>
      </c>
      <c r="E15" s="16" t="s">
        <v>46</v>
      </c>
      <c r="F15" s="16" t="s">
        <v>52</v>
      </c>
      <c r="G15" s="16" t="s">
        <v>53</v>
      </c>
      <c r="H15" s="17" t="s">
        <v>54</v>
      </c>
      <c r="I15" s="17" t="s">
        <v>55</v>
      </c>
      <c r="J15" s="54"/>
      <c r="K15" s="57" t="b">
        <v>0</v>
      </c>
    </row>
    <row r="16" spans="1:14" ht="25.5">
      <c r="A16" s="18" t="s">
        <v>12</v>
      </c>
      <c r="B16" s="49" t="s">
        <v>56</v>
      </c>
      <c r="C16" s="20" t="s">
        <v>57</v>
      </c>
      <c r="D16" s="19" t="s">
        <v>28</v>
      </c>
      <c r="E16" s="19" t="s">
        <v>58</v>
      </c>
      <c r="F16" s="19" t="s">
        <v>14</v>
      </c>
      <c r="G16" s="19" t="s">
        <v>28</v>
      </c>
      <c r="H16" s="21"/>
      <c r="I16" s="21"/>
      <c r="J16" s="54" t="s">
        <v>59</v>
      </c>
      <c r="K16" s="57" t="b">
        <v>0</v>
      </c>
    </row>
    <row r="17" spans="1:16" ht="25.5">
      <c r="A17" s="18" t="s">
        <v>12</v>
      </c>
      <c r="B17" s="49" t="s">
        <v>60</v>
      </c>
      <c r="C17" s="20" t="s">
        <v>57</v>
      </c>
      <c r="D17" s="19"/>
      <c r="E17" s="19" t="s">
        <v>58</v>
      </c>
      <c r="F17" s="19" t="s">
        <v>14</v>
      </c>
      <c r="G17" s="19" t="s">
        <v>61</v>
      </c>
      <c r="H17" s="21" t="s">
        <v>62</v>
      </c>
      <c r="I17" s="21" t="s">
        <v>63</v>
      </c>
      <c r="J17" s="54" t="s">
        <v>64</v>
      </c>
      <c r="K17" s="57" t="b">
        <v>0</v>
      </c>
    </row>
    <row r="18" spans="1:16" ht="25.5">
      <c r="A18" s="18" t="s">
        <v>12</v>
      </c>
      <c r="B18" s="49" t="s">
        <v>65</v>
      </c>
      <c r="C18" s="20" t="s">
        <v>57</v>
      </c>
      <c r="D18" s="19" t="s">
        <v>28</v>
      </c>
      <c r="E18" s="19" t="s">
        <v>58</v>
      </c>
      <c r="F18" s="19" t="s">
        <v>28</v>
      </c>
      <c r="G18" s="19" t="s">
        <v>28</v>
      </c>
      <c r="H18" s="21" t="s">
        <v>28</v>
      </c>
      <c r="I18" s="21" t="s">
        <v>28</v>
      </c>
      <c r="J18" s="54" t="s">
        <v>66</v>
      </c>
      <c r="K18" s="57" t="b">
        <v>0</v>
      </c>
    </row>
    <row r="19" spans="1:16" ht="25.5">
      <c r="A19" s="18" t="s">
        <v>12</v>
      </c>
      <c r="B19" s="19" t="s">
        <v>67</v>
      </c>
      <c r="C19" s="20"/>
      <c r="D19" s="19" t="s">
        <v>28</v>
      </c>
      <c r="E19" s="19"/>
      <c r="F19" s="19" t="s">
        <v>14</v>
      </c>
      <c r="G19" s="19" t="s">
        <v>68</v>
      </c>
      <c r="H19" s="21"/>
      <c r="I19" s="21"/>
      <c r="J19" s="54" t="s">
        <v>69</v>
      </c>
      <c r="K19" s="57" t="b">
        <v>0</v>
      </c>
    </row>
    <row r="20" spans="1:16" ht="25.5">
      <c r="A20" s="18" t="s">
        <v>12</v>
      </c>
      <c r="B20" s="19" t="s">
        <v>70</v>
      </c>
      <c r="C20" s="20"/>
      <c r="D20" s="19" t="s">
        <v>14</v>
      </c>
      <c r="E20" s="19"/>
      <c r="F20" s="19" t="s">
        <v>71</v>
      </c>
      <c r="G20" s="19"/>
      <c r="H20" s="21"/>
      <c r="I20" s="21" t="s">
        <v>72</v>
      </c>
      <c r="J20" s="55" t="s">
        <v>73</v>
      </c>
      <c r="K20" s="57" t="b">
        <v>0</v>
      </c>
    </row>
    <row r="21" spans="1:16" ht="49.5">
      <c r="A21" s="18" t="s">
        <v>12</v>
      </c>
      <c r="B21" s="21" t="s">
        <v>74</v>
      </c>
      <c r="C21" s="20"/>
      <c r="D21" s="21" t="s">
        <v>14</v>
      </c>
      <c r="E21" s="21"/>
      <c r="F21" s="21" t="s">
        <v>28</v>
      </c>
      <c r="G21" s="21"/>
      <c r="H21" s="21"/>
      <c r="I21" s="21" t="s">
        <v>75</v>
      </c>
      <c r="J21" s="56" t="s">
        <v>76</v>
      </c>
      <c r="K21" s="57" t="b">
        <v>0</v>
      </c>
    </row>
    <row r="22" spans="1:16" ht="49.5">
      <c r="A22" s="45" t="s">
        <v>12</v>
      </c>
      <c r="B22" s="46" t="s">
        <v>77</v>
      </c>
      <c r="C22" s="46" t="s">
        <v>78</v>
      </c>
      <c r="D22" s="46" t="s">
        <v>79</v>
      </c>
      <c r="E22" s="46"/>
      <c r="F22" s="46" t="s">
        <v>28</v>
      </c>
      <c r="G22" s="46"/>
      <c r="H22" s="47"/>
      <c r="I22" s="47"/>
      <c r="J22" s="56" t="s">
        <v>80</v>
      </c>
      <c r="K22" s="57" t="b">
        <v>0</v>
      </c>
    </row>
    <row r="23" spans="1:16" ht="25.5">
      <c r="A23" s="18" t="s">
        <v>12</v>
      </c>
      <c r="B23" s="19" t="s">
        <v>81</v>
      </c>
      <c r="C23" s="50" t="s">
        <v>82</v>
      </c>
      <c r="D23" s="19" t="s">
        <v>14</v>
      </c>
      <c r="E23" s="19" t="s">
        <v>83</v>
      </c>
      <c r="F23" s="19" t="s">
        <v>14</v>
      </c>
      <c r="G23" s="19" t="s">
        <v>28</v>
      </c>
      <c r="H23" s="21" t="s">
        <v>84</v>
      </c>
      <c r="I23" s="21"/>
      <c r="J23" s="54" t="s">
        <v>85</v>
      </c>
      <c r="K23" s="57" t="b">
        <v>0</v>
      </c>
    </row>
    <row r="24" spans="1:16" ht="25.5">
      <c r="A24" s="18" t="s">
        <v>12</v>
      </c>
      <c r="B24" s="19" t="s">
        <v>86</v>
      </c>
      <c r="C24" s="50" t="s">
        <v>82</v>
      </c>
      <c r="D24" s="19" t="s">
        <v>14</v>
      </c>
      <c r="E24" s="19" t="s">
        <v>83</v>
      </c>
      <c r="F24" s="19" t="s">
        <v>14</v>
      </c>
      <c r="G24" s="19" t="s">
        <v>28</v>
      </c>
      <c r="H24" s="21" t="s">
        <v>87</v>
      </c>
      <c r="I24" s="21"/>
      <c r="J24" s="54" t="s">
        <v>88</v>
      </c>
      <c r="K24" s="57" t="b">
        <v>0</v>
      </c>
    </row>
    <row r="25" spans="1:16" ht="25.5">
      <c r="A25" s="32"/>
      <c r="B25" s="33" t="s">
        <v>89</v>
      </c>
      <c r="C25" s="38" t="s">
        <v>90</v>
      </c>
      <c r="D25" s="39"/>
      <c r="E25" s="39"/>
      <c r="F25" s="39"/>
      <c r="G25" s="40"/>
      <c r="H25" s="34"/>
      <c r="I25" s="34"/>
      <c r="J25" s="54"/>
      <c r="K25" s="57" t="b">
        <v>0</v>
      </c>
    </row>
    <row r="26" spans="1:16" ht="25.5">
      <c r="A26" s="32"/>
      <c r="B26" s="33" t="s">
        <v>91</v>
      </c>
      <c r="C26" s="38" t="s">
        <v>92</v>
      </c>
      <c r="D26" s="39"/>
      <c r="E26" s="39"/>
      <c r="F26" s="39"/>
      <c r="G26" s="40"/>
      <c r="H26" s="34"/>
      <c r="I26" s="34"/>
      <c r="J26" s="54"/>
      <c r="K26" s="57" t="b">
        <v>0</v>
      </c>
    </row>
    <row r="27" spans="1:16" ht="25.5">
      <c r="A27" s="32"/>
      <c r="B27" s="33" t="s">
        <v>93</v>
      </c>
      <c r="C27" s="38" t="s">
        <v>92</v>
      </c>
      <c r="D27" s="39"/>
      <c r="E27" s="39"/>
      <c r="F27" s="39"/>
      <c r="G27" s="40"/>
      <c r="H27" s="34"/>
      <c r="I27" s="34"/>
      <c r="J27" s="54"/>
      <c r="K27" s="57" t="b">
        <v>0</v>
      </c>
      <c r="P27" s="11"/>
    </row>
    <row r="28" spans="1:16" ht="25.5">
      <c r="A28" s="32"/>
      <c r="B28" s="33" t="s">
        <v>94</v>
      </c>
      <c r="C28" s="38" t="s">
        <v>92</v>
      </c>
      <c r="D28" s="39"/>
      <c r="E28" s="39"/>
      <c r="F28" s="39"/>
      <c r="G28" s="40"/>
      <c r="H28" s="34"/>
      <c r="I28" s="34"/>
      <c r="J28" s="54"/>
      <c r="K28" s="57" t="b">
        <v>0</v>
      </c>
    </row>
    <row r="29" spans="1:16" ht="25.5">
      <c r="A29" s="32"/>
      <c r="B29" s="33" t="s">
        <v>95</v>
      </c>
      <c r="C29" s="38" t="s">
        <v>92</v>
      </c>
      <c r="D29" s="39"/>
      <c r="E29" s="39"/>
      <c r="F29" s="39"/>
      <c r="G29" s="40"/>
      <c r="H29" s="34"/>
      <c r="I29" s="34"/>
      <c r="J29" s="54"/>
      <c r="K29" s="57" t="b">
        <v>0</v>
      </c>
    </row>
    <row r="30" spans="1:16" ht="25.5">
      <c r="A30" s="32"/>
      <c r="B30" s="33" t="s">
        <v>96</v>
      </c>
      <c r="C30" s="38" t="s">
        <v>92</v>
      </c>
      <c r="D30" s="39"/>
      <c r="E30" s="39"/>
      <c r="F30" s="39"/>
      <c r="G30" s="40"/>
      <c r="H30" s="34"/>
      <c r="I30" s="34"/>
      <c r="J30" s="54"/>
      <c r="K30" s="57" t="b">
        <v>0</v>
      </c>
    </row>
    <row r="31" spans="1:16" ht="25.5">
      <c r="A31" s="32"/>
      <c r="B31" s="33" t="s">
        <v>97</v>
      </c>
      <c r="C31" s="38" t="s">
        <v>92</v>
      </c>
      <c r="D31" s="39"/>
      <c r="E31" s="39"/>
      <c r="F31" s="39"/>
      <c r="G31" s="40"/>
      <c r="H31" s="34"/>
      <c r="I31" s="34"/>
      <c r="J31" s="54"/>
      <c r="K31" s="57" t="b">
        <v>0</v>
      </c>
    </row>
    <row r="32" spans="1:16" ht="25.5">
      <c r="A32" s="37"/>
      <c r="B32" s="36" t="s">
        <v>98</v>
      </c>
      <c r="C32" s="41" t="s">
        <v>99</v>
      </c>
      <c r="D32" s="42"/>
      <c r="E32" s="42"/>
      <c r="F32" s="42"/>
      <c r="G32" s="43"/>
      <c r="H32" s="14"/>
      <c r="I32" s="14"/>
      <c r="J32" s="54"/>
      <c r="K32" s="57" t="b">
        <v>0</v>
      </c>
    </row>
    <row r="33" spans="1:11" ht="25.5">
      <c r="A33" s="24" t="s">
        <v>28</v>
      </c>
      <c r="B33" s="25" t="s">
        <v>100</v>
      </c>
      <c r="C33" s="25"/>
      <c r="D33" s="25" t="s">
        <v>28</v>
      </c>
      <c r="E33" s="25"/>
      <c r="F33" s="25" t="s">
        <v>101</v>
      </c>
      <c r="G33" s="25"/>
      <c r="H33" s="26"/>
      <c r="I33" s="26"/>
      <c r="J33" s="54" t="s">
        <v>102</v>
      </c>
      <c r="K33" s="57" t="b">
        <v>1</v>
      </c>
    </row>
  </sheetData>
  <autoFilter ref="A3:I31" xr:uid="{E7C99979-7096-45AA-9E77-8A108E7D3F3D}"/>
  <mergeCells count="3">
    <mergeCell ref="A1:A2"/>
    <mergeCell ref="B1:J2"/>
    <mergeCell ref="M3:N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65F6-E197-4C81-AF6C-3BF3AA7632FF}">
  <dimension ref="A1:H17"/>
  <sheetViews>
    <sheetView tabSelected="1" workbookViewId="0">
      <selection activeCell="E1" sqref="E1:E1048576"/>
    </sheetView>
  </sheetViews>
  <sheetFormatPr defaultRowHeight="15"/>
  <cols>
    <col min="1" max="1" width="18.28515625" customWidth="1"/>
    <col min="2" max="2" width="0" hidden="1" customWidth="1"/>
    <col min="4" max="4" width="0" hidden="1" customWidth="1"/>
    <col min="5" max="5" width="40" customWidth="1"/>
    <col min="6" max="6" width="21.5703125" hidden="1" customWidth="1"/>
  </cols>
  <sheetData>
    <row r="1" spans="1:8">
      <c r="H1" t="s">
        <v>103</v>
      </c>
    </row>
    <row r="2" spans="1:8">
      <c r="A2" t="str" cm="1">
        <f t="array" ref="A2:F17">_xlfn._xlws.FILTER(Tabela1[],ISNUMBER(SEARCH(H1,DADOS)),0)</f>
        <v>P0044 - Escoamento</v>
      </c>
      <c r="B2" t="str">
        <v>CSMC</v>
      </c>
      <c r="C2" t="str">
        <v>CSMC - 08</v>
      </c>
      <c r="D2" t="str">
        <v>M:\04 Construcao e Montagem\17 PROJETOS - CM\01 - PROJETOS\P0044 - PAL - ESCOAMENTO DE POÇOS\ALAGOAS\02 - CIDADE SÃO MIGUEL DOS CAMPOS\01- TUBULAÇÃO\CSMC-09\AS BUILT</v>
      </c>
      <c r="E2" t="str">
        <v>PASSE O MOUSE P/ COPIAR CAMINHO</v>
      </c>
      <c r="F2">
        <v>2022</v>
      </c>
    </row>
    <row r="3" spans="1:8">
      <c r="A3" t="str">
        <v>P0044 - Escoamento</v>
      </c>
      <c r="B3" t="str">
        <v>CSMC</v>
      </c>
      <c r="C3" t="str">
        <v>CSMC - 07</v>
      </c>
      <c r="D3" t="str">
        <v>M:\04 Construcao e Montagem\17 PROJETOS - CM\01 - PROJETOS\P0044 - PAL - ESCOAMENTO DE POÇOS\ALAGOAS\02 - CIDADE SÃO MIGUEL DOS CAMPOS\01- TUBULAÇÃO\CSMC-07\AS BUILT</v>
      </c>
      <c r="E3" t="str">
        <v>PASSE O MOUSE P/ COPIAR CAMINHO</v>
      </c>
      <c r="F3">
        <v>2022</v>
      </c>
    </row>
    <row r="4" spans="1:8">
      <c r="A4" t="str">
        <v>P0044 - Escoamento</v>
      </c>
      <c r="B4" t="str">
        <v>CSMC</v>
      </c>
      <c r="C4" t="str">
        <v>CSMC - 19</v>
      </c>
      <c r="D4" t="str">
        <v>M:\04 Construcao e Montagem\17 PROJETOS - CM\01 - PROJETOS\P0044 - PAL - ESCOAMENTO DE POÇOS\ALAGOAS\02 - CIDADE SÃO MIGUEL DOS CAMPOS\01- TUBULAÇÃO\CSMC-19\AS BUILT</v>
      </c>
      <c r="E4" t="str">
        <v>PASSE O MOUSE P/ COPIAR CAMINHO</v>
      </c>
      <c r="F4">
        <v>2022</v>
      </c>
    </row>
    <row r="5" spans="1:8">
      <c r="A5" t="str">
        <v>P0044 - Escoamento</v>
      </c>
      <c r="B5" t="str">
        <v>CSMC</v>
      </c>
      <c r="C5" t="str">
        <v>CSMC - 31</v>
      </c>
      <c r="D5" t="str">
        <v>M:\04 Construcao e Montagem\17 PROJETOS - CM\01 - PROJETOS\P0044 - PAL - ESCOAMENTO DE POÇOS\ALAGOAS\02 - CIDADE SÃO MIGUEL DOS CAMPOS\01- TUBULAÇÃO\CSMC-31</v>
      </c>
      <c r="E5" t="str">
        <v>PASSE O MOUSE P/ COPIAR CAMINHO</v>
      </c>
      <c r="F5">
        <v>2022</v>
      </c>
    </row>
    <row r="6" spans="1:8">
      <c r="A6" t="str">
        <v>P0044 - Escoamento</v>
      </c>
      <c r="B6" t="str">
        <v>CSMC</v>
      </c>
      <c r="C6" t="str">
        <v>CSMC - 15</v>
      </c>
      <c r="D6" t="str">
        <v>M:\04 Construcao e Montagem\17 PROJETOS - CM\01 - PROJETOS\P0044 - PAL - ESCOAMENTO DE POÇOS\ALAGOAS\PARA AVALIAÇÃO\CSMC - 015</v>
      </c>
      <c r="E6" t="str">
        <v>PASSE O MOUSE P/ COPIAR CAMINHO</v>
      </c>
      <c r="F6">
        <v>2022</v>
      </c>
    </row>
    <row r="7" spans="1:8">
      <c r="A7" t="str">
        <v>P0044 - Escoamento</v>
      </c>
      <c r="B7" t="str">
        <v>SMC</v>
      </c>
      <c r="C7" t="str">
        <v>SMC - 11</v>
      </c>
      <c r="D7" t="str">
        <v>M:\04 Construcao e Montagem\17 PROJETOS - CM\01 - PROJETOS\P0044 - PAL - ESCOAMENTO DE POÇOS\ALAGOAS\PARA EXCLUSÃO\SMC - 011</v>
      </c>
      <c r="E7" t="str">
        <v>PASSE O MOUSE P/ COPIAR CAMINHO</v>
      </c>
      <c r="F7">
        <v>2022</v>
      </c>
    </row>
    <row r="8" spans="1:8">
      <c r="A8" t="str">
        <v>P0051 - Adequação</v>
      </c>
      <c r="B8" t="str">
        <v>SMC</v>
      </c>
      <c r="C8" t="str">
        <v>SMC -49</v>
      </c>
      <c r="D8" t="str">
        <v>M:\04 Construcao e Montagem\17 PROJETOS - CM\01 - PROJETOS\P0051 - PAL - ADEQUAÇÃO DE POÇOS\1. TUBULAÇÃO\SMC-049_ORIGEM</v>
      </c>
      <c r="E8" t="str">
        <v>PASSE O MOUSE P/ COPIAR CAMINHO</v>
      </c>
      <c r="F8">
        <v>2023</v>
      </c>
    </row>
    <row r="9" spans="1:8">
      <c r="A9" t="str">
        <v>P0044 - Escoamento</v>
      </c>
      <c r="B9" t="str">
        <v>CSMC</v>
      </c>
      <c r="C9" t="str">
        <v>CSMC - 09</v>
      </c>
      <c r="D9" t="str">
        <v>M:\04 Construcao e Montagem\17 PROJETOS - CM\01 - PROJETOS\P0044 - PAL - ESCOAMENTO DE POÇOS\ALAGOAS\02 - CIDADE SÃO MIGUEL DOS CAMPOS\01- TUBULAÇÃO\CSMC-09</v>
      </c>
      <c r="E9" t="str">
        <v>PASSE O MOUSE P/ COPIAR CAMINHO</v>
      </c>
      <c r="F9">
        <v>2023</v>
      </c>
    </row>
    <row r="10" spans="1:8">
      <c r="A10" t="str">
        <v>P0044 - Escoamento</v>
      </c>
      <c r="B10" t="str">
        <v>CSMC</v>
      </c>
      <c r="C10" t="str">
        <v>CSMC-16</v>
      </c>
      <c r="D10" t="str">
        <v>M:\04 Construcao e Montagem\17 PROJETOS - CM\01 - PROJETOS\P0044 - PAL - ESCOAMENTO DE POÇOS\ALAGOAS\02 - CIDADE SÃO MIGUEL DOS CAMPOS\01- TUBULAÇÃO\CSMC-16</v>
      </c>
      <c r="E10" t="str">
        <v>PASSE O MOUSE P/ COPIAR CAMINHO</v>
      </c>
      <c r="F10">
        <v>2023</v>
      </c>
    </row>
    <row r="11" spans="1:8">
      <c r="A11" t="str">
        <v>P0051 - Adequação</v>
      </c>
      <c r="B11" t="str">
        <v>SMC</v>
      </c>
      <c r="C11" t="str">
        <v>SMC-49</v>
      </c>
      <c r="D11" t="str">
        <v>M:\04 Construcao e Montagem\17 PROJETOS - CM\01 - PROJETOS\P0051 - PAL - ADEQUAÇÃO DE POÇOS\1. TUBULAÇÃO\SMC-049_ORIGEM</v>
      </c>
      <c r="E11" t="str">
        <v>PASSE O MOUSE P/ COPIAR CAMINHO</v>
      </c>
      <c r="F11">
        <v>2023</v>
      </c>
    </row>
    <row r="12" spans="1:8">
      <c r="A12" t="str">
        <v>P0044 - Escoamento</v>
      </c>
      <c r="B12" t="str">
        <v>SMC</v>
      </c>
      <c r="C12" t="str">
        <v>SMC-06 / 21</v>
      </c>
      <c r="D12" t="str">
        <v>M:\04 Construcao e Montagem\17 PROJETOS - CM\01 - PROJETOS\P0044 - PAL - ESCOAMENTO DE POÇOS\ALAGOAS\PARA AVALIAÇÃO\SMC - 021</v>
      </c>
      <c r="E12" t="str">
        <v>PASSE O MOUSE P/ COPIAR CAMINHO</v>
      </c>
      <c r="F12">
        <v>2022</v>
      </c>
    </row>
    <row r="13" spans="1:8">
      <c r="A13" t="str">
        <v>P0051 - Adequação</v>
      </c>
      <c r="B13" t="str">
        <v>SMC</v>
      </c>
      <c r="C13" t="str">
        <v>SMC-15</v>
      </c>
      <c r="D13" t="str">
        <v>M:\04 Construcao e Montagem\17 PROJETOS - CM\01 - PROJETOS\P0051 - PAL - ADEQUAÇÃO DE POÇOS\1. TUBULAÇÃO\00-POÇOS CONCLUÍDOS GREENDOCS\OPEN\SMC-015_OPEN</v>
      </c>
      <c r="E13" t="str">
        <v>PASSE O MOUSE P/ COPIAR CAMINHO</v>
      </c>
      <c r="F13">
        <v>2024</v>
      </c>
    </row>
    <row r="14" spans="1:8">
      <c r="A14" t="str">
        <v>P0051 - Adequação</v>
      </c>
      <c r="B14" t="str">
        <v>SMC</v>
      </c>
      <c r="C14" t="str">
        <v>SMC-23</v>
      </c>
      <c r="D14" t="str">
        <v>M:\04 Construcao e Montagem\17 PROJETOS - CM\01 - PROJETOS\P0051 - PAL - ADEQUAÇÃO DE POÇOS\1. TUBULAÇÃO\00-POÇOS CONCLUÍDOS GREENDOCS\OPEN\SMC-023_OPEN</v>
      </c>
      <c r="E14" t="str">
        <v>PASSE O MOUSE P/ COPIAR CAMINHO</v>
      </c>
      <c r="F14">
        <v>2024</v>
      </c>
    </row>
    <row r="15" spans="1:8">
      <c r="A15" t="str">
        <v>P0051 - Adequação</v>
      </c>
      <c r="B15" t="str">
        <v>SMC</v>
      </c>
      <c r="C15" t="str">
        <v>SMC-27</v>
      </c>
      <c r="D15" t="str">
        <v>M:\04 Construcao e Montagem\17 PROJETOS - CM\01 - PROJETOS\P0051 - PAL - ADEQUAÇÃO DE POÇOS\1. TUBULAÇÃO\00-POÇOS CONCLUÍDOS GREENDOCS\ORIGEM\SMC-027_ORIGEM</v>
      </c>
      <c r="E15" t="str">
        <v>PASSE O MOUSE P/ COPIAR CAMINHO</v>
      </c>
      <c r="F15">
        <v>2024</v>
      </c>
    </row>
    <row r="16" spans="1:8">
      <c r="A16" t="str">
        <v>P0051 - Adequação</v>
      </c>
      <c r="B16" t="str">
        <v>CSMC</v>
      </c>
      <c r="C16" t="str">
        <v>CSMC-38</v>
      </c>
      <c r="D16" t="str">
        <v>M:\04 Construcao e Montagem\17 PROJETOS - CM\01 - PROJETOS\P0051 - PAL - ADEQUAÇÃO DE POÇOS\1. TUBULAÇÃO\CSMC-038_OPEN</v>
      </c>
      <c r="E16" t="str">
        <v>PASSE O MOUSE P/ COPIAR CAMINHO</v>
      </c>
      <c r="F16">
        <v>2024</v>
      </c>
    </row>
    <row r="17" spans="1:6">
      <c r="A17" t="str">
        <v>P0051 - Adequação</v>
      </c>
      <c r="B17" t="str">
        <v>CSMC</v>
      </c>
      <c r="C17" t="str">
        <v>CSMC-34</v>
      </c>
      <c r="D17" t="str">
        <v>M:\04 Construcao e Montagem\17 PROJETOS - CM\01 - PROJETOS\P0051 - PAL - ADEQUAÇÃO DE POÇOS\1. TUBULAÇÃO\00-POÇOS CONCLUÍDOS GREENDOCS\OPEN\CSMC-034_OPEN</v>
      </c>
      <c r="E17" t="str">
        <v>PASSE O MOUSE P/ COPIAR CAMINHO</v>
      </c>
      <c r="F17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06B9-09C4-467B-9F44-7B8883662D34}">
  <dimension ref="A1:P23"/>
  <sheetViews>
    <sheetView showGridLines="0" zoomScale="70" zoomScaleNormal="70" workbookViewId="0">
      <pane ySplit="3" topLeftCell="B15" activePane="bottomLeft" state="frozen"/>
      <selection pane="bottomLeft" activeCell="B16" sqref="B16"/>
    </sheetView>
  </sheetViews>
  <sheetFormatPr defaultRowHeight="15"/>
  <cols>
    <col min="1" max="1" width="21.140625" customWidth="1"/>
    <col min="2" max="2" width="30.85546875" bestFit="1" customWidth="1"/>
    <col min="3" max="3" width="36.42578125" customWidth="1"/>
    <col min="4" max="4" width="25.7109375" customWidth="1"/>
    <col min="5" max="5" width="24.85546875" customWidth="1"/>
    <col min="6" max="6" width="25.140625" customWidth="1"/>
    <col min="7" max="7" width="21.28515625" bestFit="1" customWidth="1"/>
    <col min="8" max="8" width="35.28515625" bestFit="1" customWidth="1"/>
    <col min="9" max="9" width="44.28515625" customWidth="1"/>
    <col min="10" max="10" width="59.140625" customWidth="1"/>
    <col min="11" max="11" width="9.5703125" customWidth="1"/>
    <col min="12" max="12" width="19.7109375" customWidth="1"/>
    <col min="13" max="13" width="42.85546875" customWidth="1"/>
    <col min="16" max="16" width="14.7109375" bestFit="1" customWidth="1"/>
  </cols>
  <sheetData>
    <row r="1" spans="1:16" ht="27" customHeight="1">
      <c r="A1" s="123"/>
      <c r="B1" s="125" t="s">
        <v>0</v>
      </c>
      <c r="C1" s="126"/>
      <c r="D1" s="126"/>
      <c r="E1" s="126"/>
      <c r="F1" s="126"/>
      <c r="G1" s="126"/>
      <c r="H1" s="126"/>
      <c r="I1" s="126"/>
      <c r="J1" s="126"/>
    </row>
    <row r="2" spans="1:16" ht="27" customHeight="1">
      <c r="A2" s="124"/>
      <c r="B2" s="127"/>
      <c r="C2" s="128"/>
      <c r="D2" s="128"/>
      <c r="E2" s="128"/>
      <c r="F2" s="128"/>
      <c r="G2" s="128"/>
      <c r="H2" s="128"/>
      <c r="I2" s="128"/>
      <c r="J2" s="128"/>
      <c r="L2" s="58" t="s">
        <v>104</v>
      </c>
      <c r="M2" s="59">
        <f>COUNTIF(K4:K23,"VERDADEIRO")/P3</f>
        <v>0.63157894736842102</v>
      </c>
    </row>
    <row r="3" spans="1:16" ht="38.25" customHeight="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M3" s="129" t="s">
        <v>11</v>
      </c>
      <c r="N3" s="130"/>
      <c r="P3" s="58">
        <f>COUNTA(A4:A23)-1</f>
        <v>19</v>
      </c>
    </row>
    <row r="4" spans="1:16" ht="42.75">
      <c r="A4" s="15" t="s">
        <v>12</v>
      </c>
      <c r="B4" s="16" t="s">
        <v>13</v>
      </c>
      <c r="C4" s="44" t="s">
        <v>14</v>
      </c>
      <c r="D4" s="44" t="s">
        <v>14</v>
      </c>
      <c r="E4" s="44" t="s">
        <v>14</v>
      </c>
      <c r="F4" s="44" t="s">
        <v>14</v>
      </c>
      <c r="G4" s="44" t="s">
        <v>14</v>
      </c>
      <c r="H4" s="17"/>
      <c r="I4" s="17" t="s">
        <v>15</v>
      </c>
      <c r="J4" s="51" t="s">
        <v>16</v>
      </c>
      <c r="K4" s="57" t="b">
        <v>1</v>
      </c>
    </row>
    <row r="5" spans="1:16" ht="25.5">
      <c r="A5" s="22" t="s">
        <v>17</v>
      </c>
      <c r="B5" s="22" t="s">
        <v>18</v>
      </c>
      <c r="C5" s="44" t="s">
        <v>14</v>
      </c>
      <c r="D5" s="44" t="s">
        <v>14</v>
      </c>
      <c r="E5" s="44" t="s">
        <v>14</v>
      </c>
      <c r="F5" s="44" t="s">
        <v>14</v>
      </c>
      <c r="G5" s="44" t="s">
        <v>14</v>
      </c>
      <c r="H5" s="23"/>
      <c r="I5" s="23" t="s">
        <v>19</v>
      </c>
      <c r="J5" s="52"/>
      <c r="K5" s="57" t="b">
        <v>1</v>
      </c>
      <c r="M5" s="3" t="s">
        <v>20</v>
      </c>
      <c r="N5" s="12"/>
    </row>
    <row r="6" spans="1:16" ht="25.5">
      <c r="A6" s="15" t="s">
        <v>12</v>
      </c>
      <c r="B6" s="16" t="s">
        <v>21</v>
      </c>
      <c r="C6" s="44" t="s">
        <v>14</v>
      </c>
      <c r="D6" s="44" t="s">
        <v>14</v>
      </c>
      <c r="E6" s="44" t="s">
        <v>14</v>
      </c>
      <c r="F6" s="44" t="s">
        <v>14</v>
      </c>
      <c r="G6" s="44" t="s">
        <v>14</v>
      </c>
      <c r="H6" s="17"/>
      <c r="I6" s="17" t="s">
        <v>22</v>
      </c>
      <c r="J6" s="53"/>
      <c r="K6" s="57" t="b">
        <v>1</v>
      </c>
      <c r="M6" s="3" t="s">
        <v>23</v>
      </c>
      <c r="N6" s="8"/>
    </row>
    <row r="7" spans="1:16" ht="42.75">
      <c r="A7" s="15" t="s">
        <v>24</v>
      </c>
      <c r="B7" s="16" t="s">
        <v>25</v>
      </c>
      <c r="C7" s="44" t="s">
        <v>14</v>
      </c>
      <c r="D7" s="44" t="s">
        <v>14</v>
      </c>
      <c r="E7" s="44" t="s">
        <v>14</v>
      </c>
      <c r="F7" s="44" t="s">
        <v>14</v>
      </c>
      <c r="G7" s="44" t="s">
        <v>14</v>
      </c>
      <c r="H7" s="17" t="s">
        <v>26</v>
      </c>
      <c r="I7" s="17" t="s">
        <v>27</v>
      </c>
      <c r="J7" s="51" t="s">
        <v>16</v>
      </c>
      <c r="K7" s="57" t="b">
        <v>1</v>
      </c>
      <c r="M7" s="3" t="s">
        <v>28</v>
      </c>
      <c r="N7" s="9"/>
    </row>
    <row r="8" spans="1:16" ht="25.5">
      <c r="A8" s="31" t="s">
        <v>12</v>
      </c>
      <c r="B8" s="31" t="s">
        <v>29</v>
      </c>
      <c r="C8" s="44" t="s">
        <v>14</v>
      </c>
      <c r="D8" s="44" t="s">
        <v>14</v>
      </c>
      <c r="E8" s="44" t="s">
        <v>14</v>
      </c>
      <c r="F8" s="44" t="s">
        <v>14</v>
      </c>
      <c r="G8" s="44" t="s">
        <v>14</v>
      </c>
      <c r="H8" s="31"/>
      <c r="I8" s="31" t="s">
        <v>30</v>
      </c>
      <c r="J8" s="52"/>
      <c r="K8" s="57" t="b">
        <v>1</v>
      </c>
      <c r="M8" s="3" t="s">
        <v>31</v>
      </c>
      <c r="N8" s="10"/>
    </row>
    <row r="9" spans="1:16" ht="25.5">
      <c r="A9" s="35" t="s">
        <v>32</v>
      </c>
      <c r="B9" s="16" t="s">
        <v>33</v>
      </c>
      <c r="C9" s="44" t="s">
        <v>14</v>
      </c>
      <c r="D9" s="44" t="s">
        <v>14</v>
      </c>
      <c r="E9" s="44" t="s">
        <v>14</v>
      </c>
      <c r="F9" s="44" t="s">
        <v>14</v>
      </c>
      <c r="G9" s="44" t="s">
        <v>14</v>
      </c>
      <c r="H9" s="17"/>
      <c r="I9" s="17"/>
      <c r="J9" s="54"/>
      <c r="K9" s="57" t="b">
        <v>1</v>
      </c>
      <c r="M9" s="3" t="s">
        <v>34</v>
      </c>
      <c r="N9" s="48"/>
    </row>
    <row r="10" spans="1:16" ht="25.5">
      <c r="A10" s="35" t="s">
        <v>32</v>
      </c>
      <c r="B10" s="16" t="s">
        <v>35</v>
      </c>
      <c r="C10" s="44" t="s">
        <v>14</v>
      </c>
      <c r="D10" s="44" t="s">
        <v>14</v>
      </c>
      <c r="E10" s="44" t="s">
        <v>14</v>
      </c>
      <c r="F10" s="44" t="s">
        <v>14</v>
      </c>
      <c r="G10" s="44" t="s">
        <v>14</v>
      </c>
      <c r="H10" s="17"/>
      <c r="I10" s="17"/>
      <c r="J10" s="54"/>
      <c r="K10" s="57" t="b">
        <v>1</v>
      </c>
      <c r="M10" s="4" t="s">
        <v>36</v>
      </c>
      <c r="N10" s="13"/>
    </row>
    <row r="11" spans="1:16" ht="25.5">
      <c r="A11" s="35" t="s">
        <v>32</v>
      </c>
      <c r="B11" s="16" t="s">
        <v>37</v>
      </c>
      <c r="C11" s="44" t="s">
        <v>14</v>
      </c>
      <c r="D11" s="44" t="s">
        <v>14</v>
      </c>
      <c r="E11" s="44" t="s">
        <v>14</v>
      </c>
      <c r="F11" s="44" t="s">
        <v>14</v>
      </c>
      <c r="G11" s="44" t="s">
        <v>14</v>
      </c>
      <c r="H11" s="17"/>
      <c r="I11" s="17"/>
      <c r="J11" s="54"/>
      <c r="K11" s="57" t="b">
        <v>1</v>
      </c>
      <c r="M11" s="4" t="s">
        <v>38</v>
      </c>
      <c r="N11" s="5"/>
    </row>
    <row r="12" spans="1:16" ht="25.5">
      <c r="A12" s="15" t="s">
        <v>12</v>
      </c>
      <c r="B12" s="16" t="s">
        <v>39</v>
      </c>
      <c r="C12" s="44" t="s">
        <v>14</v>
      </c>
      <c r="D12" s="44" t="s">
        <v>14</v>
      </c>
      <c r="E12" s="44" t="s">
        <v>14</v>
      </c>
      <c r="F12" s="44" t="s">
        <v>14</v>
      </c>
      <c r="G12" s="44" t="s">
        <v>14</v>
      </c>
      <c r="H12" s="17"/>
      <c r="I12" s="17" t="s">
        <v>40</v>
      </c>
      <c r="J12" s="54"/>
      <c r="K12" s="57" t="b">
        <v>1</v>
      </c>
      <c r="M12" s="6" t="s">
        <v>41</v>
      </c>
      <c r="N12" s="7"/>
    </row>
    <row r="13" spans="1:16" ht="42.75">
      <c r="A13" s="35" t="s">
        <v>12</v>
      </c>
      <c r="B13" s="16" t="s">
        <v>42</v>
      </c>
      <c r="C13" s="44" t="s">
        <v>14</v>
      </c>
      <c r="D13" s="16" t="s">
        <v>14</v>
      </c>
      <c r="E13" s="44" t="s">
        <v>14</v>
      </c>
      <c r="F13" s="16" t="s">
        <v>28</v>
      </c>
      <c r="G13" s="44" t="s">
        <v>14</v>
      </c>
      <c r="H13" s="17"/>
      <c r="I13" s="17" t="s">
        <v>43</v>
      </c>
      <c r="J13" s="51" t="s">
        <v>16</v>
      </c>
      <c r="K13" s="57" t="b">
        <v>1</v>
      </c>
    </row>
    <row r="14" spans="1:16" ht="25.5">
      <c r="A14" s="27" t="s">
        <v>24</v>
      </c>
      <c r="B14" s="28" t="s">
        <v>44</v>
      </c>
      <c r="C14" s="29" t="s">
        <v>45</v>
      </c>
      <c r="D14" s="28" t="s">
        <v>14</v>
      </c>
      <c r="E14" s="28" t="s">
        <v>46</v>
      </c>
      <c r="F14" s="28" t="s">
        <v>14</v>
      </c>
      <c r="G14" s="28" t="s">
        <v>47</v>
      </c>
      <c r="H14" s="30"/>
      <c r="I14" s="30" t="s">
        <v>48</v>
      </c>
      <c r="J14" s="54" t="s">
        <v>49</v>
      </c>
      <c r="K14" s="57" t="b">
        <v>1</v>
      </c>
    </row>
    <row r="15" spans="1:16" ht="25.5">
      <c r="A15" s="35" t="s">
        <v>12</v>
      </c>
      <c r="B15" s="16" t="s">
        <v>50</v>
      </c>
      <c r="C15" s="44" t="s">
        <v>51</v>
      </c>
      <c r="D15" s="16" t="s">
        <v>14</v>
      </c>
      <c r="E15" s="16" t="s">
        <v>46</v>
      </c>
      <c r="F15" s="16" t="s">
        <v>52</v>
      </c>
      <c r="G15" s="16" t="s">
        <v>53</v>
      </c>
      <c r="H15" s="17" t="s">
        <v>54</v>
      </c>
      <c r="I15" s="17" t="s">
        <v>55</v>
      </c>
      <c r="J15" s="54"/>
      <c r="K15" s="57" t="b">
        <v>1</v>
      </c>
    </row>
    <row r="16" spans="1:16" ht="25.5">
      <c r="A16" s="18" t="s">
        <v>12</v>
      </c>
      <c r="B16" s="49" t="s">
        <v>56</v>
      </c>
      <c r="C16" s="20" t="s">
        <v>57</v>
      </c>
      <c r="D16" s="19" t="s">
        <v>28</v>
      </c>
      <c r="E16" s="19" t="s">
        <v>58</v>
      </c>
      <c r="F16" s="19" t="s">
        <v>14</v>
      </c>
      <c r="G16" s="19" t="s">
        <v>28</v>
      </c>
      <c r="H16" s="21"/>
      <c r="I16" s="21"/>
      <c r="J16" s="54" t="s">
        <v>59</v>
      </c>
      <c r="K16" s="57" t="b">
        <v>0</v>
      </c>
    </row>
    <row r="17" spans="1:11" ht="25.5">
      <c r="A17" s="18" t="s">
        <v>12</v>
      </c>
      <c r="B17" s="49" t="s">
        <v>60</v>
      </c>
      <c r="C17" s="20" t="s">
        <v>57</v>
      </c>
      <c r="D17" s="19"/>
      <c r="E17" s="19" t="s">
        <v>58</v>
      </c>
      <c r="F17" s="19" t="s">
        <v>14</v>
      </c>
      <c r="G17" s="19" t="s">
        <v>61</v>
      </c>
      <c r="H17" s="21" t="s">
        <v>62</v>
      </c>
      <c r="I17" s="21" t="s">
        <v>63</v>
      </c>
      <c r="J17" s="54" t="s">
        <v>64</v>
      </c>
      <c r="K17" s="57" t="b">
        <v>0</v>
      </c>
    </row>
    <row r="18" spans="1:11" ht="25.5">
      <c r="A18" s="18" t="s">
        <v>12</v>
      </c>
      <c r="B18" s="49" t="s">
        <v>65</v>
      </c>
      <c r="C18" s="20" t="s">
        <v>57</v>
      </c>
      <c r="D18" s="19" t="s">
        <v>28</v>
      </c>
      <c r="E18" s="19" t="s">
        <v>58</v>
      </c>
      <c r="F18" s="19" t="s">
        <v>28</v>
      </c>
      <c r="G18" s="19" t="s">
        <v>28</v>
      </c>
      <c r="H18" s="21" t="s">
        <v>28</v>
      </c>
      <c r="I18" s="21" t="s">
        <v>28</v>
      </c>
      <c r="J18" s="54" t="s">
        <v>66</v>
      </c>
      <c r="K18" s="57" t="b">
        <v>0</v>
      </c>
    </row>
    <row r="19" spans="1:11" ht="24">
      <c r="A19" s="18" t="s">
        <v>12</v>
      </c>
      <c r="B19" s="19" t="s">
        <v>67</v>
      </c>
      <c r="C19" s="20"/>
      <c r="D19" s="19" t="s">
        <v>28</v>
      </c>
      <c r="E19" s="19"/>
      <c r="F19" s="19" t="s">
        <v>14</v>
      </c>
      <c r="G19" s="19" t="s">
        <v>68</v>
      </c>
      <c r="H19" s="21"/>
      <c r="I19" s="21"/>
      <c r="J19" s="54" t="s">
        <v>69</v>
      </c>
      <c r="K19" s="57" t="b">
        <v>0</v>
      </c>
    </row>
    <row r="20" spans="1:11" ht="24">
      <c r="A20" s="18" t="s">
        <v>12</v>
      </c>
      <c r="B20" s="19" t="s">
        <v>70</v>
      </c>
      <c r="C20" s="20"/>
      <c r="D20" s="19" t="s">
        <v>14</v>
      </c>
      <c r="E20" s="19"/>
      <c r="F20" s="19" t="s">
        <v>71</v>
      </c>
      <c r="G20" s="19"/>
      <c r="H20" s="21"/>
      <c r="I20" s="21" t="s">
        <v>72</v>
      </c>
      <c r="J20" s="109" t="s">
        <v>73</v>
      </c>
      <c r="K20" s="57" t="b">
        <v>0</v>
      </c>
    </row>
    <row r="21" spans="1:11" ht="49.5">
      <c r="A21" s="18" t="s">
        <v>12</v>
      </c>
      <c r="B21" s="21" t="s">
        <v>74</v>
      </c>
      <c r="C21" s="20"/>
      <c r="D21" s="21" t="s">
        <v>14</v>
      </c>
      <c r="E21" s="21"/>
      <c r="F21" s="21" t="s">
        <v>28</v>
      </c>
      <c r="G21" s="21"/>
      <c r="H21" s="21"/>
      <c r="I21" s="108" t="s">
        <v>75</v>
      </c>
      <c r="J21" s="106" t="s">
        <v>76</v>
      </c>
      <c r="K21" s="62" t="b">
        <v>0</v>
      </c>
    </row>
    <row r="22" spans="1:11" ht="25.5">
      <c r="A22" s="18" t="s">
        <v>12</v>
      </c>
      <c r="B22" s="19" t="s">
        <v>81</v>
      </c>
      <c r="C22" s="50" t="s">
        <v>82</v>
      </c>
      <c r="D22" s="19" t="s">
        <v>14</v>
      </c>
      <c r="E22" s="19" t="s">
        <v>83</v>
      </c>
      <c r="F22" s="19" t="s">
        <v>14</v>
      </c>
      <c r="G22" s="19" t="s">
        <v>28</v>
      </c>
      <c r="H22" s="21" t="s">
        <v>84</v>
      </c>
      <c r="I22" s="108"/>
      <c r="J22" s="115" t="s">
        <v>105</v>
      </c>
      <c r="K22" s="61" t="b">
        <v>0</v>
      </c>
    </row>
    <row r="23" spans="1:11" ht="25.5">
      <c r="A23" s="18" t="s">
        <v>12</v>
      </c>
      <c r="B23" s="19" t="s">
        <v>86</v>
      </c>
      <c r="C23" s="50" t="s">
        <v>82</v>
      </c>
      <c r="D23" s="19" t="s">
        <v>14</v>
      </c>
      <c r="E23" s="19" t="s">
        <v>83</v>
      </c>
      <c r="F23" s="19" t="s">
        <v>14</v>
      </c>
      <c r="G23" s="19" t="s">
        <v>28</v>
      </c>
      <c r="H23" s="21" t="s">
        <v>87</v>
      </c>
      <c r="I23" s="108"/>
      <c r="J23" s="107" t="s">
        <v>106</v>
      </c>
      <c r="K23" s="61" t="b">
        <v>0</v>
      </c>
    </row>
  </sheetData>
  <protectedRanges>
    <protectedRange sqref="P3 A24:J1048576 K1 K24:K1048576 K22:K23 A22:J23 A1:J21 K3:K21" name="Tabela"/>
  </protectedRanges>
  <autoFilter ref="A3:I23" xr:uid="{E7C99979-7096-45AA-9E77-8A108E7D3F3D}"/>
  <mergeCells count="3">
    <mergeCell ref="A1:A2"/>
    <mergeCell ref="B1:J2"/>
    <mergeCell ref="M3:N3"/>
  </mergeCells>
  <conditionalFormatting sqref="A4:I23">
    <cfRule type="expression" dxfId="13" priority="1">
      <formula>$K4=TRUE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DE52-22B6-4F6F-8799-3C197876D753}">
  <dimension ref="A1:P58"/>
  <sheetViews>
    <sheetView showGridLines="0" zoomScale="70" zoomScaleNormal="70" workbookViewId="0">
      <pane ySplit="3" topLeftCell="B39" activePane="bottomLeft" state="frozen"/>
      <selection pane="bottomLeft" activeCell="D48" sqref="D48"/>
    </sheetView>
  </sheetViews>
  <sheetFormatPr defaultRowHeight="15"/>
  <cols>
    <col min="1" max="1" width="21.140625" customWidth="1"/>
    <col min="2" max="2" width="42.140625" customWidth="1"/>
    <col min="3" max="3" width="38.42578125" customWidth="1"/>
    <col min="4" max="4" width="40.5703125" customWidth="1"/>
    <col min="5" max="5" width="35.28515625" customWidth="1"/>
    <col min="6" max="6" width="23.7109375" customWidth="1"/>
    <col min="7" max="7" width="13.28515625" customWidth="1"/>
    <col min="8" max="8" width="58.140625" customWidth="1"/>
    <col min="9" max="9" width="14.7109375" customWidth="1"/>
    <col min="10" max="11" width="9.5703125" customWidth="1"/>
    <col min="12" max="12" width="19.7109375" customWidth="1"/>
    <col min="13" max="13" width="42.85546875" customWidth="1"/>
    <col min="15" max="15" width="30.7109375" bestFit="1" customWidth="1"/>
    <col min="16" max="16" width="27.140625" bestFit="1" customWidth="1"/>
    <col min="17" max="17" width="10.7109375" bestFit="1" customWidth="1"/>
    <col min="18" max="18" width="11.140625" bestFit="1" customWidth="1"/>
  </cols>
  <sheetData>
    <row r="1" spans="1:16" ht="27" customHeight="1">
      <c r="A1" s="123"/>
      <c r="B1" s="125" t="s">
        <v>107</v>
      </c>
      <c r="C1" s="126"/>
      <c r="D1" s="60"/>
      <c r="E1" s="60"/>
      <c r="F1" s="60"/>
      <c r="G1" s="60"/>
      <c r="H1" s="60"/>
      <c r="I1" s="60"/>
    </row>
    <row r="2" spans="1:16" ht="27" customHeight="1">
      <c r="A2" s="124"/>
      <c r="B2" s="127"/>
      <c r="C2" s="128"/>
      <c r="D2" s="60"/>
      <c r="E2" s="60"/>
      <c r="F2" s="60"/>
      <c r="G2" s="60"/>
      <c r="H2" s="60"/>
      <c r="I2" s="60"/>
      <c r="L2" s="58" t="s">
        <v>104</v>
      </c>
      <c r="M2" s="59">
        <f>COUNTIF(J4:J58,"VERDADEIRO")/P3</f>
        <v>0</v>
      </c>
    </row>
    <row r="3" spans="1:16" ht="38.25" customHeight="1">
      <c r="A3" s="63" t="s">
        <v>1</v>
      </c>
      <c r="B3" s="64" t="s">
        <v>2</v>
      </c>
      <c r="C3" s="80" t="s">
        <v>8</v>
      </c>
      <c r="D3" s="81" t="s">
        <v>108</v>
      </c>
      <c r="E3" s="81" t="s">
        <v>109</v>
      </c>
      <c r="F3" s="91" t="s">
        <v>110</v>
      </c>
      <c r="G3" s="82" t="s">
        <v>111</v>
      </c>
      <c r="H3" s="79" t="s">
        <v>112</v>
      </c>
      <c r="I3" s="79" t="s">
        <v>113</v>
      </c>
      <c r="M3" s="129" t="s">
        <v>11</v>
      </c>
      <c r="N3" s="130"/>
      <c r="P3" s="90">
        <f>COUNTA(A4:A58)-1</f>
        <v>54</v>
      </c>
    </row>
    <row r="4" spans="1:16" ht="23.25" customHeight="1">
      <c r="A4" s="70" t="s">
        <v>17</v>
      </c>
      <c r="B4" s="70" t="s">
        <v>18</v>
      </c>
      <c r="C4" s="70" t="s">
        <v>114</v>
      </c>
      <c r="D4" s="71" t="s">
        <v>115</v>
      </c>
      <c r="E4" s="71" t="s">
        <v>116</v>
      </c>
      <c r="F4" s="71" t="s">
        <v>117</v>
      </c>
      <c r="G4" s="96" t="s">
        <v>118</v>
      </c>
      <c r="H4" s="78" t="str">
        <f t="shared" ref="H4:H58" si="0">HYPERLINK(G4, "PASSE O MOUSE P/ COPIAR CAMINHO")</f>
        <v>PASSE O MOUSE P/ COPIAR CAMINHO</v>
      </c>
      <c r="I4" s="78">
        <v>2023</v>
      </c>
      <c r="J4" s="61" t="b">
        <v>0</v>
      </c>
      <c r="K4" s="92"/>
      <c r="M4" s="145" t="s">
        <v>119</v>
      </c>
      <c r="N4" s="12"/>
    </row>
    <row r="5" spans="1:16" ht="23.25" customHeight="1">
      <c r="A5" s="70" t="s">
        <v>12</v>
      </c>
      <c r="B5" s="70" t="s">
        <v>21</v>
      </c>
      <c r="C5" s="70" t="s">
        <v>120</v>
      </c>
      <c r="D5" s="71" t="s">
        <v>121</v>
      </c>
      <c r="E5" s="71" t="s">
        <v>116</v>
      </c>
      <c r="F5" s="71" t="s">
        <v>117</v>
      </c>
      <c r="G5" s="96" t="s">
        <v>122</v>
      </c>
      <c r="H5" s="78" t="str">
        <f t="shared" si="0"/>
        <v>PASSE O MOUSE P/ COPIAR CAMINHO</v>
      </c>
      <c r="I5" s="78">
        <v>2023</v>
      </c>
      <c r="J5" s="61" t="b">
        <v>0</v>
      </c>
      <c r="K5" s="92"/>
      <c r="M5" s="122" t="s">
        <v>123</v>
      </c>
      <c r="N5" s="10"/>
    </row>
    <row r="6" spans="1:16" ht="23.25" customHeight="1">
      <c r="A6" s="70" t="s">
        <v>12</v>
      </c>
      <c r="B6" s="70" t="s">
        <v>29</v>
      </c>
      <c r="C6" s="70" t="s">
        <v>124</v>
      </c>
      <c r="D6" s="71" t="s">
        <v>125</v>
      </c>
      <c r="E6" s="71" t="s">
        <v>116</v>
      </c>
      <c r="F6" s="71" t="s">
        <v>126</v>
      </c>
      <c r="G6" s="96" t="s">
        <v>127</v>
      </c>
      <c r="H6" s="78" t="str">
        <f t="shared" si="0"/>
        <v>PASSE O MOUSE P/ COPIAR CAMINHO</v>
      </c>
      <c r="I6" s="78">
        <v>2022</v>
      </c>
      <c r="J6" s="61" t="b">
        <v>0</v>
      </c>
      <c r="K6" s="92"/>
      <c r="M6" s="3" t="s">
        <v>128</v>
      </c>
      <c r="N6" s="66"/>
    </row>
    <row r="7" spans="1:16" ht="23.25" customHeight="1">
      <c r="A7" s="70" t="s">
        <v>24</v>
      </c>
      <c r="B7" s="73" t="s">
        <v>44</v>
      </c>
      <c r="C7" s="74" t="s">
        <v>129</v>
      </c>
      <c r="D7" s="75" t="s">
        <v>130</v>
      </c>
      <c r="E7" s="71" t="s">
        <v>116</v>
      </c>
      <c r="F7" s="75" t="s">
        <v>126</v>
      </c>
      <c r="G7" s="98" t="s">
        <v>131</v>
      </c>
      <c r="H7" s="78" t="str">
        <f t="shared" si="0"/>
        <v>PASSE O MOUSE P/ COPIAR CAMINHO</v>
      </c>
      <c r="I7" s="78">
        <v>2023</v>
      </c>
      <c r="J7" s="61" t="b">
        <v>0</v>
      </c>
      <c r="K7" s="92"/>
    </row>
    <row r="8" spans="1:16" ht="23.25" customHeight="1">
      <c r="A8" s="70" t="s">
        <v>12</v>
      </c>
      <c r="B8" s="73" t="s">
        <v>132</v>
      </c>
      <c r="C8" s="74" t="s">
        <v>54</v>
      </c>
      <c r="D8" s="75" t="s">
        <v>133</v>
      </c>
      <c r="E8" s="75" t="s">
        <v>134</v>
      </c>
      <c r="F8" s="75" t="s">
        <v>126</v>
      </c>
      <c r="G8" s="98" t="s">
        <v>135</v>
      </c>
      <c r="H8" s="78" t="str">
        <f t="shared" si="0"/>
        <v>PASSE O MOUSE P/ COPIAR CAMINHO</v>
      </c>
      <c r="I8" s="78">
        <v>2023</v>
      </c>
      <c r="J8" s="61" t="b">
        <v>0</v>
      </c>
      <c r="K8" s="92"/>
    </row>
    <row r="9" spans="1:16" ht="23.25" customHeight="1">
      <c r="A9" s="72" t="s">
        <v>12</v>
      </c>
      <c r="B9" s="67" t="s">
        <v>136</v>
      </c>
      <c r="C9" s="68" t="s">
        <v>137</v>
      </c>
      <c r="D9" s="69"/>
      <c r="E9" s="69"/>
      <c r="F9" s="69"/>
      <c r="G9" s="97" t="s">
        <v>138</v>
      </c>
      <c r="H9" s="77" t="str">
        <f t="shared" si="0"/>
        <v>PASSE O MOUSE P/ COPIAR CAMINHO</v>
      </c>
      <c r="I9" s="77">
        <v>2022</v>
      </c>
      <c r="J9" s="61" t="b">
        <v>0</v>
      </c>
      <c r="K9" s="92"/>
    </row>
    <row r="10" spans="1:16" ht="23.25" customHeight="1">
      <c r="A10" s="72" t="s">
        <v>12</v>
      </c>
      <c r="B10" s="67" t="s">
        <v>60</v>
      </c>
      <c r="C10" s="68" t="s">
        <v>62</v>
      </c>
      <c r="D10" s="69"/>
      <c r="E10" s="69"/>
      <c r="F10" s="69"/>
      <c r="G10" s="97" t="s">
        <v>139</v>
      </c>
      <c r="H10" s="77" t="str">
        <f t="shared" si="0"/>
        <v>PASSE O MOUSE P/ COPIAR CAMINHO</v>
      </c>
      <c r="I10" s="77">
        <v>2022</v>
      </c>
      <c r="J10" s="61" t="b">
        <v>0</v>
      </c>
      <c r="K10" s="92"/>
    </row>
    <row r="11" spans="1:16" ht="23.25" customHeight="1">
      <c r="A11" s="72" t="s">
        <v>12</v>
      </c>
      <c r="B11" s="67" t="s">
        <v>65</v>
      </c>
      <c r="C11" s="68" t="s">
        <v>28</v>
      </c>
      <c r="D11" s="69"/>
      <c r="E11" s="69"/>
      <c r="F11" s="69"/>
      <c r="G11" s="97"/>
      <c r="H11" s="77" t="str">
        <f t="shared" si="0"/>
        <v>PASSE O MOUSE P/ COPIAR CAMINHO</v>
      </c>
      <c r="I11" s="77"/>
      <c r="J11" s="61" t="b">
        <v>0</v>
      </c>
      <c r="K11" s="92"/>
    </row>
    <row r="12" spans="1:16" ht="23.25" customHeight="1">
      <c r="A12" s="72" t="s">
        <v>12</v>
      </c>
      <c r="B12" s="67" t="s">
        <v>140</v>
      </c>
      <c r="C12" s="68"/>
      <c r="D12" s="69"/>
      <c r="E12" s="69"/>
      <c r="F12" s="69"/>
      <c r="G12" s="97" t="s">
        <v>141</v>
      </c>
      <c r="H12" s="77" t="str">
        <f t="shared" si="0"/>
        <v>PASSE O MOUSE P/ COPIAR CAMINHO</v>
      </c>
      <c r="I12" s="77">
        <v>2022</v>
      </c>
      <c r="J12" s="61" t="b">
        <v>0</v>
      </c>
      <c r="K12" s="92"/>
    </row>
    <row r="13" spans="1:16" ht="23.25" customHeight="1">
      <c r="A13" s="72" t="s">
        <v>12</v>
      </c>
      <c r="B13" s="67" t="s">
        <v>70</v>
      </c>
      <c r="C13" s="68"/>
      <c r="D13" s="69"/>
      <c r="E13" s="69"/>
      <c r="F13" s="69"/>
      <c r="G13" s="97" t="s">
        <v>142</v>
      </c>
      <c r="H13" s="77" t="str">
        <f t="shared" si="0"/>
        <v>PASSE O MOUSE P/ COPIAR CAMINHO</v>
      </c>
      <c r="I13" s="77">
        <v>2022</v>
      </c>
      <c r="J13" s="61" t="b">
        <v>0</v>
      </c>
      <c r="K13" s="92"/>
    </row>
    <row r="14" spans="1:16" ht="23.25" customHeight="1">
      <c r="A14" s="72" t="s">
        <v>12</v>
      </c>
      <c r="B14" s="68" t="s">
        <v>74</v>
      </c>
      <c r="C14" s="68"/>
      <c r="D14" s="76"/>
      <c r="E14" s="76"/>
      <c r="F14" s="76"/>
      <c r="G14" s="99" t="s">
        <v>143</v>
      </c>
      <c r="H14" s="77" t="str">
        <f t="shared" si="0"/>
        <v>PASSE O MOUSE P/ COPIAR CAMINHO</v>
      </c>
      <c r="I14" s="77">
        <v>2022</v>
      </c>
      <c r="J14" s="62" t="b">
        <v>0</v>
      </c>
      <c r="K14" s="92"/>
    </row>
    <row r="15" spans="1:16" ht="23.25" customHeight="1">
      <c r="A15" s="72" t="s">
        <v>12</v>
      </c>
      <c r="B15" s="67" t="s">
        <v>81</v>
      </c>
      <c r="C15" s="68" t="s">
        <v>84</v>
      </c>
      <c r="D15" s="69"/>
      <c r="E15" s="69"/>
      <c r="F15" s="69"/>
      <c r="G15" s="97" t="s">
        <v>144</v>
      </c>
      <c r="H15" s="77" t="str">
        <f t="shared" si="0"/>
        <v>PASSE O MOUSE P/ COPIAR CAMINHO</v>
      </c>
      <c r="I15" s="77">
        <v>2022</v>
      </c>
      <c r="J15" s="61" t="b">
        <v>0</v>
      </c>
      <c r="K15" s="92"/>
    </row>
    <row r="16" spans="1:16" ht="23.25" customHeight="1">
      <c r="A16" s="72" t="s">
        <v>12</v>
      </c>
      <c r="B16" s="67" t="s">
        <v>86</v>
      </c>
      <c r="C16" s="68" t="s">
        <v>87</v>
      </c>
      <c r="D16" s="69"/>
      <c r="E16" s="69"/>
      <c r="F16" s="69"/>
      <c r="G16" s="97" t="s">
        <v>145</v>
      </c>
      <c r="H16" s="77" t="str">
        <f t="shared" si="0"/>
        <v>PASSE O MOUSE P/ COPIAR CAMINHO</v>
      </c>
      <c r="I16" s="77">
        <v>2023</v>
      </c>
      <c r="J16" s="61" t="b">
        <v>0</v>
      </c>
      <c r="K16" s="92"/>
    </row>
    <row r="17" spans="1:11" ht="23.25" customHeight="1">
      <c r="A17" s="70" t="s">
        <v>17</v>
      </c>
      <c r="B17" s="73" t="s">
        <v>146</v>
      </c>
      <c r="C17" s="74" t="s">
        <v>147</v>
      </c>
      <c r="D17" s="75" t="s">
        <v>148</v>
      </c>
      <c r="E17" s="105" t="s">
        <v>149</v>
      </c>
      <c r="F17" s="75" t="s">
        <v>126</v>
      </c>
      <c r="G17" s="98" t="s">
        <v>150</v>
      </c>
      <c r="H17" s="78" t="str">
        <f t="shared" si="0"/>
        <v>PASSE O MOUSE P/ COPIAR CAMINHO</v>
      </c>
      <c r="I17" s="78">
        <v>2024</v>
      </c>
      <c r="J17" s="61" t="b">
        <v>0</v>
      </c>
      <c r="K17" s="92"/>
    </row>
    <row r="18" spans="1:11" ht="23.25" customHeight="1">
      <c r="A18" s="70" t="s">
        <v>12</v>
      </c>
      <c r="B18" s="73" t="s">
        <v>151</v>
      </c>
      <c r="C18" s="74" t="s">
        <v>152</v>
      </c>
      <c r="D18" s="75" t="s">
        <v>153</v>
      </c>
      <c r="E18" s="105" t="s">
        <v>116</v>
      </c>
      <c r="F18" s="75" t="s">
        <v>117</v>
      </c>
      <c r="G18" s="98" t="s">
        <v>154</v>
      </c>
      <c r="H18" s="78" t="str">
        <f t="shared" si="0"/>
        <v>PASSE O MOUSE P/ COPIAR CAMINHO</v>
      </c>
      <c r="I18" s="78">
        <v>2023</v>
      </c>
      <c r="J18" s="61" t="b">
        <v>0</v>
      </c>
      <c r="K18" s="92"/>
    </row>
    <row r="19" spans="1:11" ht="23.25" customHeight="1">
      <c r="A19" s="70" t="s">
        <v>17</v>
      </c>
      <c r="B19" s="73" t="s">
        <v>155</v>
      </c>
      <c r="C19" s="74" t="s">
        <v>156</v>
      </c>
      <c r="D19" s="75" t="s">
        <v>157</v>
      </c>
      <c r="E19" s="105" t="s">
        <v>116</v>
      </c>
      <c r="F19" s="75" t="s">
        <v>117</v>
      </c>
      <c r="G19" s="98" t="s">
        <v>158</v>
      </c>
      <c r="H19" s="78" t="str">
        <f t="shared" si="0"/>
        <v>PASSE O MOUSE P/ COPIAR CAMINHO</v>
      </c>
      <c r="I19" s="78">
        <v>2023</v>
      </c>
      <c r="J19" s="61" t="b">
        <v>0</v>
      </c>
      <c r="K19" s="92"/>
    </row>
    <row r="20" spans="1:11" ht="23.25" customHeight="1">
      <c r="A20" s="70" t="str">
        <f>_xlfn.XLOOKUP('PENDÊNCIAS RT'!B20,CAMINHOS_POÇOS!C4:C84,CAMINHOS_POÇOS!A4:A84,0)</f>
        <v>P0044 - Escoamento</v>
      </c>
      <c r="B20" s="73" t="s">
        <v>159</v>
      </c>
      <c r="C20" s="74" t="s">
        <v>160</v>
      </c>
      <c r="D20" s="75" t="s">
        <v>161</v>
      </c>
      <c r="E20" s="75" t="s">
        <v>116</v>
      </c>
      <c r="F20" s="75" t="s">
        <v>162</v>
      </c>
      <c r="G20" s="98" t="str">
        <f>_xlfn.XLOOKUP('PENDÊNCIAS RT'!B20,CAMINHOS_POÇOS!C4:C84,CAMINHOS_POÇOS!D4:D84,0)</f>
        <v>M:\04 Construcao e Montagem\17 PROJETOS - CM\01 - PROJETOS\P0044 - PAL - ESCOAMENTO DE POÇOS\ALAGOAS\04 - PILAR\01-TUBULAÇÃO\PIR-80 (Água)</v>
      </c>
      <c r="H20" s="78" t="str">
        <f t="shared" si="0"/>
        <v>PASSE O MOUSE P/ COPIAR CAMINHO</v>
      </c>
      <c r="I20" s="78">
        <f>_xlfn.XLOOKUP('PENDÊNCIAS RT'!B21,CAMINHOS_POÇOS!C5:C85,CAMINHOS_POÇOS!F5:F85,0)</f>
        <v>2023</v>
      </c>
      <c r="J20" s="61" t="b">
        <v>0</v>
      </c>
      <c r="K20" s="92"/>
    </row>
    <row r="21" spans="1:11" ht="23.25" customHeight="1">
      <c r="A21" s="70" t="str">
        <f>_xlfn.XLOOKUP('PENDÊNCIAS RT'!B21,CAMINHOS_POÇOS!C5:C85,CAMINHOS_POÇOS!A5:A85,0)</f>
        <v>P0044 - Escoamento</v>
      </c>
      <c r="B21" s="73" t="s">
        <v>163</v>
      </c>
      <c r="C21" s="74" t="s">
        <v>164</v>
      </c>
      <c r="D21" s="75" t="s">
        <v>165</v>
      </c>
      <c r="E21" s="75" t="s">
        <v>166</v>
      </c>
      <c r="F21" s="75" t="s">
        <v>167</v>
      </c>
      <c r="G21" s="98" t="str">
        <f>_xlfn.XLOOKUP('PENDÊNCIAS RT'!B21,CAMINHOS_POÇOS!C5:C85,CAMINHOS_POÇOS!D5:D85,0)</f>
        <v>M:\04 Construcao e Montagem\17 PROJETOS - CM\01 - PROJETOS\P0044 - PAL - ESCOAMENTO DE POÇOS\ALAGOAS\02 - CIDADE SÃO MIGUEL DOS CAMPOS\01- TUBULAÇÃO\CSMC-09</v>
      </c>
      <c r="H21" s="78" t="str">
        <f t="shared" si="0"/>
        <v>PASSE O MOUSE P/ COPIAR CAMINHO</v>
      </c>
      <c r="I21" s="78">
        <f>_xlfn.XLOOKUP('PENDÊNCIAS RT'!B22,CAMINHOS_POÇOS!C6:C86,CAMINHOS_POÇOS!F6:F86,0)</f>
        <v>2023</v>
      </c>
      <c r="J21" s="61" t="b">
        <v>0</v>
      </c>
      <c r="K21" s="92"/>
    </row>
    <row r="22" spans="1:11" ht="23.25" customHeight="1">
      <c r="A22" s="70" t="str">
        <f>_xlfn.XLOOKUP('PENDÊNCIAS RT'!B22,CAMINHOS_POÇOS!C6:C86,CAMINHOS_POÇOS!A6:A86,0)</f>
        <v>P0044 - Escoamento</v>
      </c>
      <c r="B22" s="73" t="s">
        <v>168</v>
      </c>
      <c r="C22" s="74" t="s">
        <v>169</v>
      </c>
      <c r="D22" s="75" t="s">
        <v>170</v>
      </c>
      <c r="E22" s="75" t="s">
        <v>116</v>
      </c>
      <c r="F22" s="75" t="s">
        <v>162</v>
      </c>
      <c r="G22" s="98" t="str">
        <f>_xlfn.XLOOKUP('PENDÊNCIAS RT'!B22,CAMINHOS_POÇOS!C6:C86,CAMINHOS_POÇOS!D6:D86,0)</f>
        <v>M:\04 Construcao e Montagem\17 PROJETOS - CM\01 - PROJETOS\P0044 - PAL - ESCOAMENTO DE POÇOS\ALAGOAS\02 - CIDADE SÃO MIGUEL DOS CAMPOS\01- TUBULAÇÃO\CSMC-16</v>
      </c>
      <c r="H22" s="78" t="str">
        <f t="shared" si="0"/>
        <v>PASSE O MOUSE P/ COPIAR CAMINHO</v>
      </c>
      <c r="I22" s="78">
        <f>_xlfn.XLOOKUP('PENDÊNCIAS RT'!B23,CAMINHOS_POÇOS!C7:C87,CAMINHOS_POÇOS!F7:F87,0)</f>
        <v>2024</v>
      </c>
      <c r="J22" s="61" t="b">
        <v>0</v>
      </c>
      <c r="K22" s="92"/>
    </row>
    <row r="23" spans="1:11" ht="23.25" customHeight="1">
      <c r="A23" s="72" t="str">
        <f>_xlfn.XLOOKUP('PENDÊNCIAS RT'!B23,CAMINHOS_POÇOS!C7:C87,CAMINHOS_POÇOS!A7:A87,0)</f>
        <v>P0051 - Adequação</v>
      </c>
      <c r="B23" s="67" t="s">
        <v>171</v>
      </c>
      <c r="C23" s="68"/>
      <c r="D23" s="76"/>
      <c r="E23" s="69"/>
      <c r="F23" s="69"/>
      <c r="G23" s="97" t="str">
        <f>_xlfn.XLOOKUP('PENDÊNCIAS RT'!B23,CAMINHOS_POÇOS!C7:C87,CAMINHOS_POÇOS!D7:D87,0)</f>
        <v>M:\04 Construcao e Montagem\17 PROJETOS - CM\01 - PROJETOS\P0051 - PAL - ADEQUAÇÃO DE POÇOS\1. TUBULAÇÃO\00-POÇOS CONCLUÍDOS GREENDOCS\ORIGEM\FU-075_ORIGEM</v>
      </c>
      <c r="H23" s="77" t="str">
        <f t="shared" si="0"/>
        <v>PASSE O MOUSE P/ COPIAR CAMINHO</v>
      </c>
      <c r="I23" s="77">
        <f>_xlfn.XLOOKUP('PENDÊNCIAS RT'!B24,CAMINHOS_POÇOS!C8:C88,CAMINHOS_POÇOS!F8:F88,0)</f>
        <v>2024</v>
      </c>
      <c r="J23" s="61" t="b">
        <v>0</v>
      </c>
      <c r="K23" s="92"/>
    </row>
    <row r="24" spans="1:11" ht="23.25" customHeight="1">
      <c r="A24" s="72" t="str">
        <f>_xlfn.XLOOKUP('PENDÊNCIAS RT'!B24,CAMINHOS_POÇOS!C8:C88,CAMINHOS_POÇOS!A8:A88,0)</f>
        <v>P0044 - Escoamento</v>
      </c>
      <c r="B24" s="67" t="s">
        <v>172</v>
      </c>
      <c r="C24" s="68"/>
      <c r="D24" s="69"/>
      <c r="E24" s="69"/>
      <c r="F24" s="69"/>
      <c r="G24" s="97" t="str">
        <f>_xlfn.XLOOKUP('PENDÊNCIAS RT'!B24,CAMINHOS_POÇOS!C8:C88,CAMINHOS_POÇOS!D8:D88,0)</f>
        <v>M:\04 Construcao e Montagem\17 PROJETOS - CM\01 - PROJETOS\P0044 - PAL - ESCOAMENTO DE POÇOS\ALAGOAS\03 - FURADO\01- TUBULAÇÃO\SAT-50 (Óleo)</v>
      </c>
      <c r="H24" s="77" t="str">
        <f t="shared" si="0"/>
        <v>PASSE O MOUSE P/ COPIAR CAMINHO</v>
      </c>
      <c r="I24" s="77">
        <f>_xlfn.XLOOKUP('PENDÊNCIAS RT'!B25,CAMINHOS_POÇOS!C9:C89,CAMINHOS_POÇOS!F9:F89,0)</f>
        <v>2023</v>
      </c>
      <c r="J24" s="61" t="b">
        <v>0</v>
      </c>
      <c r="K24" s="92"/>
    </row>
    <row r="25" spans="1:11" ht="23.25" customHeight="1">
      <c r="A25" s="70" t="str">
        <f>_xlfn.XLOOKUP('PENDÊNCIAS RT'!B25,CAMINHOS_POÇOS!C9:C89,CAMINHOS_POÇOS!A9:A89,0)</f>
        <v>P0051 - Adequação</v>
      </c>
      <c r="B25" s="73" t="s">
        <v>173</v>
      </c>
      <c r="C25" s="74" t="s">
        <v>174</v>
      </c>
      <c r="D25" s="75" t="s">
        <v>175</v>
      </c>
      <c r="E25" s="75" t="s">
        <v>166</v>
      </c>
      <c r="F25" s="75" t="s">
        <v>162</v>
      </c>
      <c r="G25" s="98" t="str">
        <f>_xlfn.XLOOKUP('PENDÊNCIAS RT'!B25,CAMINHOS_POÇOS!C9:C89,CAMINHOS_POÇOS!D9:D89,0)</f>
        <v>M:\04 Construcao e Montagem\17 PROJETOS - CM\01 - PROJETOS\P0051 - PAL - ADEQUAÇÃO DE POÇOS\1. TUBULAÇÃO\00-POÇOS CONCLUÍDOS GREENDOCS\ORIGEM\PIR-097_ORIGEM</v>
      </c>
      <c r="H25" s="78" t="str">
        <f t="shared" si="0"/>
        <v>PASSE O MOUSE P/ COPIAR CAMINHO</v>
      </c>
      <c r="I25" s="78">
        <f>_xlfn.XLOOKUP('PENDÊNCIAS RT'!B26,CAMINHOS_POÇOS!C10:C90,CAMINHOS_POÇOS!F10:F90,0)</f>
        <v>2024</v>
      </c>
      <c r="J25" s="61" t="b">
        <v>0</v>
      </c>
      <c r="K25" s="92"/>
    </row>
    <row r="26" spans="1:11" ht="23.25" customHeight="1">
      <c r="A26" s="70" t="str">
        <f>_xlfn.XLOOKUP('PENDÊNCIAS RT'!B26,CAMINHOS_POÇOS!C10:C90,CAMINHOS_POÇOS!A10:A90,0)</f>
        <v>P0044 - Escoamento</v>
      </c>
      <c r="B26" s="73" t="s">
        <v>176</v>
      </c>
      <c r="C26" s="74" t="s">
        <v>177</v>
      </c>
      <c r="D26" s="75" t="s">
        <v>178</v>
      </c>
      <c r="E26" s="75" t="s">
        <v>116</v>
      </c>
      <c r="F26" s="75" t="s">
        <v>162</v>
      </c>
      <c r="G26" s="98" t="str">
        <f>_xlfn.XLOOKUP('PENDÊNCIAS RT'!B26,CAMINHOS_POÇOS!C10:C90,CAMINHOS_POÇOS!D10:D90,0)</f>
        <v>M:\04 Construcao e Montagem\17 PROJETOS - CM\01 - PROJETOS\P0044 - PAL - ESCOAMENTO DE POÇOS\ALAGOAS\03 - FURADO\01- TUBULAÇÃO\FTD-07 (Água)</v>
      </c>
      <c r="H26" s="78" t="str">
        <f t="shared" si="0"/>
        <v>PASSE O MOUSE P/ COPIAR CAMINHO</v>
      </c>
      <c r="I26" s="78">
        <f>_xlfn.XLOOKUP('PENDÊNCIAS RT'!B27,CAMINHOS_POÇOS!C11:C91,CAMINHOS_POÇOS!F11:F91,0)</f>
        <v>2024</v>
      </c>
      <c r="J26" s="61" t="b">
        <v>0</v>
      </c>
      <c r="K26" s="92"/>
    </row>
    <row r="27" spans="1:11" ht="23.25" customHeight="1">
      <c r="A27" s="70" t="str">
        <f>_xlfn.XLOOKUP('PENDÊNCIAS RT'!B27,CAMINHOS_POÇOS!C11:C91,CAMINHOS_POÇOS!A11:A91,0)</f>
        <v>P0044 - Escoamento</v>
      </c>
      <c r="B27" s="73" t="s">
        <v>179</v>
      </c>
      <c r="C27" s="74" t="s">
        <v>180</v>
      </c>
      <c r="D27" s="75" t="s">
        <v>181</v>
      </c>
      <c r="E27" s="75" t="s">
        <v>182</v>
      </c>
      <c r="F27" s="75" t="s">
        <v>162</v>
      </c>
      <c r="G27" s="98" t="str">
        <f>_xlfn.XLOOKUP('PENDÊNCIAS RT'!B27,CAMINHOS_POÇOS!C11:C91,CAMINHOS_POÇOS!D11:D91,0)</f>
        <v>M:\04 Construcao e Montagem\17 PROJETOS - CM\01 - PROJETOS\P0044 - PAL - ESCOAMENTO DE POÇOS\ALAGOAS\03 - FURADO\01- TUBULAÇÃO\FU-25 (Água)</v>
      </c>
      <c r="H27" s="78" t="str">
        <f t="shared" si="0"/>
        <v>PASSE O MOUSE P/ COPIAR CAMINHO</v>
      </c>
      <c r="I27" s="78">
        <f>_xlfn.XLOOKUP('PENDÊNCIAS RT'!B28,CAMINHOS_POÇOS!C12:C92,CAMINHOS_POÇOS!F12:F92,0)</f>
        <v>2023</v>
      </c>
      <c r="J27" s="61" t="b">
        <v>0</v>
      </c>
      <c r="K27" s="92"/>
    </row>
    <row r="28" spans="1:11" ht="23.25" customHeight="1">
      <c r="A28" s="70" t="str">
        <f>_xlfn.XLOOKUP('PENDÊNCIAS RT'!B28,CAMINHOS_POÇOS!C12:C92,CAMINHOS_POÇOS!A12:A92,0)</f>
        <v>P0051 - Adequação</v>
      </c>
      <c r="B28" s="73" t="s">
        <v>183</v>
      </c>
      <c r="C28" s="74" t="s">
        <v>184</v>
      </c>
      <c r="D28" s="75" t="s">
        <v>185</v>
      </c>
      <c r="E28" s="75" t="s">
        <v>116</v>
      </c>
      <c r="F28" s="75" t="s">
        <v>162</v>
      </c>
      <c r="G28" s="98" t="str">
        <f>_xlfn.XLOOKUP('PENDÊNCIAS RT'!B28,CAMINHOS_POÇOS!C12:C92,CAMINHOS_POÇOS!D12:D92,0)</f>
        <v>M:\04 Construcao e Montagem\17 PROJETOS - CM\01 - PROJETOS\P0051 - PAL - ADEQUAÇÃO DE POÇOS\1. TUBULAÇÃO\PIR-123</v>
      </c>
      <c r="H28" s="78" t="str">
        <f t="shared" si="0"/>
        <v>PASSE O MOUSE P/ COPIAR CAMINHO</v>
      </c>
      <c r="I28" s="78">
        <f>_xlfn.XLOOKUP('PENDÊNCIAS RT'!B29,CAMINHOS_POÇOS!C13:C93,CAMINHOS_POÇOS!F13:F93,0)</f>
        <v>2023</v>
      </c>
      <c r="J28" s="61" t="b">
        <v>0</v>
      </c>
      <c r="K28" s="92"/>
    </row>
    <row r="29" spans="1:11" ht="23.25" customHeight="1">
      <c r="A29" s="70" t="str">
        <f>_xlfn.XLOOKUP('PENDÊNCIAS RT'!B29,CAMINHOS_POÇOS!C13:C93,CAMINHOS_POÇOS!A13:A93,0)</f>
        <v>P0044 - Escoamento</v>
      </c>
      <c r="B29" s="73" t="s">
        <v>186</v>
      </c>
      <c r="C29" s="74" t="s">
        <v>187</v>
      </c>
      <c r="D29" s="75" t="s">
        <v>188</v>
      </c>
      <c r="E29" s="75" t="s">
        <v>182</v>
      </c>
      <c r="F29" s="75" t="s">
        <v>117</v>
      </c>
      <c r="G29" s="98" t="str">
        <f>_xlfn.XLOOKUP('PENDÊNCIAS RT'!B29,CAMINHOS_POÇOS!C13:C93,CAMINHOS_POÇOS!D13:D93,0)</f>
        <v>M:\04 Construcao e Montagem\17 PROJETOS - CM\01 - PROJETOS\P0044 - PAL - ESCOAMENTO DE POÇOS\ALAGOAS\04 - PILAR\01-TUBULAÇÃO\PIR-21 (Água)</v>
      </c>
      <c r="H29" s="78" t="str">
        <f t="shared" si="0"/>
        <v>PASSE O MOUSE P/ COPIAR CAMINHO</v>
      </c>
      <c r="I29" s="78">
        <f>_xlfn.XLOOKUP('PENDÊNCIAS RT'!B30,CAMINHOS_POÇOS!C14:C94,CAMINHOS_POÇOS!F14:F94,0)</f>
        <v>2023</v>
      </c>
      <c r="J29" s="61" t="b">
        <v>0</v>
      </c>
      <c r="K29" s="92"/>
    </row>
    <row r="30" spans="1:11" ht="23.25" customHeight="1">
      <c r="A30" s="70" t="str">
        <f>_xlfn.XLOOKUP('PENDÊNCIAS RT'!B30,CAMINHOS_POÇOS!C14:C94,CAMINHOS_POÇOS!A14:A94,0)</f>
        <v>P0044 - Escoamento</v>
      </c>
      <c r="B30" s="73" t="s">
        <v>189</v>
      </c>
      <c r="C30" s="74" t="s">
        <v>190</v>
      </c>
      <c r="D30" s="75" t="s">
        <v>191</v>
      </c>
      <c r="E30" s="75" t="s">
        <v>182</v>
      </c>
      <c r="F30" s="75" t="s">
        <v>162</v>
      </c>
      <c r="G30" s="98" t="str">
        <f>_xlfn.XLOOKUP('PENDÊNCIAS RT'!B30,CAMINHOS_POÇOS!C14:C94,CAMINHOS_POÇOS!D14:D94,0)</f>
        <v>M:\04 Construcao e Montagem\17 PROJETOS - CM\01 - PROJETOS\P0044 - PAL - ESCOAMENTO DE POÇOS\ALAGOAS\03 - FURADO\01- TUBULAÇÃO\FU-93 (Água)</v>
      </c>
      <c r="H30" s="78" t="str">
        <f t="shared" si="0"/>
        <v>PASSE O MOUSE P/ COPIAR CAMINHO</v>
      </c>
      <c r="I30" s="78">
        <f>_xlfn.XLOOKUP('PENDÊNCIAS RT'!B31,CAMINHOS_POÇOS!C15:C95,CAMINHOS_POÇOS!F15:F95,0)</f>
        <v>2023</v>
      </c>
      <c r="J30" s="61" t="b">
        <v>0</v>
      </c>
      <c r="K30" s="92"/>
    </row>
    <row r="31" spans="1:11" ht="23.25" customHeight="1">
      <c r="A31" s="70" t="str">
        <f>_xlfn.XLOOKUP('PENDÊNCIAS RT'!B31,CAMINHOS_POÇOS!C15:C95,CAMINHOS_POÇOS!A15:A95,0)</f>
        <v>P0051 - Adequação</v>
      </c>
      <c r="B31" s="73" t="s">
        <v>192</v>
      </c>
      <c r="C31" s="74" t="s">
        <v>193</v>
      </c>
      <c r="D31" s="75" t="s">
        <v>175</v>
      </c>
      <c r="E31" s="75" t="s">
        <v>166</v>
      </c>
      <c r="F31" s="75" t="s">
        <v>194</v>
      </c>
      <c r="G31" s="98" t="str">
        <f>_xlfn.XLOOKUP('PENDÊNCIAS RT'!B31,CAMINHOS_POÇOS!C15:C95,CAMINHOS_POÇOS!D15:D95,0)</f>
        <v>M:\04 Construcao e Montagem\17 PROJETOS - CM\01 - PROJETOS\P0051 - PAL - ADEQUAÇÃO DE POÇOS\1. TUBULAÇÃO\00-POÇOS CONCLUÍDOS GREENDOCS\ORIGEM\PIR-233_ORIGEM</v>
      </c>
      <c r="H31" s="78" t="str">
        <f t="shared" si="0"/>
        <v>PASSE O MOUSE P/ COPIAR CAMINHO</v>
      </c>
      <c r="I31" s="78">
        <f>_xlfn.XLOOKUP('PENDÊNCIAS RT'!B32,CAMINHOS_POÇOS!C16:C96,CAMINHOS_POÇOS!F16:F96,0)</f>
        <v>2023</v>
      </c>
      <c r="J31" s="61" t="b">
        <v>0</v>
      </c>
      <c r="K31" s="92"/>
    </row>
    <row r="32" spans="1:11" ht="23.25" customHeight="1">
      <c r="A32" s="121" t="str">
        <f>_xlfn.XLOOKUP('PENDÊNCIAS RT'!B32,CAMINHOS_POÇOS!C16:C96,CAMINHOS_POÇOS!A16:A96,0)</f>
        <v>P0051 - Adequação</v>
      </c>
      <c r="B32" s="73" t="s">
        <v>195</v>
      </c>
      <c r="C32" s="74" t="s">
        <v>196</v>
      </c>
      <c r="D32" s="75" t="s">
        <v>185</v>
      </c>
      <c r="E32" s="75" t="s">
        <v>116</v>
      </c>
      <c r="F32" s="75" t="s">
        <v>162</v>
      </c>
      <c r="G32" s="98" t="str">
        <f>_xlfn.XLOOKUP('PENDÊNCIAS RT'!B32,CAMINHOS_POÇOS!C16:C96,CAMINHOS_POÇOS!D16:D96,0)</f>
        <v>M:\04 Construcao e Montagem\17 PROJETOS - CM\01 - PROJETOS\P0051 - PAL - ADEQUAÇÃO DE POÇOS\1. TUBULAÇÃO\00-POÇOS CONCLUÍDOS GREENDOCS\ORIGEM\PIR-154_ORIGEM</v>
      </c>
      <c r="H32" s="78" t="str">
        <f t="shared" si="0"/>
        <v>PASSE O MOUSE P/ COPIAR CAMINHO</v>
      </c>
      <c r="I32" s="78">
        <f>_xlfn.XLOOKUP('PENDÊNCIAS RT'!B33,CAMINHOS_POÇOS!C17:C97,CAMINHOS_POÇOS!F17:F97,0)</f>
        <v>2024</v>
      </c>
      <c r="J32" s="61" t="b">
        <v>0</v>
      </c>
      <c r="K32" s="92"/>
    </row>
    <row r="33" spans="1:11" ht="23.25" customHeight="1">
      <c r="A33" s="70" t="str">
        <f>_xlfn.XLOOKUP('PENDÊNCIAS RT'!B33,CAMINHOS_POÇOS!C17:C97,CAMINHOS_POÇOS!A17:A97,0)</f>
        <v>P0051 - Adequação</v>
      </c>
      <c r="B33" s="73" t="s">
        <v>197</v>
      </c>
      <c r="C33" s="74" t="s">
        <v>147</v>
      </c>
      <c r="D33" s="75" t="s">
        <v>198</v>
      </c>
      <c r="E33" s="75" t="s">
        <v>116</v>
      </c>
      <c r="F33" s="75" t="s">
        <v>126</v>
      </c>
      <c r="G33" s="98" t="str">
        <f>_xlfn.XLOOKUP('PENDÊNCIAS RT'!B33,CAMINHOS_POÇOS!C17:C97,CAMINHOS_POÇOS!D17:D97,0)</f>
        <v>M:\04 Construcao e Montagem\17 PROJETOS - CM\01 - PROJETOS\P0051 - PAL - ADEQUAÇÃO DE POÇOS\1. TUBULAÇÃO\00-POÇOS CONCLUÍDOS GREENDOCS\ORIGEM\FU-105_ORIGEM</v>
      </c>
      <c r="H33" s="78" t="str">
        <f t="shared" si="0"/>
        <v>PASSE O MOUSE P/ COPIAR CAMINHO</v>
      </c>
      <c r="I33" s="78">
        <f>_xlfn.XLOOKUP('PENDÊNCIAS RT'!B34,CAMINHOS_POÇOS!C18:C98,CAMINHOS_POÇOS!F18:F98,0)</f>
        <v>2023</v>
      </c>
      <c r="J33" s="61" t="b">
        <v>0</v>
      </c>
      <c r="K33" s="92"/>
    </row>
    <row r="34" spans="1:11" ht="23.25" customHeight="1">
      <c r="A34" s="70" t="str">
        <f>_xlfn.XLOOKUP('PENDÊNCIAS RT'!B34,CAMINHOS_POÇOS!C18:C98,CAMINHOS_POÇOS!A18:A98,0)</f>
        <v>P0044 - Escoamento</v>
      </c>
      <c r="B34" s="73" t="s">
        <v>199</v>
      </c>
      <c r="C34" s="74" t="s">
        <v>200</v>
      </c>
      <c r="D34" s="75" t="s">
        <v>201</v>
      </c>
      <c r="E34" s="75" t="s">
        <v>182</v>
      </c>
      <c r="F34" s="75" t="s">
        <v>194</v>
      </c>
      <c r="G34" s="98" t="str">
        <f>_xlfn.XLOOKUP('PENDÊNCIAS RT'!B34,CAMINHOS_POÇOS!C18:C98,CAMINHOS_POÇOS!D18:D98,0)</f>
        <v>M:\04 Construcao e Montagem\17 PROJETOS - CM\01 - PROJETOS\P0044 - PAL - ESCOAMENTO DE POÇOS\ALAGOAS\03 - FURADO\01- TUBULAÇÃO\FU-154 (Água)</v>
      </c>
      <c r="H34" s="78" t="str">
        <f t="shared" si="0"/>
        <v>PASSE O MOUSE P/ COPIAR CAMINHO</v>
      </c>
      <c r="I34" s="78">
        <f>_xlfn.XLOOKUP('PENDÊNCIAS RT'!B35,CAMINHOS_POÇOS!C19:C99,CAMINHOS_POÇOS!F19:F99,0)</f>
        <v>2023</v>
      </c>
      <c r="J34" s="61" t="b">
        <v>0</v>
      </c>
      <c r="K34" s="92"/>
    </row>
    <row r="35" spans="1:11" ht="23.25" customHeight="1">
      <c r="A35" s="70" t="str">
        <f>_xlfn.XLOOKUP('PENDÊNCIAS RT'!B35,CAMINHOS_POÇOS!C19:C99,CAMINHOS_POÇOS!A19:A99,0)</f>
        <v>P0044 - Escoamento</v>
      </c>
      <c r="B35" s="73" t="s">
        <v>202</v>
      </c>
      <c r="C35" s="74" t="s">
        <v>203</v>
      </c>
      <c r="D35" s="75" t="s">
        <v>204</v>
      </c>
      <c r="E35" s="75" t="s">
        <v>182</v>
      </c>
      <c r="F35" s="75" t="s">
        <v>194</v>
      </c>
      <c r="G35" s="98" t="str">
        <f>_xlfn.XLOOKUP('PENDÊNCIAS RT'!B35,CAMINHOS_POÇOS!C19:C99,CAMINHOS_POÇOS!D19:D99,0)</f>
        <v>M:\04 Construcao e Montagem\17 PROJETOS - CM\01 - PROJETOS\P0044 - PAL - ESCOAMENTO DE POÇOS\ALAGOAS\04 - PILAR\01-TUBULAÇÃO\PIR-182 (Água)</v>
      </c>
      <c r="H35" s="78" t="str">
        <f t="shared" si="0"/>
        <v>PASSE O MOUSE P/ COPIAR CAMINHO</v>
      </c>
      <c r="I35" s="78">
        <f>_xlfn.XLOOKUP('PENDÊNCIAS RT'!B36,CAMINHOS_POÇOS!C20:C100,CAMINHOS_POÇOS!F20:F100,0)</f>
        <v>2024</v>
      </c>
      <c r="J35" s="61" t="b">
        <v>0</v>
      </c>
      <c r="K35" s="92"/>
    </row>
    <row r="36" spans="1:11" ht="23.25" customHeight="1">
      <c r="A36" s="70" t="str">
        <f>_xlfn.XLOOKUP('PENDÊNCIAS RT'!B36,CAMINHOS_POÇOS!C20:C100,CAMINHOS_POÇOS!A20:A100,0)</f>
        <v>P0051 - Adequação</v>
      </c>
      <c r="B36" s="73" t="s">
        <v>205</v>
      </c>
      <c r="C36" s="74" t="s">
        <v>206</v>
      </c>
      <c r="D36" s="75" t="s">
        <v>207</v>
      </c>
      <c r="E36" s="75" t="s">
        <v>116</v>
      </c>
      <c r="F36" s="75" t="s">
        <v>162</v>
      </c>
      <c r="G36" s="98" t="str">
        <f>_xlfn.XLOOKUP('PENDÊNCIAS RT'!B36,CAMINHOS_POÇOS!C20:C100,CAMINHOS_POÇOS!D20:D100,0)</f>
        <v>M:\04 Construcao e Montagem\17 PROJETOS - CM\01 - PROJETOS\P0051 - PAL - ADEQUAÇÃO DE POÇOS\1. TUBULAÇÃO\FU-136</v>
      </c>
      <c r="H36" s="78" t="str">
        <f t="shared" si="0"/>
        <v>PASSE O MOUSE P/ COPIAR CAMINHO</v>
      </c>
      <c r="I36" s="78">
        <f>_xlfn.XLOOKUP('PENDÊNCIAS RT'!B37,CAMINHOS_POÇOS!C21:C101,CAMINHOS_POÇOS!F21:F101,0)</f>
        <v>2024</v>
      </c>
      <c r="J36" s="61" t="b">
        <v>0</v>
      </c>
      <c r="K36" s="92"/>
    </row>
    <row r="37" spans="1:11" ht="23.25" customHeight="1">
      <c r="A37" s="70" t="str">
        <f>_xlfn.XLOOKUP('PENDÊNCIAS RT'!B37,CAMINHOS_POÇOS!C21:C101,CAMINHOS_POÇOS!A21:A101,0)</f>
        <v>P0044 - Escoamento</v>
      </c>
      <c r="B37" s="73" t="s">
        <v>208</v>
      </c>
      <c r="C37" s="74" t="s">
        <v>209</v>
      </c>
      <c r="D37" s="75" t="s">
        <v>161</v>
      </c>
      <c r="E37" s="75" t="s">
        <v>182</v>
      </c>
      <c r="F37" s="75" t="s">
        <v>194</v>
      </c>
      <c r="G37" s="98" t="str">
        <f>_xlfn.XLOOKUP('PENDÊNCIAS RT'!B37,CAMINHOS_POÇOS!C21:C101,CAMINHOS_POÇOS!D21:D101,0)</f>
        <v>M:\04 Construcao e Montagem\17 PROJETOS - CM\01 - PROJETOS\P0044 - PAL - ESCOAMENTO DE POÇOS\ALAGOAS\04 - PILAR\01-TUBULAÇÃO\PIR-153 (Água)</v>
      </c>
      <c r="H37" s="78" t="str">
        <f t="shared" si="0"/>
        <v>PASSE O MOUSE P/ COPIAR CAMINHO</v>
      </c>
      <c r="I37" s="78">
        <f>_xlfn.XLOOKUP('PENDÊNCIAS RT'!B38,CAMINHOS_POÇOS!C22:C102,CAMINHOS_POÇOS!F22:F102,0)</f>
        <v>2024</v>
      </c>
      <c r="J37" s="61" t="b">
        <v>0</v>
      </c>
      <c r="K37" s="92"/>
    </row>
    <row r="38" spans="1:11" ht="23.25" customHeight="1">
      <c r="A38" s="72" t="str">
        <f>_xlfn.XLOOKUP('PENDÊNCIAS RT'!B38,CAMINHOS_POÇOS!C22:C102,CAMINHOS_POÇOS!A22:A102,0)</f>
        <v>P0051 - Adequação</v>
      </c>
      <c r="B38" s="67" t="s">
        <v>210</v>
      </c>
      <c r="C38" s="68"/>
      <c r="D38" s="69"/>
      <c r="E38" s="69"/>
      <c r="F38" s="69"/>
      <c r="G38" s="97" t="str">
        <f>_xlfn.XLOOKUP('PENDÊNCIAS RT'!B38,CAMINHOS_POÇOS!C22:C102,CAMINHOS_POÇOS!D22:D102,0)</f>
        <v>M:\04 Construcao e Montagem\17 PROJETOS - CM\01 - PROJETOS\P0051 - PAL - ADEQUAÇÃO DE POÇOS\1. TUBULAÇÃO\00-POÇOS CONCLUÍDOS GREENDOCS\ORIGEM\PIR-052_ORIGEM</v>
      </c>
      <c r="H38" s="77" t="str">
        <f t="shared" si="0"/>
        <v>PASSE O MOUSE P/ COPIAR CAMINHO</v>
      </c>
      <c r="I38" s="77">
        <f>_xlfn.XLOOKUP('PENDÊNCIAS RT'!B39,CAMINHOS_POÇOS!C23:C103,CAMINHOS_POÇOS!F23:F103,0)</f>
        <v>2024</v>
      </c>
      <c r="J38" s="61" t="b">
        <v>0</v>
      </c>
      <c r="K38" s="92"/>
    </row>
    <row r="39" spans="1:11" ht="23.25" customHeight="1">
      <c r="A39" s="70" t="str">
        <f>_xlfn.XLOOKUP('PENDÊNCIAS RT'!B39,CAMINHOS_POÇOS!C23:C103,CAMINHOS_POÇOS!A23:A103,0)</f>
        <v>P0044 - Escoamento</v>
      </c>
      <c r="B39" s="73" t="s">
        <v>211</v>
      </c>
      <c r="C39" s="74" t="s">
        <v>212</v>
      </c>
      <c r="D39" s="75" t="s">
        <v>213</v>
      </c>
      <c r="E39" s="75" t="s">
        <v>116</v>
      </c>
      <c r="F39" s="75" t="s">
        <v>167</v>
      </c>
      <c r="G39" s="98" t="str">
        <f>_xlfn.XLOOKUP('PENDÊNCIAS RT'!B39,CAMINHOS_POÇOS!C23:C103,CAMINHOS_POÇOS!D23:D103,0)</f>
        <v>M:\04 Construcao e Montagem\17 PROJETOS - CM\01 - PROJETOS\P0044 - PAL - ESCOAMENTO DE POÇOS\ALAGOAS\04 - PILAR\01-TUBULAÇÃO\PIR-01</v>
      </c>
      <c r="H39" s="78" t="str">
        <f t="shared" si="0"/>
        <v>PASSE O MOUSE P/ COPIAR CAMINHO</v>
      </c>
      <c r="I39" s="78">
        <f>_xlfn.XLOOKUP('PENDÊNCIAS RT'!B40,CAMINHOS_POÇOS!C24:C104,CAMINHOS_POÇOS!F24:F104,0)</f>
        <v>2023</v>
      </c>
      <c r="J39" s="61" t="b">
        <v>0</v>
      </c>
      <c r="K39" s="92"/>
    </row>
    <row r="40" spans="1:11" ht="23.25" customHeight="1">
      <c r="A40" s="70" t="str">
        <f>_xlfn.XLOOKUP('PENDÊNCIAS RT'!B40,CAMINHOS_POÇOS!C24:C104,CAMINHOS_POÇOS!A24:A104,0)</f>
        <v>P0051 - Adequação</v>
      </c>
      <c r="B40" s="73" t="s">
        <v>214</v>
      </c>
      <c r="C40" s="74" t="s">
        <v>215</v>
      </c>
      <c r="D40" s="75" t="s">
        <v>216</v>
      </c>
      <c r="E40" s="75" t="s">
        <v>134</v>
      </c>
      <c r="F40" s="75" t="s">
        <v>162</v>
      </c>
      <c r="G40" s="98" t="str">
        <f>_xlfn.XLOOKUP('PENDÊNCIAS RT'!B40,CAMINHOS_POÇOS!C24:C104,CAMINHOS_POÇOS!D24:D104,0)</f>
        <v>M:\04 Construcao e Montagem\17 PROJETOS - CM\01 - PROJETOS\P0051 - PAL - ADEQUAÇÃO DE POÇOS\1. TUBULAÇÃO\00-POÇOS CONCLUÍDOS GREENDOCS\ORIGEM\PIR-157, 271_ORIGEM</v>
      </c>
      <c r="H40" s="78" t="str">
        <f t="shared" si="0"/>
        <v>PASSE O MOUSE P/ COPIAR CAMINHO</v>
      </c>
      <c r="I40" s="78">
        <f>_xlfn.XLOOKUP('PENDÊNCIAS RT'!B41,CAMINHOS_POÇOS!C25:C105,CAMINHOS_POÇOS!F25:F105,0)</f>
        <v>2024</v>
      </c>
      <c r="J40" s="61" t="b">
        <v>0</v>
      </c>
      <c r="K40" s="92"/>
    </row>
    <row r="41" spans="1:11" ht="23.25" customHeight="1">
      <c r="A41" s="72" t="str">
        <f>_xlfn.XLOOKUP('PENDÊNCIAS RT'!B41,CAMINHOS_POÇOS!C25:C105,CAMINHOS_POÇOS!A25:A105,0)</f>
        <v>P0051 - Adequação</v>
      </c>
      <c r="B41" s="67" t="s">
        <v>217</v>
      </c>
      <c r="C41" s="68"/>
      <c r="D41" s="69"/>
      <c r="E41" s="69"/>
      <c r="F41" s="69"/>
      <c r="G41" s="97" t="str">
        <f>_xlfn.XLOOKUP('PENDÊNCIAS RT'!B41,CAMINHOS_POÇOS!C25:C105,CAMINHOS_POÇOS!D25:D105,0)</f>
        <v>M:\04 Construcao e Montagem\17 PROJETOS - CM\01 - PROJETOS\P0051 - PAL - ADEQUAÇÃO DE POÇOS\1. TUBULAÇÃO\PIR-076</v>
      </c>
      <c r="H41" s="77" t="str">
        <f t="shared" si="0"/>
        <v>PASSE O MOUSE P/ COPIAR CAMINHO</v>
      </c>
      <c r="I41" s="77">
        <f>_xlfn.XLOOKUP('PENDÊNCIAS RT'!B42,CAMINHOS_POÇOS!C26:C106,CAMINHOS_POÇOS!F26:F106,0)</f>
        <v>2024</v>
      </c>
      <c r="J41" s="61" t="b">
        <v>0</v>
      </c>
      <c r="K41" s="92"/>
    </row>
    <row r="42" spans="1:11" ht="23.25" customHeight="1">
      <c r="A42" s="72" t="str">
        <f>_xlfn.XLOOKUP('PENDÊNCIAS RT'!B42,CAMINHOS_POÇOS!C26:C106,CAMINHOS_POÇOS!A26:A106,0)</f>
        <v>P0051 - Adequação</v>
      </c>
      <c r="B42" s="67" t="s">
        <v>218</v>
      </c>
      <c r="C42" s="68"/>
      <c r="D42" s="69"/>
      <c r="E42" s="69"/>
      <c r="F42" s="69"/>
      <c r="G42" s="97" t="str">
        <f>_xlfn.XLOOKUP('PENDÊNCIAS RT'!B42,CAMINHOS_POÇOS!C26:C106,CAMINHOS_POÇOS!D26:D106,0)</f>
        <v>M:\04 Construcao e Montagem\17 PROJETOS - CM\01 - PROJETOS\P0051 - PAL - ADEQUAÇÃO DE POÇOS\1. TUBULAÇÃO\00-POÇOS CONCLUÍDOS GREENDOCS\OPEN\PIR-277_OPEN</v>
      </c>
      <c r="H42" s="77" t="str">
        <f t="shared" si="0"/>
        <v>PASSE O MOUSE P/ COPIAR CAMINHO</v>
      </c>
      <c r="I42" s="77">
        <f>_xlfn.XLOOKUP('PENDÊNCIAS RT'!B43,CAMINHOS_POÇOS!C27:C107,CAMINHOS_POÇOS!F27:F107,0)</f>
        <v>2023</v>
      </c>
      <c r="J42" s="61" t="b">
        <v>0</v>
      </c>
      <c r="K42" s="92"/>
    </row>
    <row r="43" spans="1:11" ht="23.25" customHeight="1">
      <c r="A43" s="70" t="str">
        <f>_xlfn.XLOOKUP('PENDÊNCIAS RT'!B43,CAMINHOS_POÇOS!C27:C107,CAMINHOS_POÇOS!A27:A107,0)</f>
        <v>P0044 - Escoamento</v>
      </c>
      <c r="B43" s="73" t="s">
        <v>219</v>
      </c>
      <c r="C43" s="74" t="s">
        <v>220</v>
      </c>
      <c r="D43" s="75" t="s">
        <v>221</v>
      </c>
      <c r="E43" s="75" t="s">
        <v>182</v>
      </c>
      <c r="F43" s="75" t="s">
        <v>194</v>
      </c>
      <c r="G43" s="98" t="str">
        <f>_xlfn.XLOOKUP('PENDÊNCIAS RT'!B43,CAMINHOS_POÇOS!C27:C107,CAMINHOS_POÇOS!D27:D107,0)</f>
        <v>M:\04 Construcao e Montagem\17 PROJETOS - CM\01 - PROJETOS\P0044 - PAL - ESCOAMENTO DE POÇOS\ALAGOAS\04 - PILAR\01-TUBULAÇÃO\PIR-203 (Água)</v>
      </c>
      <c r="H43" s="78" t="str">
        <f t="shared" si="0"/>
        <v>PASSE O MOUSE P/ COPIAR CAMINHO</v>
      </c>
      <c r="I43" s="78">
        <f>_xlfn.XLOOKUP('PENDÊNCIAS RT'!B44,CAMINHOS_POÇOS!C28:C108,CAMINHOS_POÇOS!F28:F108,0)</f>
        <v>2024</v>
      </c>
      <c r="J43" s="61" t="b">
        <v>0</v>
      </c>
      <c r="K43" s="92"/>
    </row>
    <row r="44" spans="1:11" ht="23.25" customHeight="1">
      <c r="A44" s="70" t="str">
        <f>_xlfn.XLOOKUP('PENDÊNCIAS RT'!B44,CAMINHOS_POÇOS!C28:C108,CAMINHOS_POÇOS!A28:A108,0)</f>
        <v>P0044 - Escoamento</v>
      </c>
      <c r="B44" s="73" t="s">
        <v>222</v>
      </c>
      <c r="C44" s="74" t="s">
        <v>223</v>
      </c>
      <c r="D44" s="75" t="s">
        <v>224</v>
      </c>
      <c r="E44" s="75" t="s">
        <v>116</v>
      </c>
      <c r="F44" s="75" t="s">
        <v>194</v>
      </c>
      <c r="G44" s="98" t="str">
        <f>_xlfn.XLOOKUP('PENDÊNCIAS RT'!B44,CAMINHOS_POÇOS!C28:C108,CAMINHOS_POÇOS!D28:D108,0)</f>
        <v>M:\04 Construcao e Montagem\17 PROJETOS - CM\01 - PROJETOS\P0044 - PAL - ESCOAMENTO DE POÇOS\ALAGOAS\04 - PILAR\01-TUBULAÇÃO\PIR-122</v>
      </c>
      <c r="H44" s="78" t="str">
        <f t="shared" si="0"/>
        <v>PASSE O MOUSE P/ COPIAR CAMINHO</v>
      </c>
      <c r="I44" s="78">
        <f>_xlfn.XLOOKUP('PENDÊNCIAS RT'!B45,CAMINHOS_POÇOS!C29:C109,CAMINHOS_POÇOS!F29:F109,0)</f>
        <v>2024</v>
      </c>
      <c r="J44" s="61" t="b">
        <v>0</v>
      </c>
      <c r="K44" s="92"/>
    </row>
    <row r="45" spans="1:11" ht="23.25" customHeight="1">
      <c r="A45" s="72" t="str">
        <f>_xlfn.XLOOKUP('PENDÊNCIAS RT'!B45,CAMINHOS_POÇOS!C29:C109,CAMINHOS_POÇOS!A29:A109,0)</f>
        <v>Intervenção</v>
      </c>
      <c r="B45" s="67" t="s">
        <v>225</v>
      </c>
      <c r="C45" s="68" t="s">
        <v>226</v>
      </c>
      <c r="D45" s="69" t="s">
        <v>227</v>
      </c>
      <c r="E45" s="69" t="s">
        <v>116</v>
      </c>
      <c r="F45" s="69" t="s">
        <v>162</v>
      </c>
      <c r="G45" s="97" t="str">
        <f>_xlfn.XLOOKUP('PENDÊNCIAS RT'!B45,CAMINHOS_POÇOS!C29:C109,CAMINHOS_POÇOS!D29:D109,0)</f>
        <v>M:\04 Construcao e Montagem\17 PROJETOS - CM\01 - PROJETOS\P0044 - PAL - ESCOAMENTO DE POÇOS\ALAGOAS\04 - PILAR\01-TUBULAÇÃO\MOCÓ (Em andamento)</v>
      </c>
      <c r="H45" s="77" t="str">
        <f t="shared" si="0"/>
        <v>PASSE O MOUSE P/ COPIAR CAMINHO</v>
      </c>
      <c r="I45" s="77">
        <f>_xlfn.XLOOKUP('PENDÊNCIAS RT'!B46,CAMINHOS_POÇOS!C30:C110,CAMINHOS_POÇOS!F30:F110,0)</f>
        <v>2024</v>
      </c>
      <c r="J45" s="61" t="b">
        <v>0</v>
      </c>
      <c r="K45" s="92"/>
    </row>
    <row r="46" spans="1:11" ht="23.25" customHeight="1">
      <c r="A46" s="72" t="str">
        <f>_xlfn.XLOOKUP('PENDÊNCIAS RT'!B46,CAMINHOS_POÇOS!C30:C110,CAMINHOS_POÇOS!A30:A110,0)</f>
        <v>Intervenção</v>
      </c>
      <c r="B46" s="67" t="s">
        <v>228</v>
      </c>
      <c r="C46" s="68" t="s">
        <v>229</v>
      </c>
      <c r="D46" s="69" t="s">
        <v>230</v>
      </c>
      <c r="E46" s="69" t="s">
        <v>116</v>
      </c>
      <c r="F46" s="69" t="s">
        <v>162</v>
      </c>
      <c r="G46" s="97" t="str">
        <f>_xlfn.XLOOKUP('PENDÊNCIAS RT'!B46,CAMINHOS_POÇOS!C30:C110,CAMINHOS_POÇOS!D30:D110,0)</f>
        <v>M:\04 Construcao e Montagem\17 PROJETOS - CM\01 - PROJETOS\P0044 - PAL - ESCOAMENTO DE POÇOS\ALAGOAS\04 - PILAR\01-TUBULAÇÃO\PREÁ (Em andamento)</v>
      </c>
      <c r="H46" s="77" t="str">
        <f t="shared" si="0"/>
        <v>PASSE O MOUSE P/ COPIAR CAMINHO</v>
      </c>
      <c r="I46" s="77">
        <f>_xlfn.XLOOKUP('PENDÊNCIAS RT'!B47,CAMINHOS_POÇOS!C31:C111,CAMINHOS_POÇOS!F31:F111,0)</f>
        <v>2024</v>
      </c>
      <c r="J46" s="61" t="b">
        <v>0</v>
      </c>
      <c r="K46" s="92"/>
    </row>
    <row r="47" spans="1:11" ht="23.25" customHeight="1">
      <c r="A47" s="72" t="str">
        <f>_xlfn.XLOOKUP('PENDÊNCIAS RT'!B47,CAMINHOS_POÇOS!C31:C111,CAMINHOS_POÇOS!A31:A111,0)</f>
        <v>Intervenção</v>
      </c>
      <c r="B47" s="67" t="s">
        <v>231</v>
      </c>
      <c r="C47" s="68" t="s">
        <v>232</v>
      </c>
      <c r="D47" s="69" t="s">
        <v>233</v>
      </c>
      <c r="E47" s="69" t="s">
        <v>116</v>
      </c>
      <c r="F47" s="69" t="s">
        <v>162</v>
      </c>
      <c r="G47" s="97" t="str">
        <f>_xlfn.XLOOKUP('PENDÊNCIAS RT'!B47,CAMINHOS_POÇOS!C31:C111,CAMINHOS_POÇOS!D31:D111,0)</f>
        <v>M:\04 Construcao e Montagem\17 PROJETOS - CM\01 - PROJETOS\P0044 - PAL - ESCOAMENTO DE POÇOS\ALAGOAS\04 - PILAR\01-TUBULAÇÃO\MOCÓ (Em andamento)\SÁT. PIR-163 (Em andamento)</v>
      </c>
      <c r="H47" s="77" t="str">
        <f t="shared" si="0"/>
        <v>PASSE O MOUSE P/ COPIAR CAMINHO</v>
      </c>
      <c r="I47" s="77">
        <f>_xlfn.XLOOKUP('PENDÊNCIAS RT'!B48,CAMINHOS_POÇOS!C32:C112,CAMINHOS_POÇOS!F32:F112,0)</f>
        <v>2024</v>
      </c>
      <c r="J47" s="61"/>
    </row>
    <row r="48" spans="1:11" ht="23.25" customHeight="1">
      <c r="A48" s="70" t="str">
        <f>_xlfn.XLOOKUP('PENDÊNCIAS RT'!B48,CAMINHOS_POÇOS!C32:C112,CAMINHOS_POÇOS!A32:A112,0)</f>
        <v>P0044 - Escoamento</v>
      </c>
      <c r="B48" s="73" t="s">
        <v>234</v>
      </c>
      <c r="C48" s="74" t="s">
        <v>235</v>
      </c>
      <c r="D48" s="75" t="s">
        <v>236</v>
      </c>
      <c r="E48" s="75" t="s">
        <v>116</v>
      </c>
      <c r="F48" s="75" t="s">
        <v>162</v>
      </c>
      <c r="G48" s="98" t="str">
        <f>_xlfn.XLOOKUP('PENDÊNCIAS RT'!B48,CAMINHOS_POÇOS!C32:C112,CAMINHOS_POÇOS!D32:D112,0)</f>
        <v>M:\04 Construcao e Montagem\17 PROJETOS - CM\01 - PROJETOS\P0044 - PAL - ESCOAMENTO DE POÇOS\ALAGOAS\03 - FURADO\01- TUBULAÇÃO\FU-44</v>
      </c>
      <c r="H48" s="78" t="str">
        <f t="shared" si="0"/>
        <v>PASSE O MOUSE P/ COPIAR CAMINHO</v>
      </c>
      <c r="I48" s="78">
        <f>_xlfn.XLOOKUP('PENDÊNCIAS RT'!B49,CAMINHOS_POÇOS!C33:C113,CAMINHOS_POÇOS!F33:F113,0)</f>
        <v>2024</v>
      </c>
      <c r="J48" s="61" t="b">
        <v>0</v>
      </c>
    </row>
    <row r="49" spans="1:10" ht="23.25" customHeight="1">
      <c r="A49" s="70" t="str">
        <f>_xlfn.XLOOKUP('PENDÊNCIAS RT'!B49,CAMINHOS_POÇOS!C33:C113,CAMINHOS_POÇOS!A33:A113,0)</f>
        <v>P0044 - Escoamento</v>
      </c>
      <c r="B49" s="73" t="s">
        <v>237</v>
      </c>
      <c r="C49" s="74" t="s">
        <v>238</v>
      </c>
      <c r="D49" s="75" t="s">
        <v>239</v>
      </c>
      <c r="E49" s="75" t="s">
        <v>116</v>
      </c>
      <c r="F49" s="75" t="s">
        <v>194</v>
      </c>
      <c r="G49" s="98" t="str">
        <f>_xlfn.XLOOKUP('PENDÊNCIAS RT'!B49,CAMINHOS_POÇOS!C33:C113,CAMINHOS_POÇOS!D33:D113,0)</f>
        <v>M:\04 Construcao e Montagem\17 PROJETOS - CM\01 - PROJETOS\P0044 - PAL - ESCOAMENTO DE POÇOS\ALAGOAS\04 - PILAR\01-TUBULAÇÃO\RR-02</v>
      </c>
      <c r="H49" s="78" t="str">
        <f t="shared" si="0"/>
        <v>PASSE O MOUSE P/ COPIAR CAMINHO</v>
      </c>
      <c r="I49" s="78">
        <f>_xlfn.XLOOKUP('PENDÊNCIAS RT'!B50,CAMINHOS_POÇOS!C34:C114,CAMINHOS_POÇOS!F34:F114,0)</f>
        <v>2023</v>
      </c>
      <c r="J49" s="61"/>
    </row>
    <row r="50" spans="1:10" ht="23.25" customHeight="1">
      <c r="A50" s="70" t="str">
        <f>_xlfn.XLOOKUP('PENDÊNCIAS RT'!B50,CAMINHOS_POÇOS!C34:C114,CAMINHOS_POÇOS!A34:A114,0)</f>
        <v>P0051 - Adequação</v>
      </c>
      <c r="B50" s="73" t="s">
        <v>183</v>
      </c>
      <c r="C50" s="74" t="s">
        <v>184</v>
      </c>
      <c r="D50" s="75" t="s">
        <v>28</v>
      </c>
      <c r="E50" s="75" t="s">
        <v>116</v>
      </c>
      <c r="F50" s="75" t="s">
        <v>194</v>
      </c>
      <c r="G50" s="98" t="str">
        <f>_xlfn.XLOOKUP('PENDÊNCIAS RT'!B50,CAMINHOS_POÇOS!C34:C114,CAMINHOS_POÇOS!D34:D114,0)</f>
        <v>M:\04 Construcao e Montagem\17 PROJETOS - CM\01 - PROJETOS\P0051 - PAL - ADEQUAÇÃO DE POÇOS\1. TUBULAÇÃO\PIR-123</v>
      </c>
      <c r="H50" s="78" t="str">
        <f t="shared" si="0"/>
        <v>PASSE O MOUSE P/ COPIAR CAMINHO</v>
      </c>
      <c r="I50" s="78">
        <f>_xlfn.XLOOKUP('PENDÊNCIAS RT'!B51,CAMINHOS_POÇOS!C35:C115,CAMINHOS_POÇOS!F35:F115,0)</f>
        <v>2024</v>
      </c>
      <c r="J50" s="61"/>
    </row>
    <row r="51" spans="1:10" ht="23.25" customHeight="1">
      <c r="A51" s="70" t="str">
        <f>_xlfn.XLOOKUP('PENDÊNCIAS RT'!B51,CAMINHOS_POÇOS!C35:C115,CAMINHOS_POÇOS!A35:A115,0)</f>
        <v>P0051 - Adequação</v>
      </c>
      <c r="B51" s="73" t="s">
        <v>240</v>
      </c>
      <c r="C51" s="74" t="s">
        <v>241</v>
      </c>
      <c r="D51" s="75" t="s">
        <v>242</v>
      </c>
      <c r="E51" s="75" t="s">
        <v>116</v>
      </c>
      <c r="F51" s="75" t="s">
        <v>162</v>
      </c>
      <c r="G51" s="98" t="str">
        <f>_xlfn.XLOOKUP('PENDÊNCIAS RT'!B51,CAMINHOS_POÇOS!C35:C115,CAMINHOS_POÇOS!D35:D115,0)</f>
        <v>M:\04 Construcao e Montagem\17 PROJETOS - CM\01 - PROJETOS\P0051 - PAL - ADEQUAÇÃO DE POÇOS\1. TUBULAÇÃO\00-POÇOS CONCLUÍDOS GREENDOCS\ORIGEM\FU-20_ORIGEM</v>
      </c>
      <c r="H51" s="78" t="str">
        <f t="shared" si="0"/>
        <v>PASSE O MOUSE P/ COPIAR CAMINHO</v>
      </c>
      <c r="I51" s="78">
        <f>_xlfn.XLOOKUP('PENDÊNCIAS RT'!B52,CAMINHOS_POÇOS!C36:C116,CAMINHOS_POÇOS!F36:F116,0)</f>
        <v>2024</v>
      </c>
      <c r="J51" s="61"/>
    </row>
    <row r="52" spans="1:10" ht="23.25" customHeight="1">
      <c r="A52" s="70" t="str">
        <f>_xlfn.XLOOKUP('PENDÊNCIAS RT'!B52,CAMINHOS_POÇOS!C36:C116,CAMINHOS_POÇOS!A36:A116,0)</f>
        <v>P0051 - Adequação</v>
      </c>
      <c r="B52" s="73" t="s">
        <v>243</v>
      </c>
      <c r="C52" s="74" t="s">
        <v>244</v>
      </c>
      <c r="D52" s="75" t="s">
        <v>245</v>
      </c>
      <c r="E52" s="75" t="s">
        <v>116</v>
      </c>
      <c r="F52" s="75" t="s">
        <v>194</v>
      </c>
      <c r="G52" s="98" t="str">
        <f>_xlfn.XLOOKUP('PENDÊNCIAS RT'!B52,CAMINHOS_POÇOS!C36:C116,CAMINHOS_POÇOS!D36:D116,0)</f>
        <v>M:\04 Construcao e Montagem\17 PROJETOS - CM\01 - PROJETOS\P0051 - PAL - ADEQUAÇÃO DE POÇOS\1. TUBULAÇÃO\00-POÇOS CONCLUÍDOS GREENDOCS\ORIGEM\FU-30_ORIGEM</v>
      </c>
      <c r="H52" s="78" t="str">
        <f t="shared" si="0"/>
        <v>PASSE O MOUSE P/ COPIAR CAMINHO</v>
      </c>
      <c r="I52" s="78">
        <f>_xlfn.XLOOKUP('PENDÊNCIAS RT'!B53,CAMINHOS_POÇOS!C37:C117,CAMINHOS_POÇOS!F37:F117,0)</f>
        <v>2024</v>
      </c>
      <c r="J52" s="61"/>
    </row>
    <row r="53" spans="1:10" ht="23.25" customHeight="1">
      <c r="A53" s="70" t="str">
        <f>_xlfn.XLOOKUP('PENDÊNCIAS RT'!B53,CAMINHOS_POÇOS!C37:C117,CAMINHOS_POÇOS!A37:A117,0)</f>
        <v>P0051 - Adequação</v>
      </c>
      <c r="B53" s="73" t="s">
        <v>246</v>
      </c>
      <c r="C53" s="74" t="s">
        <v>247</v>
      </c>
      <c r="D53" s="75" t="s">
        <v>248</v>
      </c>
      <c r="E53" s="75" t="s">
        <v>116</v>
      </c>
      <c r="F53" s="75" t="s">
        <v>194</v>
      </c>
      <c r="G53" s="98" t="str">
        <f>_xlfn.XLOOKUP('PENDÊNCIAS RT'!B53,CAMINHOS_POÇOS!C37:C117,CAMINHOS_POÇOS!D37:D117,0)</f>
        <v>M:\04 Construcao e Montagem\17 PROJETOS - CM\01 - PROJETOS\P0051 - PAL - ADEQUAÇÃO DE POÇOS\1. TUBULAÇÃO\00-POÇOS CONCLUÍDOS GREENDOCS\OPEN\SMC-015_OPEN</v>
      </c>
      <c r="H53" s="78" t="str">
        <f t="shared" si="0"/>
        <v>PASSE O MOUSE P/ COPIAR CAMINHO</v>
      </c>
      <c r="I53" s="78">
        <f>_xlfn.XLOOKUP('PENDÊNCIAS RT'!B54,CAMINHOS_POÇOS!C38:C118,CAMINHOS_POÇOS!F38:F118,0)</f>
        <v>2024</v>
      </c>
      <c r="J53" s="61"/>
    </row>
    <row r="54" spans="1:10" ht="23.25" customHeight="1">
      <c r="A54" s="70" t="str">
        <f>_xlfn.XLOOKUP('PENDÊNCIAS RT'!B54,CAMINHOS_POÇOS!C38:C118,CAMINHOS_POÇOS!A38:A118,0)</f>
        <v>P0051 - Adequação</v>
      </c>
      <c r="B54" s="73" t="s">
        <v>249</v>
      </c>
      <c r="C54" s="74" t="s">
        <v>250</v>
      </c>
      <c r="D54" s="75" t="s">
        <v>251</v>
      </c>
      <c r="E54" s="75" t="s">
        <v>116</v>
      </c>
      <c r="F54" s="75" t="s">
        <v>162</v>
      </c>
      <c r="G54" s="98" t="str">
        <f>_xlfn.XLOOKUP('PENDÊNCIAS RT'!B54,CAMINHOS_POÇOS!C38:C118,CAMINHOS_POÇOS!D38:D118,0)</f>
        <v>M:\04 Construcao e Montagem\17 PROJETOS - CM\01 - PROJETOS\P0051 - PAL - ADEQUAÇÃO DE POÇOS\1. TUBULAÇÃO\00-POÇOS CONCLUÍDOS GREENDOCS\OPEN\SMC-023_OPEN</v>
      </c>
      <c r="H54" s="78" t="str">
        <f t="shared" si="0"/>
        <v>PASSE O MOUSE P/ COPIAR CAMINHO</v>
      </c>
      <c r="I54" s="78">
        <f>_xlfn.XLOOKUP('PENDÊNCIAS RT'!B55,CAMINHOS_POÇOS!C39:C119,CAMINHOS_POÇOS!F39:F119,0)</f>
        <v>2024</v>
      </c>
      <c r="J54" s="61"/>
    </row>
    <row r="55" spans="1:10" ht="23.25" customHeight="1">
      <c r="A55" s="70" t="str">
        <f>_xlfn.XLOOKUP('PENDÊNCIAS RT'!B55,CAMINHOS_POÇOS!C39:C119,CAMINHOS_POÇOS!A39:A119,0)</f>
        <v>P0051 - Adequação</v>
      </c>
      <c r="B55" s="73" t="s">
        <v>252</v>
      </c>
      <c r="C55" s="74" t="s">
        <v>253</v>
      </c>
      <c r="D55" s="75" t="s">
        <v>254</v>
      </c>
      <c r="E55" s="75" t="s">
        <v>116</v>
      </c>
      <c r="F55" s="75" t="s">
        <v>194</v>
      </c>
      <c r="G55" s="98" t="str">
        <f>_xlfn.XLOOKUP('PENDÊNCIAS RT'!B55,CAMINHOS_POÇOS!C39:C119,CAMINHOS_POÇOS!D39:D119,0)</f>
        <v>M:\04 Construcao e Montagem\17 PROJETOS - CM\01 - PROJETOS\P0051 - PAL - ADEQUAÇÃO DE POÇOS\1. TUBULAÇÃO\00-POÇOS CONCLUÍDOS GREENDOCS\ORIGEM\SMC-027_ORIGEM</v>
      </c>
      <c r="H55" s="78" t="str">
        <f t="shared" si="0"/>
        <v>PASSE O MOUSE P/ COPIAR CAMINHO</v>
      </c>
      <c r="I55" s="78">
        <f>_xlfn.XLOOKUP('PENDÊNCIAS RT'!B56,CAMINHOS_POÇOS!C40:C120,CAMINHOS_POÇOS!F40:F120,0)</f>
        <v>2024</v>
      </c>
      <c r="J55" s="61"/>
    </row>
    <row r="56" spans="1:10" ht="23.25" customHeight="1">
      <c r="A56" s="70" t="str">
        <f>_xlfn.XLOOKUP('PENDÊNCIAS RT'!B56,CAMINHOS_POÇOS!C40:C120,CAMINHOS_POÇOS!A40:A120,0)</f>
        <v>P0051 - Adequação</v>
      </c>
      <c r="B56" s="73" t="s">
        <v>255</v>
      </c>
      <c r="C56" s="74" t="s">
        <v>256</v>
      </c>
      <c r="D56" s="75" t="s">
        <v>257</v>
      </c>
      <c r="E56" s="75" t="s">
        <v>116</v>
      </c>
      <c r="F56" s="75" t="s">
        <v>126</v>
      </c>
      <c r="G56" s="98" t="str">
        <f>_xlfn.XLOOKUP('PENDÊNCIAS RT'!B56,CAMINHOS_POÇOS!C40:C120,CAMINHOS_POÇOS!D40:D120,0)</f>
        <v>M:\04 Construcao e Montagem\17 PROJETOS - CM\01 - PROJETOS\P0051 - PAL - ADEQUAÇÃO DE POÇOS\1. TUBULAÇÃO\00-POÇOS CONCLUÍDOS GREENDOCS\ORIGEM\FU-131_ORIGEM</v>
      </c>
      <c r="H56" s="78" t="str">
        <f t="shared" si="0"/>
        <v>PASSE O MOUSE P/ COPIAR CAMINHO</v>
      </c>
      <c r="I56" s="78">
        <f>_xlfn.XLOOKUP('PENDÊNCIAS RT'!B57,CAMINHOS_POÇOS!C41:C121,CAMINHOS_POÇOS!F41:F121,0)</f>
        <v>2024</v>
      </c>
      <c r="J56" s="61"/>
    </row>
    <row r="57" spans="1:10" ht="23.25" customHeight="1">
      <c r="A57" s="70" t="str">
        <f>_xlfn.XLOOKUP('PENDÊNCIAS RT'!B57,CAMINHOS_POÇOS!C41:C121,CAMINHOS_POÇOS!A41:A121,0)</f>
        <v>P0044 - Escoamento</v>
      </c>
      <c r="B57" s="73" t="s">
        <v>258</v>
      </c>
      <c r="C57" s="74" t="s">
        <v>259</v>
      </c>
      <c r="D57" s="75" t="s">
        <v>260</v>
      </c>
      <c r="E57" s="75" t="s">
        <v>182</v>
      </c>
      <c r="F57" s="75" t="s">
        <v>194</v>
      </c>
      <c r="G57" s="98" t="str">
        <f>_xlfn.XLOOKUP('PENDÊNCIAS RT'!B57,CAMINHOS_POÇOS!C41:C121,CAMINHOS_POÇOS!D41:D121,0)</f>
        <v>M:\04 Construcao e Montagem\17 PROJETOS - CM\01 - PROJETOS\P0044 - PAL - ESCOAMENTO DE POÇOS\ALAGOAS\03 - FURADO\01- TUBULAÇÃO\FU-07 (Água)</v>
      </c>
      <c r="H57" s="78" t="str">
        <f t="shared" si="0"/>
        <v>PASSE O MOUSE P/ COPIAR CAMINHO</v>
      </c>
      <c r="I57" s="78">
        <f>_xlfn.XLOOKUP('PENDÊNCIAS RT'!B58,CAMINHOS_POÇOS!C42:C122,CAMINHOS_POÇOS!F42:F122,0)</f>
        <v>2023</v>
      </c>
      <c r="J57" s="61"/>
    </row>
    <row r="58" spans="1:10" ht="23.25" customHeight="1">
      <c r="A58" s="70" t="str">
        <f>_xlfn.XLOOKUP('PENDÊNCIAS RT'!B58,CAMINHOS_POÇOS!C42:C122,CAMINHOS_POÇOS!A42:A122,0)</f>
        <v>P0044 - Escoamento</v>
      </c>
      <c r="B58" s="73" t="s">
        <v>261</v>
      </c>
      <c r="C58" s="74" t="s">
        <v>262</v>
      </c>
      <c r="D58" s="75" t="s">
        <v>263</v>
      </c>
      <c r="E58" s="75" t="s">
        <v>264</v>
      </c>
      <c r="F58" s="75" t="s">
        <v>194</v>
      </c>
      <c r="G58" s="98" t="str">
        <f>_xlfn.XLOOKUP('PENDÊNCIAS RT'!B58,CAMINHOS_POÇOS!C42:C122,CAMINHOS_POÇOS!D42:D122,0)</f>
        <v>M:\04 Construcao e Montagem\17 PROJETOS - CM\01 - PROJETOS\P0044 - PAL - ESCOAMENTO DE POÇOS\ALAGOAS\04 - PILAR\01-TUBULAÇÃO\PIR-182 (Água)</v>
      </c>
      <c r="H58" s="78" t="str">
        <f t="shared" si="0"/>
        <v>PASSE O MOUSE P/ COPIAR CAMINHO</v>
      </c>
      <c r="I58" s="78">
        <v>2023</v>
      </c>
      <c r="J58" s="61"/>
    </row>
  </sheetData>
  <autoFilter ref="A3:I46" xr:uid="{C243DE52-22B6-4F6F-8799-3C197876D753}"/>
  <mergeCells count="3">
    <mergeCell ref="A1:A2"/>
    <mergeCell ref="B1:C2"/>
    <mergeCell ref="M3:N3"/>
  </mergeCells>
  <conditionalFormatting sqref="A4:I20 A21:A58 B21:F44 B45:D46 F45:F58 G21:I58">
    <cfRule type="expression" dxfId="12" priority="10">
      <formula>$J4=TRUE</formula>
    </cfRule>
  </conditionalFormatting>
  <conditionalFormatting sqref="B47:E58 E45:E46">
    <cfRule type="expression" dxfId="11" priority="1">
      <formula>$J45=TRUE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F0844B3-F3AB-47E5-8B79-CE19A76F7350}">
          <x14:formula1>
            <xm:f>'LISTA DE PROJETOS'!$A$2:$A$18</xm:f>
          </x14:formula1>
          <xm:sqref>A4:A58</xm:sqref>
        </x14:dataValidation>
        <x14:dataValidation type="list" allowBlank="1" showInputMessage="1" showErrorMessage="1" xr:uid="{80498DA1-DB95-4616-B65E-D4700F49F56B}">
          <x14:formula1>
            <xm:f>'LISTA DE PROJETOS'!$B$2:$B$6</xm:f>
          </x14:formula1>
          <xm:sqref>F57:F58</xm:sqref>
        </x14:dataValidation>
        <x14:dataValidation type="list" allowBlank="1" showInputMessage="1" showErrorMessage="1" xr:uid="{DB1313D3-F20A-4137-865D-682AB0701DFD}">
          <x14:formula1>
            <xm:f>'LISTA DE PROJETOS'!$B$2:$B$9</xm:f>
          </x14:formula1>
          <xm:sqref>F4:F56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7E84-0A2D-4D19-8E1B-443DB79F2FFD}">
  <dimension ref="A1:B7"/>
  <sheetViews>
    <sheetView showGridLines="0" workbookViewId="0">
      <selection activeCell="B11" sqref="B11"/>
    </sheetView>
  </sheetViews>
  <sheetFormatPr defaultRowHeight="15"/>
  <cols>
    <col min="1" max="1" width="21.140625" customWidth="1"/>
  </cols>
  <sheetData>
    <row r="1" spans="1:2">
      <c r="A1" s="4" t="s">
        <v>265</v>
      </c>
      <c r="B1" s="3" t="s">
        <v>266</v>
      </c>
    </row>
    <row r="2" spans="1:2">
      <c r="A2" s="4" t="s">
        <v>12</v>
      </c>
      <c r="B2" s="3" t="s">
        <v>117</v>
      </c>
    </row>
    <row r="3" spans="1:2">
      <c r="A3" s="4" t="s">
        <v>17</v>
      </c>
      <c r="B3" s="3" t="s">
        <v>162</v>
      </c>
    </row>
    <row r="4" spans="1:2">
      <c r="A4" s="104" t="s">
        <v>24</v>
      </c>
      <c r="B4" s="120" t="s">
        <v>126</v>
      </c>
    </row>
    <row r="5" spans="1:2">
      <c r="A5" s="4" t="s">
        <v>267</v>
      </c>
      <c r="B5" s="120" t="s">
        <v>194</v>
      </c>
    </row>
    <row r="6" spans="1:2">
      <c r="B6" s="120" t="s">
        <v>268</v>
      </c>
    </row>
    <row r="7" spans="1:2">
      <c r="B7" s="3" t="s">
        <v>167</v>
      </c>
    </row>
  </sheetData>
  <protectedRanges>
    <protectedRange sqref="A2:A3 A6:A20 A4" name="Tabela"/>
  </protectedRange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7BF4-18D2-4EFA-9083-5AFEAAC87992}">
  <dimension ref="A1:O84"/>
  <sheetViews>
    <sheetView showGridLines="0" zoomScale="70" zoomScaleNormal="70" workbookViewId="0">
      <selection activeCell="A3" sqref="A3:F84"/>
    </sheetView>
  </sheetViews>
  <sheetFormatPr defaultRowHeight="15"/>
  <cols>
    <col min="1" max="1" width="20" bestFit="1" customWidth="1"/>
    <col min="2" max="2" width="16.140625" customWidth="1"/>
    <col min="3" max="3" width="40.140625" customWidth="1"/>
    <col min="4" max="4" width="14.5703125" hidden="1" customWidth="1"/>
    <col min="5" max="5" width="58.140625" customWidth="1"/>
    <col min="6" max="6" width="14.7109375" customWidth="1"/>
    <col min="7" max="7" width="23.85546875" bestFit="1" customWidth="1"/>
    <col min="8" max="8" width="25.28515625" bestFit="1" customWidth="1"/>
    <col min="9" max="9" width="5.7109375" customWidth="1"/>
    <col min="10" max="10" width="27.140625" bestFit="1" customWidth="1"/>
    <col min="12" max="12" width="14.7109375" bestFit="1" customWidth="1"/>
  </cols>
  <sheetData>
    <row r="1" spans="1:15" ht="27" customHeight="1">
      <c r="A1" s="131"/>
      <c r="B1" s="116"/>
      <c r="C1" s="144" t="s">
        <v>269</v>
      </c>
      <c r="D1" s="60"/>
      <c r="E1" s="60"/>
      <c r="F1" s="60"/>
      <c r="G1" s="60"/>
    </row>
    <row r="2" spans="1:15" ht="27" customHeight="1">
      <c r="A2" s="132"/>
      <c r="B2" s="116"/>
      <c r="C2" s="126"/>
      <c r="D2" s="60"/>
      <c r="E2" s="60"/>
      <c r="F2" s="60"/>
      <c r="G2" s="60"/>
      <c r="H2" s="58"/>
    </row>
    <row r="3" spans="1:15" ht="38.25" customHeight="1">
      <c r="A3" s="142" t="s">
        <v>1</v>
      </c>
      <c r="B3" s="142" t="s">
        <v>270</v>
      </c>
      <c r="C3" s="143" t="s">
        <v>2</v>
      </c>
      <c r="D3" s="143" t="s">
        <v>111</v>
      </c>
      <c r="E3" s="143" t="s">
        <v>112</v>
      </c>
      <c r="F3" s="143" t="s">
        <v>113</v>
      </c>
      <c r="G3" s="143" t="s">
        <v>271</v>
      </c>
      <c r="L3" s="58"/>
    </row>
    <row r="4" spans="1:15" ht="23.25" customHeight="1">
      <c r="A4" s="133" t="s">
        <v>12</v>
      </c>
      <c r="B4" s="117" t="str">
        <f>IFERROR(LEFT(C4, SEARCH(" ", C4) - 1), LEFT(C4, SEARCH("-", C4) - 1))</f>
        <v>PIR</v>
      </c>
      <c r="C4" s="118" t="s">
        <v>13</v>
      </c>
      <c r="D4" s="95" t="s">
        <v>272</v>
      </c>
      <c r="E4" s="86" t="str">
        <f>HYPERLINK(D4, "PASSE O MOUSE P/ COPIAR CAMINHO")</f>
        <v>PASSE O MOUSE P/ COPIAR CAMINHO</v>
      </c>
      <c r="F4" s="112">
        <v>2022</v>
      </c>
      <c r="G4" s="119"/>
      <c r="H4" s="130" t="s">
        <v>11</v>
      </c>
      <c r="I4" s="130"/>
    </row>
    <row r="5" spans="1:15" ht="23.25" customHeight="1">
      <c r="A5" s="134" t="s">
        <v>17</v>
      </c>
      <c r="B5" s="83" t="str">
        <f>IF(ISERROR(SEARCH(" ", C5)),
   IF(ISERROR(SEARCH("-", C5)),
      C5,
      LEFT(C5, SEARCH("-", C5) - 1)),
   IF(SEARCH(" ", C5) &lt; SEARCH("-", C5),
      LEFT(C5, SEARCH(" ", C5) - 1),
      LEFT(C5, SEARCH("-", C5) - 1)))</f>
        <v>PIR</v>
      </c>
      <c r="C5" s="84" t="s">
        <v>18</v>
      </c>
      <c r="D5" s="95" t="s">
        <v>118</v>
      </c>
      <c r="E5" s="87" t="str">
        <f>HYPERLINK(D5, "PASSE O MOUSE P/ COPIAR CAMINHO")</f>
        <v>PASSE O MOUSE P/ COPIAR CAMINHO</v>
      </c>
      <c r="F5" s="112">
        <f>_xlfn.XLOOKUP(C5,'PENDÊNCIAS RT'!$B$4:$B$19,'PENDÊNCIAS RT'!$I$4:$I$19,"DIGITA O ANO")</f>
        <v>2023</v>
      </c>
      <c r="G5" s="113" t="s">
        <v>273</v>
      </c>
      <c r="H5" s="114" t="s">
        <v>274</v>
      </c>
      <c r="I5" s="102"/>
    </row>
    <row r="6" spans="1:15" ht="23.25" customHeight="1">
      <c r="A6" s="135" t="s">
        <v>12</v>
      </c>
      <c r="B6" s="83" t="str">
        <f>IF(ISERROR(SEARCH(" ", C6)),
   IF(ISERROR(SEARCH("-", C6)),
      C6,
      LEFT(C6, SEARCH("-", C6) - 1)),
   IF(SEARCH(" ", C6) &lt; SEARCH("-", C6),
      LEFT(C6, SEARCH(" ", C6) - 1),
      LEFT(C6, SEARCH("-", C6) - 1)))</f>
        <v>PIR</v>
      </c>
      <c r="C6" s="84" t="s">
        <v>21</v>
      </c>
      <c r="D6" s="95" t="s">
        <v>122</v>
      </c>
      <c r="E6" s="87" t="str">
        <f>HYPERLINK(D6, "PASSE O MOUSE P/ COPIAR CAMINHO")</f>
        <v>PASSE O MOUSE P/ COPIAR CAMINHO</v>
      </c>
      <c r="F6" s="112">
        <f>_xlfn.XLOOKUP(C6,'PENDÊNCIAS RT'!$B$4:$B$19,'PENDÊNCIAS RT'!$I$4:$I$19,"DIGITA O ANO")</f>
        <v>2023</v>
      </c>
      <c r="G6" s="113" t="s">
        <v>273</v>
      </c>
      <c r="H6" s="114" t="s">
        <v>275</v>
      </c>
      <c r="I6" s="103"/>
      <c r="O6" s="65"/>
    </row>
    <row r="7" spans="1:15" ht="23.25" customHeight="1">
      <c r="A7" s="135" t="s">
        <v>24</v>
      </c>
      <c r="B7" s="83" t="str">
        <f>IF(ISERROR(SEARCH(" ", C7)),
   IF(ISERROR(SEARCH("-", C7)),
      C7,
      LEFT(C7, SEARCH("-", C7) - 1)),
   IF(SEARCH(" ", C7) &lt; SEARCH("-", C7),
      LEFT(C7, SEARCH(" ", C7) - 1),
      LEFT(C7, SEARCH("-", C7) - 1)))</f>
        <v>PIR</v>
      </c>
      <c r="C7" s="84" t="s">
        <v>25</v>
      </c>
      <c r="D7" s="95" t="s">
        <v>276</v>
      </c>
      <c r="E7" s="87" t="str">
        <f>HYPERLINK(D7, "PASSE O MOUSE P/ COPIAR CAMINHO")</f>
        <v>PASSE O MOUSE P/ COPIAR CAMINHO</v>
      </c>
      <c r="F7" s="112">
        <v>2023</v>
      </c>
      <c r="G7" s="93"/>
    </row>
    <row r="8" spans="1:15" ht="23.25" customHeight="1">
      <c r="A8" s="136" t="s">
        <v>12</v>
      </c>
      <c r="B8" s="83" t="str">
        <f>IF(ISERROR(SEARCH(" ", C8)),
   IF(ISERROR(SEARCH("-", C8)),
      C8,
      LEFT(C8, SEARCH("-", C8) - 1)),
   IF(SEARCH(" ", C8) &lt; SEARCH("-", C8),
      LEFT(C8, SEARCH(" ", C8) - 1),
      LEFT(C8, SEARCH("-", C8) - 1)))</f>
        <v>PIR</v>
      </c>
      <c r="C8" s="88" t="s">
        <v>29</v>
      </c>
      <c r="D8" s="95" t="s">
        <v>127</v>
      </c>
      <c r="E8" s="87" t="str">
        <f>HYPERLINK(D8, "PASSE O MOUSE P/ COPIAR CAMINHO")</f>
        <v>PASSE O MOUSE P/ COPIAR CAMINHO</v>
      </c>
      <c r="F8" s="112">
        <f>_xlfn.XLOOKUP(C8,'PENDÊNCIAS RT'!$B$4:$B$19,'PENDÊNCIAS RT'!$I$4:$I$19,"DIGITA O ANO")</f>
        <v>2022</v>
      </c>
      <c r="G8" s="113" t="s">
        <v>273</v>
      </c>
      <c r="N8" s="65"/>
    </row>
    <row r="9" spans="1:15" ht="23.25" customHeight="1">
      <c r="A9" s="136" t="s">
        <v>12</v>
      </c>
      <c r="B9" s="83" t="str">
        <f>IF(ISERROR(SEARCH(" ", C9)),
   IF(ISERROR(SEARCH("-", C9)),
      C9,
      LEFT(C9, SEARCH("-", C9) - 1)),
   IF(SEARCH(" ", C9) &lt; SEARCH("-", C9),
      LEFT(C9, SEARCH(" ", C9) - 1),
      LEFT(C9, SEARCH("-", C9) - 1)))</f>
        <v>CSMC</v>
      </c>
      <c r="C9" s="84" t="s">
        <v>33</v>
      </c>
      <c r="D9" s="95" t="s">
        <v>277</v>
      </c>
      <c r="E9" s="87" t="str">
        <f>HYPERLINK(D9, "PASSE O MOUSE P/ COPIAR CAMINHO")</f>
        <v>PASSE O MOUSE P/ COPIAR CAMINHO</v>
      </c>
      <c r="F9" s="112">
        <v>2022</v>
      </c>
      <c r="G9" s="113" t="s">
        <v>273</v>
      </c>
    </row>
    <row r="10" spans="1:15" ht="23.25" customHeight="1">
      <c r="A10" s="136" t="s">
        <v>12</v>
      </c>
      <c r="B10" s="83" t="str">
        <f>IF(ISERROR(SEARCH(" ", C10)),
   IF(ISERROR(SEARCH("-", C10)),
      C10,
      LEFT(C10, SEARCH("-", C10) - 1)),
   IF(SEARCH(" ", C10) &lt; SEARCH("-", C10),
      LEFT(C10, SEARCH(" ", C10) - 1),
      LEFT(C10, SEARCH("-", C10) - 1)))</f>
        <v>CSMC</v>
      </c>
      <c r="C10" s="84" t="s">
        <v>35</v>
      </c>
      <c r="D10" s="95" t="s">
        <v>278</v>
      </c>
      <c r="E10" s="87" t="str">
        <f>HYPERLINK(D10, "PASSE O MOUSE P/ COPIAR CAMINHO")</f>
        <v>PASSE O MOUSE P/ COPIAR CAMINHO</v>
      </c>
      <c r="F10" s="112">
        <v>2022</v>
      </c>
      <c r="G10" s="113" t="s">
        <v>273</v>
      </c>
    </row>
    <row r="11" spans="1:15" ht="23.25" customHeight="1">
      <c r="A11" s="136" t="s">
        <v>12</v>
      </c>
      <c r="B11" s="83" t="str">
        <f>IF(ISERROR(SEARCH(" ", C11)),
   IF(ISERROR(SEARCH("-", C11)),
      C11,
      LEFT(C11, SEARCH("-", C11) - 1)),
   IF(SEARCH(" ", C11) &lt; SEARCH("-", C11),
      LEFT(C11, SEARCH(" ", C11) - 1),
      LEFT(C11, SEARCH("-", C11) - 1)))</f>
        <v>CSMC</v>
      </c>
      <c r="C11" s="84" t="s">
        <v>37</v>
      </c>
      <c r="D11" s="95" t="s">
        <v>279</v>
      </c>
      <c r="E11" s="87" t="str">
        <f>HYPERLINK(D11, "PASSE O MOUSE P/ COPIAR CAMINHO")</f>
        <v>PASSE O MOUSE P/ COPIAR CAMINHO</v>
      </c>
      <c r="F11" s="112">
        <v>2022</v>
      </c>
      <c r="G11" s="113" t="s">
        <v>273</v>
      </c>
    </row>
    <row r="12" spans="1:15" ht="23.25" customHeight="1">
      <c r="A12" s="135" t="s">
        <v>12</v>
      </c>
      <c r="B12" s="83" t="str">
        <f>IF(ISERROR(SEARCH(" ", C12)),
   IF(ISERROR(SEARCH("-", C12)),
      C12,
      LEFT(C12, SEARCH("-", C12) - 1)),
   IF(SEARCH(" ", C12) &lt; SEARCH("-", C12),
      LEFT(C12, SEARCH(" ", C12) - 1),
      LEFT(C12, SEARCH("-", C12) - 1)))</f>
        <v>CSMC</v>
      </c>
      <c r="C12" s="84" t="s">
        <v>39</v>
      </c>
      <c r="D12" s="95" t="s">
        <v>280</v>
      </c>
      <c r="E12" s="87" t="str">
        <f>HYPERLINK(D12, "PASSE O MOUSE P/ COPIAR CAMINHO")</f>
        <v>PASSE O MOUSE P/ COPIAR CAMINHO</v>
      </c>
      <c r="F12" s="112">
        <v>2022</v>
      </c>
      <c r="G12" s="113" t="s">
        <v>273</v>
      </c>
    </row>
    <row r="13" spans="1:15" ht="23.25" customHeight="1">
      <c r="A13" s="136" t="s">
        <v>12</v>
      </c>
      <c r="B13" s="83" t="str">
        <f>IF(ISERROR(SEARCH(" ", C13)),
   IF(ISERROR(SEARCH("-", C13)),
      C13,
      LEFT(C13, SEARCH("-", C13) - 1)),
   IF(SEARCH(" ", C13) &lt; SEARCH("-", C13),
      LEFT(C13, SEARCH(" ", C13) - 1),
      LEFT(C13, SEARCH("-", C13) - 1)))</f>
        <v>PIR</v>
      </c>
      <c r="C13" s="84" t="s">
        <v>42</v>
      </c>
      <c r="D13" s="95" t="s">
        <v>281</v>
      </c>
      <c r="E13" s="87" t="str">
        <f>HYPERLINK(D13, "PASSE O MOUSE P/ COPIAR CAMINHO")</f>
        <v>PASSE O MOUSE P/ COPIAR CAMINHO</v>
      </c>
      <c r="F13" s="112">
        <v>2024</v>
      </c>
      <c r="G13" s="113" t="s">
        <v>273</v>
      </c>
    </row>
    <row r="14" spans="1:15" ht="23.25" customHeight="1">
      <c r="A14" s="136" t="s">
        <v>24</v>
      </c>
      <c r="B14" s="83" t="str">
        <f>IF(ISERROR(SEARCH(" ", C14)),
   IF(ISERROR(SEARCH("-", C14)),
      C14,
      LEFT(C14, SEARCH("-", C14) - 1)),
   IF(SEARCH(" ", C14) &lt; SEARCH("-", C14),
      LEFT(C14, SEARCH(" ", C14) - 1),
      LEFT(C14, SEARCH("-", C14) - 1)))</f>
        <v>PIR</v>
      </c>
      <c r="C14" s="84" t="s">
        <v>44</v>
      </c>
      <c r="D14" s="95" t="s">
        <v>131</v>
      </c>
      <c r="E14" s="87" t="str">
        <f>HYPERLINK(D14, "PASSE O MOUSE P/ COPIAR CAMINHO")</f>
        <v>PASSE O MOUSE P/ COPIAR CAMINHO</v>
      </c>
      <c r="F14" s="112">
        <f>_xlfn.XLOOKUP(C14,'PENDÊNCIAS RT'!$B$4:$B$19,'PENDÊNCIAS RT'!$I$4:$I$19,"DIGITA O ANO")</f>
        <v>2023</v>
      </c>
      <c r="G14" s="113" t="s">
        <v>273</v>
      </c>
    </row>
    <row r="15" spans="1:15" ht="23.25" customHeight="1">
      <c r="A15" s="136" t="s">
        <v>12</v>
      </c>
      <c r="B15" s="83" t="str">
        <f>IF(ISERROR(SEARCH(" ", C15)),
   IF(ISERROR(SEARCH("-", C15)),
      C15,
      LEFT(C15, SEARCH("-", C15) - 1)),
   IF(SEARCH(" ", C15) &lt; SEARCH("-", C15),
      LEFT(C15, SEARCH(" ", C15) - 1),
      LEFT(C15, SEARCH("-", C15) - 1)))</f>
        <v>FU</v>
      </c>
      <c r="C15" s="84" t="s">
        <v>132</v>
      </c>
      <c r="D15" s="95" t="s">
        <v>135</v>
      </c>
      <c r="E15" s="87" t="str">
        <f>HYPERLINK(D15, "PASSE O MOUSE P/ COPIAR CAMINHO")</f>
        <v>PASSE O MOUSE P/ COPIAR CAMINHO</v>
      </c>
      <c r="F15" s="112">
        <f>_xlfn.XLOOKUP(C15,'PENDÊNCIAS RT'!$B$4:$B$19,'PENDÊNCIAS RT'!$I$4:$I$19,"DIGITA O ANO")</f>
        <v>2023</v>
      </c>
      <c r="G15" s="113" t="s">
        <v>273</v>
      </c>
    </row>
    <row r="16" spans="1:15" ht="23.25" customHeight="1">
      <c r="A16" s="136" t="s">
        <v>12</v>
      </c>
      <c r="B16" s="83" t="str">
        <f>IF(ISERROR(SEARCH(" ", C16)),
   IF(ISERROR(SEARCH("-", C16)),
      C16,
      LEFT(C16, SEARCH("-", C16) - 1)),
   IF(SEARCH(" ", C16) &lt; SEARCH("-", C16),
      LEFT(C16, SEARCH(" ", C16) - 1),
      LEFT(C16, SEARCH("-", C16) - 1)))</f>
        <v>FU</v>
      </c>
      <c r="C16" s="84" t="s">
        <v>136</v>
      </c>
      <c r="D16" s="95" t="s">
        <v>138</v>
      </c>
      <c r="E16" s="87" t="str">
        <f>HYPERLINK(D16, "PASSE O MOUSE P/ COPIAR CAMINHO")</f>
        <v>PASSE O MOUSE P/ COPIAR CAMINHO</v>
      </c>
      <c r="F16" s="112">
        <v>2022</v>
      </c>
      <c r="G16" s="93"/>
    </row>
    <row r="17" spans="1:7" ht="23.25" customHeight="1">
      <c r="A17" s="136" t="s">
        <v>12</v>
      </c>
      <c r="B17" s="83" t="str">
        <f>IF(ISERROR(SEARCH(" ", C17)),
   IF(ISERROR(SEARCH("-", C17)),
      C17,
      LEFT(C17, SEARCH("-", C17) - 1)),
   IF(SEARCH(" ", C17) &lt; SEARCH("-", C17),
      LEFT(C17, SEARCH(" ", C17) - 1),
      LEFT(C17, SEARCH("-", C17) - 1)))</f>
        <v>PIR</v>
      </c>
      <c r="C17" s="84" t="s">
        <v>60</v>
      </c>
      <c r="D17" s="95" t="s">
        <v>139</v>
      </c>
      <c r="E17" s="87" t="str">
        <f>HYPERLINK(D17, "PASSE O MOUSE P/ COPIAR CAMINHO")</f>
        <v>PASSE O MOUSE P/ COPIAR CAMINHO</v>
      </c>
      <c r="F17" s="112">
        <v>2022</v>
      </c>
      <c r="G17" s="93"/>
    </row>
    <row r="18" spans="1:7" ht="23.25" customHeight="1">
      <c r="A18" s="136" t="s">
        <v>12</v>
      </c>
      <c r="B18" s="83" t="str">
        <f>IF(ISERROR(SEARCH(" ", C18)),
   IF(ISERROR(SEARCH("-", C18)),
      C18,
      LEFT(C18, SEARCH("-", C18) - 1)),
   IF(SEARCH(" ", C18) &lt; SEARCH("-", C18),
      LEFT(C18, SEARCH(" ", C18) - 1),
      LEFT(C18, SEARCH("-", C18) - 1)))</f>
        <v>PIR</v>
      </c>
      <c r="C18" s="84" t="s">
        <v>65</v>
      </c>
      <c r="D18" s="95"/>
      <c r="E18" s="87" t="str">
        <f>HYPERLINK(D18, "PASSE O MOUSE P/ COPIAR CAMINHO")</f>
        <v>PASSE O MOUSE P/ COPIAR CAMINHO</v>
      </c>
      <c r="F18" s="86"/>
      <c r="G18" s="86"/>
    </row>
    <row r="19" spans="1:7" ht="23.25" customHeight="1">
      <c r="A19" s="136" t="s">
        <v>12</v>
      </c>
      <c r="B19" s="83" t="str">
        <f>IF(ISERROR(SEARCH(" ", C19)),
   IF(ISERROR(SEARCH("-", C19)),
      C19,
      LEFT(C19, SEARCH("-", C19) - 1)),
   IF(SEARCH(" ", C19) &lt; SEARCH("-", C19),
      LEFT(C19, SEARCH(" ", C19) - 1),
      LEFT(C19, SEARCH("-", C19) - 1)))</f>
        <v>FU</v>
      </c>
      <c r="C19" s="84" t="s">
        <v>140</v>
      </c>
      <c r="D19" s="95" t="s">
        <v>141</v>
      </c>
      <c r="E19" s="87" t="str">
        <f>HYPERLINK(D19, "PASSE O MOUSE P/ COPIAR CAMINHO")</f>
        <v>PASSE O MOUSE P/ COPIAR CAMINHO</v>
      </c>
      <c r="F19" s="86">
        <v>2022</v>
      </c>
      <c r="G19" s="86"/>
    </row>
    <row r="20" spans="1:7" ht="23.25" customHeight="1">
      <c r="A20" s="136" t="s">
        <v>12</v>
      </c>
      <c r="B20" s="83" t="str">
        <f>IF(ISERROR(SEARCH(" ", C20)),
   IF(ISERROR(SEARCH("-", C20)),
      C20,
      LEFT(C20, SEARCH("-", C20) - 1)),
   IF(SEARCH(" ", C20) &lt; SEARCH("-", C20),
      LEFT(C20, SEARCH(" ", C20) - 1),
      LEFT(C20, SEARCH("-", C20) - 1)))</f>
        <v>CSMC</v>
      </c>
      <c r="C20" s="84" t="s">
        <v>70</v>
      </c>
      <c r="D20" s="95" t="s">
        <v>142</v>
      </c>
      <c r="E20" s="87" t="str">
        <f>HYPERLINK(D20, "PASSE O MOUSE P/ COPIAR CAMINHO")</f>
        <v>PASSE O MOUSE P/ COPIAR CAMINHO</v>
      </c>
      <c r="F20" s="86">
        <v>2022</v>
      </c>
      <c r="G20" s="86"/>
    </row>
    <row r="21" spans="1:7" ht="23.25" customHeight="1">
      <c r="A21" s="136" t="s">
        <v>12</v>
      </c>
      <c r="B21" s="83" t="str">
        <f>IF(ISERROR(SEARCH(" ", C21)),
   IF(ISERROR(SEARCH("-", C21)),
      C21,
      LEFT(C21, SEARCH("-", C21) - 1)),
   IF(SEARCH(" ", C21) &lt; SEARCH("-", C21),
      LEFT(C21, SEARCH(" ", C21) - 1),
      LEFT(C21, SEARCH("-", C21) - 1)))</f>
        <v>SMC</v>
      </c>
      <c r="C21" s="85" t="s">
        <v>74</v>
      </c>
      <c r="D21" s="95" t="s">
        <v>143</v>
      </c>
      <c r="E21" s="87" t="str">
        <f>HYPERLINK(D21, "PASSE O MOUSE P/ COPIAR CAMINHO")</f>
        <v>PASSE O MOUSE P/ COPIAR CAMINHO</v>
      </c>
      <c r="F21" s="86">
        <v>2022</v>
      </c>
      <c r="G21" s="86"/>
    </row>
    <row r="22" spans="1:7" ht="23.25" customHeight="1">
      <c r="A22" s="136" t="s">
        <v>12</v>
      </c>
      <c r="B22" s="83" t="str">
        <f>IF(ISERROR(SEARCH(" ", C22)),
   IF(ISERROR(SEARCH("-", C22)),
      C22,
      LEFT(C22, SEARCH("-", C22) - 1)),
   IF(SEARCH(" ", C22) &lt; SEARCH("-", C22),
      LEFT(C22, SEARCH(" ", C22) - 1),
      LEFT(C22, SEARCH("-", C22) - 1)))</f>
        <v>PIR</v>
      </c>
      <c r="C22" s="84" t="s">
        <v>81</v>
      </c>
      <c r="D22" s="95" t="s">
        <v>144</v>
      </c>
      <c r="E22" s="87" t="str">
        <f>HYPERLINK(D22, "PASSE O MOUSE P/ COPIAR CAMINHO")</f>
        <v>PASSE O MOUSE P/ COPIAR CAMINHO</v>
      </c>
      <c r="F22" s="86">
        <v>2022</v>
      </c>
      <c r="G22" s="86"/>
    </row>
    <row r="23" spans="1:7" ht="23.25" customHeight="1">
      <c r="A23" s="136" t="s">
        <v>12</v>
      </c>
      <c r="B23" s="83" t="str">
        <f>IF(ISERROR(SEARCH(" ", C23)),
   IF(ISERROR(SEARCH("-", C23)),
      C23,
      LEFT(C23, SEARCH("-", C23) - 1)),
   IF(SEARCH(" ", C23) &lt; SEARCH("-", C23),
      LEFT(C23, SEARCH(" ", C23) - 1),
      LEFT(C23, SEARCH("-", C23) - 1)))</f>
        <v>PIR</v>
      </c>
      <c r="C23" s="84" t="s">
        <v>86</v>
      </c>
      <c r="D23" s="95" t="s">
        <v>145</v>
      </c>
      <c r="E23" s="87" t="str">
        <f>HYPERLINK(D23, "PASSE O MOUSE P/ COPIAR CAMINHO")</f>
        <v>PASSE O MOUSE P/ COPIAR CAMINHO</v>
      </c>
      <c r="F23" s="86">
        <v>2023</v>
      </c>
      <c r="G23" s="86"/>
    </row>
    <row r="24" spans="1:7" ht="23.25" customHeight="1">
      <c r="A24" s="137" t="s">
        <v>17</v>
      </c>
      <c r="B24" s="83" t="str">
        <f>IF(ISERROR(SEARCH(" ", C24)),
   IF(ISERROR(SEARCH("-", C24)),
      C24,
      LEFT(C24, SEARCH("-", C24) - 1)),
   IF(SEARCH(" ", C24) &lt; SEARCH("-", C24),
      LEFT(C24, SEARCH(" ", C24) - 1),
      LEFT(C24, SEARCH("-", C24) - 1)))</f>
        <v>FU</v>
      </c>
      <c r="C24" s="94" t="s">
        <v>146</v>
      </c>
      <c r="D24" s="95" t="s">
        <v>150</v>
      </c>
      <c r="E24" s="89" t="str">
        <f>HYPERLINK(D24, "PASSE O MOUSE P/ COPIAR CAMINHO")</f>
        <v>PASSE O MOUSE P/ COPIAR CAMINHO</v>
      </c>
      <c r="F24" s="86">
        <f>_xlfn.XLOOKUP(C24,'PENDÊNCIAS RT'!$B$4:$B$19,'PENDÊNCIAS RT'!$I$4:$I$19,"DIGITA O ANO")</f>
        <v>2024</v>
      </c>
      <c r="G24" s="110" t="s">
        <v>273</v>
      </c>
    </row>
    <row r="25" spans="1:7" ht="23.25" customHeight="1">
      <c r="A25" s="136" t="s">
        <v>12</v>
      </c>
      <c r="B25" s="83" t="str">
        <f>IF(ISERROR(SEARCH(" ", C25)),
   IF(ISERROR(SEARCH("-", C25)),
      C25,
      LEFT(C25, SEARCH("-", C25) - 1)),
   IF(SEARCH(" ", C25) &lt; SEARCH("-", C25),
      LEFT(C25, SEARCH(" ", C25) - 1),
      LEFT(C25, SEARCH("-", C25) - 1)))</f>
        <v>FU</v>
      </c>
      <c r="C25" s="84" t="s">
        <v>151</v>
      </c>
      <c r="D25" s="95" t="s">
        <v>282</v>
      </c>
      <c r="E25" s="89" t="str">
        <f>HYPERLINK(D25, "PASSE O MOUSE P/ COPIAR CAMINHO")</f>
        <v>PASSE O MOUSE P/ COPIAR CAMINHO</v>
      </c>
      <c r="F25" s="86">
        <f>_xlfn.XLOOKUP(C25,'PENDÊNCIAS RT'!$B$4:$B$19,'PENDÊNCIAS RT'!$I$4:$I$19,"DIGITA O ANO")</f>
        <v>2023</v>
      </c>
      <c r="G25" s="111" t="s">
        <v>283</v>
      </c>
    </row>
    <row r="26" spans="1:7" ht="23.25" customHeight="1">
      <c r="A26" s="136" t="s">
        <v>17</v>
      </c>
      <c r="B26" s="83" t="str">
        <f>IF(ISERROR(SEARCH(" ", C26)),
   IF(ISERROR(SEARCH("-", C26)),
      C26,
      LEFT(C26, SEARCH("-", C26) - 1)),
   IF(SEARCH(" ", C26) &lt; SEARCH("-", C26),
      LEFT(C26, SEARCH(" ", C26) - 1),
      LEFT(C26, SEARCH("-", C26) - 1)))</f>
        <v>SMC</v>
      </c>
      <c r="C26" s="84" t="s">
        <v>284</v>
      </c>
      <c r="D26" s="95" t="s">
        <v>158</v>
      </c>
      <c r="E26" s="93" t="str">
        <f>HYPERLINK(D26, "PASSE O MOUSE P/ COPIAR CAMINHO")</f>
        <v>PASSE O MOUSE P/ COPIAR CAMINHO</v>
      </c>
      <c r="F26" s="86">
        <v>2023</v>
      </c>
      <c r="G26" s="110" t="s">
        <v>273</v>
      </c>
    </row>
    <row r="27" spans="1:7" ht="23.25" customHeight="1">
      <c r="A27" s="136" t="s">
        <v>12</v>
      </c>
      <c r="B27" s="83" t="str">
        <f>IF(ISERROR(SEARCH(" ", C27)),
   IF(ISERROR(SEARCH("-", C27)),
      C27,
      LEFT(C27, SEARCH("-", C27) - 1)),
   IF(SEARCH(" ", C27) &lt; SEARCH("-", C27),
      LEFT(C27, SEARCH(" ", C27) - 1),
      LEFT(C27, SEARCH("-", C27) - 1)))</f>
        <v>PIR</v>
      </c>
      <c r="C27" s="84" t="s">
        <v>285</v>
      </c>
      <c r="D27" s="95" t="s">
        <v>286</v>
      </c>
      <c r="E27" s="93" t="str">
        <f>HYPERLINK(D27, "PASSE O MOUSE P/ COPIAR CAMINHO")</f>
        <v>PASSE O MOUSE P/ COPIAR CAMINHO</v>
      </c>
      <c r="F27" s="86">
        <v>2024</v>
      </c>
      <c r="G27" s="86"/>
    </row>
    <row r="28" spans="1:7" ht="23.25" customHeight="1">
      <c r="A28" s="136" t="s">
        <v>12</v>
      </c>
      <c r="B28" s="83" t="str">
        <f>IF(ISERROR(SEARCH(" ", C28)),
   IF(ISERROR(SEARCH("-", C28)),
      C28,
      LEFT(C28, SEARCH("-", C28) - 1)),
   IF(SEARCH(" ", C28) &lt; SEARCH("-", C28),
      LEFT(C28, SEARCH(" ", C28) - 1),
      LEFT(C28, SEARCH("-", C28) - 1)))</f>
        <v>PIR</v>
      </c>
      <c r="C28" s="100" t="s">
        <v>287</v>
      </c>
      <c r="D28" s="95" t="s">
        <v>288</v>
      </c>
      <c r="E28" s="93" t="str">
        <f>HYPERLINK(D28, "PASSE O MOUSE P/ COPIAR CAMINHO")</f>
        <v>PASSE O MOUSE P/ COPIAR CAMINHO</v>
      </c>
      <c r="F28" s="86">
        <v>2023</v>
      </c>
      <c r="G28" s="86"/>
    </row>
    <row r="29" spans="1:7" ht="23.25" customHeight="1">
      <c r="A29" s="136" t="s">
        <v>12</v>
      </c>
      <c r="B29" s="83" t="str">
        <f>IF(ISERROR(SEARCH(" ", C29)),
   IF(ISERROR(SEARCH("-", C29)),
      C29,
      LEFT(C29, SEARCH("-", C29) - 1)),
   IF(SEARCH(" ", C29) &lt; SEARCH("-", C29),
      LEFT(C29, SEARCH(" ", C29) - 1),
      LEFT(C29, SEARCH("-", C29) - 1)))</f>
        <v>PIR</v>
      </c>
      <c r="C29" s="84" t="s">
        <v>159</v>
      </c>
      <c r="D29" s="95" t="s">
        <v>289</v>
      </c>
      <c r="E29" s="93" t="str">
        <f>HYPERLINK(D29, "PASSE O MOUSE P/ COPIAR CAMINHO")</f>
        <v>PASSE O MOUSE P/ COPIAR CAMINHO</v>
      </c>
      <c r="F29" s="86">
        <v>2023</v>
      </c>
      <c r="G29" s="86"/>
    </row>
    <row r="30" spans="1:7" ht="23.25" customHeight="1">
      <c r="A30" s="136" t="s">
        <v>12</v>
      </c>
      <c r="B30" s="83" t="str">
        <f>IF(ISERROR(SEARCH(" ", C30)),
   IF(ISERROR(SEARCH("-", C30)),
      C30,
      LEFT(C30, SEARCH("-", C30) - 1)),
   IF(SEARCH(" ", C30) &lt; SEARCH("-", C30),
      LEFT(C30, SEARCH(" ", C30) - 1),
      LEFT(C30, SEARCH("-", C30) - 1)))</f>
        <v>CSMC</v>
      </c>
      <c r="C30" s="84" t="s">
        <v>163</v>
      </c>
      <c r="D30" s="95" t="s">
        <v>290</v>
      </c>
      <c r="E30" s="93" t="str">
        <f>HYPERLINK(D30, "PASSE O MOUSE P/ COPIAR CAMINHO")</f>
        <v>PASSE O MOUSE P/ COPIAR CAMINHO</v>
      </c>
      <c r="F30" s="86">
        <v>2023</v>
      </c>
      <c r="G30" s="86"/>
    </row>
    <row r="31" spans="1:7" ht="23.25" customHeight="1">
      <c r="A31" s="136" t="s">
        <v>12</v>
      </c>
      <c r="B31" s="83" t="str">
        <f>IF(ISERROR(SEARCH(" ", C31)),
   IF(ISERROR(SEARCH("-", C31)),
      C31,
      LEFT(C31, SEARCH("-", C31) - 1)),
   IF(SEARCH(" ", C31) &lt; SEARCH("-", C31),
      LEFT(C31, SEARCH(" ", C31) - 1),
      LEFT(C31, SEARCH("-", C31) - 1)))</f>
        <v>CSMC</v>
      </c>
      <c r="C31" s="84" t="s">
        <v>168</v>
      </c>
      <c r="D31" s="95" t="s">
        <v>291</v>
      </c>
      <c r="E31" s="93" t="str">
        <f>HYPERLINK(D31, "PASSE O MOUSE P/ COPIAR CAMINHO")</f>
        <v>PASSE O MOUSE P/ COPIAR CAMINHO</v>
      </c>
      <c r="F31" s="86">
        <v>2023</v>
      </c>
      <c r="G31" s="86"/>
    </row>
    <row r="32" spans="1:7" ht="23.25" customHeight="1">
      <c r="A32" s="136" t="s">
        <v>17</v>
      </c>
      <c r="B32" s="83" t="str">
        <f>IF(ISERROR(SEARCH(" ", C32)),
   IF(ISERROR(SEARCH("-", C32)),
      C32,
      LEFT(C32, SEARCH("-", C32) - 1)),
   IF(SEARCH(" ", C32) &lt; SEARCH("-", C32),
      LEFT(C32, SEARCH(" ", C32) - 1),
      LEFT(C32, SEARCH("-", C32) - 1)))</f>
        <v>FU</v>
      </c>
      <c r="C32" s="101" t="s">
        <v>171</v>
      </c>
      <c r="D32" s="95" t="s">
        <v>292</v>
      </c>
      <c r="E32" s="93" t="str">
        <f>HYPERLINK(D32, "PASSE O MOUSE P/ COPIAR CAMINHO")</f>
        <v>PASSE O MOUSE P/ COPIAR CAMINHO</v>
      </c>
      <c r="F32" s="86">
        <v>2024</v>
      </c>
      <c r="G32" s="86"/>
    </row>
    <row r="33" spans="1:7" ht="23.25" customHeight="1">
      <c r="A33" s="136" t="s">
        <v>12</v>
      </c>
      <c r="B33" s="83" t="str">
        <f>IF(ISERROR(SEARCH(" ", C33)),
   IF(ISERROR(SEARCH("-", C33)),
      C33,
      LEFT(C33, SEARCH("-", C33) - 1)),
   IF(SEARCH(" ", C33) &lt; SEARCH("-", C33),
      LEFT(C33, SEARCH(" ", C33) - 1),
      LEFT(C33, SEARCH("-", C33) - 1)))</f>
        <v>FU</v>
      </c>
      <c r="C33" s="84" t="s">
        <v>172</v>
      </c>
      <c r="D33" s="95" t="s">
        <v>293</v>
      </c>
      <c r="E33" s="93" t="str">
        <f>HYPERLINK(D33, "PASSE O MOUSE P/ COPIAR CAMINHO")</f>
        <v>PASSE O MOUSE P/ COPIAR CAMINHO</v>
      </c>
      <c r="F33" s="86">
        <v>2024</v>
      </c>
      <c r="G33" s="86"/>
    </row>
    <row r="34" spans="1:7" ht="23.25" customHeight="1">
      <c r="A34" s="136" t="s">
        <v>17</v>
      </c>
      <c r="B34" s="83" t="str">
        <f>IF(ISERROR(SEARCH(" ", C34)),
   IF(ISERROR(SEARCH("-", C34)),
      C34,
      LEFT(C34, SEARCH("-", C34) - 1)),
   IF(SEARCH(" ", C34) &lt; SEARCH("-", C34),
      LEFT(C34, SEARCH(" ", C34) - 1),
      LEFT(C34, SEARCH("-", C34) - 1)))</f>
        <v>PIR</v>
      </c>
      <c r="C34" s="84" t="s">
        <v>294</v>
      </c>
      <c r="D34" s="95" t="s">
        <v>118</v>
      </c>
      <c r="E34" s="93" t="str">
        <f>HYPERLINK(D34, "PASSE O MOUSE P/ COPIAR CAMINHO")</f>
        <v>PASSE O MOUSE P/ COPIAR CAMINHO</v>
      </c>
      <c r="F34" s="86">
        <v>2023</v>
      </c>
      <c r="G34" s="86"/>
    </row>
    <row r="35" spans="1:7" ht="23.25" customHeight="1">
      <c r="A35" s="136" t="s">
        <v>17</v>
      </c>
      <c r="B35" s="83" t="str">
        <f>IF(ISERROR(SEARCH(" ", C35)),
   IF(ISERROR(SEARCH("-", C35)),
      C35,
      LEFT(C35, SEARCH("-", C35) - 1)),
   IF(SEARCH(" ", C35) &lt; SEARCH("-", C35),
      LEFT(C35, SEARCH(" ", C35) - 1),
      LEFT(C35, SEARCH("-", C35) - 1)))</f>
        <v>PIR</v>
      </c>
      <c r="C35" s="100" t="s">
        <v>295</v>
      </c>
      <c r="D35" s="95" t="s">
        <v>296</v>
      </c>
      <c r="E35" s="93" t="str">
        <f>HYPERLINK(D35, "PASSE O MOUSE P/ COPIAR CAMINHO")</f>
        <v>PASSE O MOUSE P/ COPIAR CAMINHO</v>
      </c>
      <c r="F35" s="86">
        <v>2023</v>
      </c>
      <c r="G35" s="86"/>
    </row>
    <row r="36" spans="1:7" ht="23.25" customHeight="1">
      <c r="A36" s="136" t="s">
        <v>17</v>
      </c>
      <c r="B36" s="83" t="str">
        <f>IF(ISERROR(SEARCH(" ", C36)),
   IF(ISERROR(SEARCH("-", C36)),
      C36,
      LEFT(C36, SEARCH("-", C36) - 1)),
   IF(SEARCH(" ", C36) &lt; SEARCH("-", C36),
      LEFT(C36, SEARCH(" ", C36) - 1),
      LEFT(C36, SEARCH("-", C36) - 1)))</f>
        <v>SMC</v>
      </c>
      <c r="C36" s="84" t="s">
        <v>155</v>
      </c>
      <c r="D36" s="95" t="s">
        <v>158</v>
      </c>
      <c r="E36" s="93" t="str">
        <f>HYPERLINK(D36, "PASSE O MOUSE P/ COPIAR CAMINHO")</f>
        <v>PASSE O MOUSE P/ COPIAR CAMINHO</v>
      </c>
      <c r="F36" s="86">
        <v>2023</v>
      </c>
      <c r="G36" s="86"/>
    </row>
    <row r="37" spans="1:7" ht="23.25" customHeight="1">
      <c r="A37" s="136" t="s">
        <v>17</v>
      </c>
      <c r="B37" s="83" t="str">
        <f>IF(ISERROR(SEARCH(" ", C37)),
   IF(ISERROR(SEARCH("-", C37)),
      C37,
      LEFT(C37, SEARCH("-", C37) - 1)),
   IF(SEARCH(" ", C37) &lt; SEARCH("-", C37),
      LEFT(C37, SEARCH(" ", C37) - 1),
      LEFT(C37, SEARCH("-", C37) - 1)))</f>
        <v>PIR</v>
      </c>
      <c r="C37" s="84" t="s">
        <v>173</v>
      </c>
      <c r="D37" s="95" t="s">
        <v>297</v>
      </c>
      <c r="E37" s="93" t="str">
        <f>HYPERLINK(D37, "PASSE O MOUSE P/ COPIAR CAMINHO")</f>
        <v>PASSE O MOUSE P/ COPIAR CAMINHO</v>
      </c>
      <c r="F37" s="86">
        <v>2023</v>
      </c>
      <c r="G37" s="86"/>
    </row>
    <row r="38" spans="1:7" ht="23.25" customHeight="1">
      <c r="A38" s="136" t="s">
        <v>12</v>
      </c>
      <c r="B38" s="83" t="str">
        <f>IF(ISERROR(SEARCH(" ", C38)),
   IF(ISERROR(SEARCH("-", C38)),
      C38,
      LEFT(C38, SEARCH("-", C38) - 1)),
   IF(SEARCH(" ", C38) &lt; SEARCH("-", C38),
      LEFT(C38, SEARCH(" ", C38) - 1),
      LEFT(C38, SEARCH("-", C38) - 1)))</f>
        <v>FTD</v>
      </c>
      <c r="C38" s="84" t="s">
        <v>176</v>
      </c>
      <c r="D38" s="95" t="s">
        <v>298</v>
      </c>
      <c r="E38" s="93" t="str">
        <f>HYPERLINK(D38, "PASSE O MOUSE P/ COPIAR CAMINHO")</f>
        <v>PASSE O MOUSE P/ COPIAR CAMINHO</v>
      </c>
      <c r="F38" s="86">
        <v>2024</v>
      </c>
      <c r="G38" s="110" t="s">
        <v>273</v>
      </c>
    </row>
    <row r="39" spans="1:7" ht="23.25" customHeight="1">
      <c r="A39" s="136" t="s">
        <v>12</v>
      </c>
      <c r="B39" s="83" t="str">
        <f>IF(ISERROR(SEARCH(" ", C39)),
   IF(ISERROR(SEARCH("-", C39)),
      C39,
      LEFT(C39, SEARCH("-", C39) - 1)),
   IF(SEARCH(" ", C39) &lt; SEARCH("-", C39),
      LEFT(C39, SEARCH(" ", C39) - 1),
      LEFT(C39, SEARCH("-", C39) - 1)))</f>
        <v>FU</v>
      </c>
      <c r="C39" s="100" t="s">
        <v>299</v>
      </c>
      <c r="D39" s="95" t="s">
        <v>300</v>
      </c>
      <c r="E39" s="93" t="str">
        <f>HYPERLINK(D39, "PASSE O MOUSE P/ COPIAR CAMINHO")</f>
        <v>PASSE O MOUSE P/ COPIAR CAMINHO</v>
      </c>
      <c r="F39" s="86">
        <v>2023</v>
      </c>
      <c r="G39" s="86"/>
    </row>
    <row r="40" spans="1:7" ht="23.25" customHeight="1">
      <c r="A40" s="136" t="s">
        <v>12</v>
      </c>
      <c r="B40" s="83" t="str">
        <f>IF(ISERROR(SEARCH(" ", C40)),
   IF(ISERROR(SEARCH("-", C40)),
      C40,
      LEFT(C40, SEARCH("-", C40) - 1)),
   IF(SEARCH(" ", C40) &lt; SEARCH("-", C40),
      LEFT(C40, SEARCH(" ", C40) - 1),
      LEFT(C40, SEARCH("-", C40) - 1)))</f>
        <v>FU</v>
      </c>
      <c r="C40" s="84" t="s">
        <v>179</v>
      </c>
      <c r="D40" s="95" t="s">
        <v>301</v>
      </c>
      <c r="E40" s="93" t="str">
        <f>HYPERLINK(D40, "PASSE O MOUSE P/ COPIAR CAMINHO")</f>
        <v>PASSE O MOUSE P/ COPIAR CAMINHO</v>
      </c>
      <c r="F40" s="86">
        <v>2024</v>
      </c>
      <c r="G40" s="110" t="s">
        <v>273</v>
      </c>
    </row>
    <row r="41" spans="1:7" ht="23.25" customHeight="1">
      <c r="A41" s="136" t="s">
        <v>17</v>
      </c>
      <c r="B41" s="83" t="str">
        <f>IF(ISERROR(SEARCH(" ", C41)),
   IF(ISERROR(SEARCH("-", C41)),
      C41,
      LEFT(C41, SEARCH("-", C41) - 1)),
   IF(SEARCH(" ", C41) &lt; SEARCH("-", C41),
      LEFT(C41, SEARCH(" ", C41) - 1),
      LEFT(C41, SEARCH("-", C41) - 1)))</f>
        <v>PIR</v>
      </c>
      <c r="C41" s="84" t="s">
        <v>183</v>
      </c>
      <c r="D41" s="95" t="s">
        <v>302</v>
      </c>
      <c r="E41" s="93" t="str">
        <f>HYPERLINK(D41, "PASSE O MOUSE P/ COPIAR CAMINHO")</f>
        <v>PASSE O MOUSE P/ COPIAR CAMINHO</v>
      </c>
      <c r="F41" s="86">
        <v>2023</v>
      </c>
      <c r="G41" s="86"/>
    </row>
    <row r="42" spans="1:7" ht="23.25" customHeight="1">
      <c r="A42" s="136" t="s">
        <v>12</v>
      </c>
      <c r="B42" s="83" t="str">
        <f>IF(ISERROR(SEARCH(" ", C42)),
   IF(ISERROR(SEARCH("-", C42)),
      C42,
      LEFT(C42, SEARCH("-", C42) - 1)),
   IF(SEARCH(" ", C42) &lt; SEARCH("-", C42),
      LEFT(C42, SEARCH(" ", C42) - 1),
      LEFT(C42, SEARCH("-", C42) - 1)))</f>
        <v>PIR</v>
      </c>
      <c r="C42" s="84" t="s">
        <v>186</v>
      </c>
      <c r="D42" s="95" t="s">
        <v>303</v>
      </c>
      <c r="E42" s="93" t="str">
        <f>HYPERLINK(D42, "PASSE O MOUSE P/ COPIAR CAMINHO")</f>
        <v>PASSE O MOUSE P/ COPIAR CAMINHO</v>
      </c>
      <c r="F42" s="86">
        <v>2023</v>
      </c>
      <c r="G42" s="86"/>
    </row>
    <row r="43" spans="1:7" ht="23.25" customHeight="1">
      <c r="A43" s="136" t="s">
        <v>12</v>
      </c>
      <c r="B43" s="83" t="str">
        <f>IF(ISERROR(SEARCH(" ", C43)),
   IF(ISERROR(SEARCH("-", C43)),
      C43,
      LEFT(C43, SEARCH("-", C43) - 1)),
   IF(SEARCH(" ", C43) &lt; SEARCH("-", C43),
      LEFT(C43, SEARCH(" ", C43) - 1),
      LEFT(C43, SEARCH("-", C43) - 1)))</f>
        <v>FU</v>
      </c>
      <c r="C43" s="84" t="s">
        <v>189</v>
      </c>
      <c r="D43" s="95" t="s">
        <v>304</v>
      </c>
      <c r="E43" s="93" t="str">
        <f>HYPERLINK(D43, "PASSE O MOUSE P/ COPIAR CAMINHO")</f>
        <v>PASSE O MOUSE P/ COPIAR CAMINHO</v>
      </c>
      <c r="F43" s="86">
        <v>2023</v>
      </c>
      <c r="G43" s="110" t="s">
        <v>273</v>
      </c>
    </row>
    <row r="44" spans="1:7" ht="23.25" customHeight="1">
      <c r="A44" s="136" t="s">
        <v>12</v>
      </c>
      <c r="B44" s="83" t="str">
        <f>IF(ISERROR(SEARCH(" ", C44)),
   IF(ISERROR(SEARCH("-", C44)),
      C44,
      LEFT(C44, SEARCH("-", C44) - 1)),
   IF(SEARCH(" ", C44) &lt; SEARCH("-", C44),
      LEFT(C44, SEARCH(" ", C44) - 1),
      LEFT(C44, SEARCH("-", C44) - 1)))</f>
        <v>SMC</v>
      </c>
      <c r="C44" s="84" t="s">
        <v>305</v>
      </c>
      <c r="D44" s="95" t="s">
        <v>306</v>
      </c>
      <c r="E44" s="93" t="str">
        <f>HYPERLINK(D44, "PASSE O MOUSE P/ COPIAR CAMINHO")</f>
        <v>PASSE O MOUSE P/ COPIAR CAMINHO</v>
      </c>
      <c r="F44" s="86">
        <v>2022</v>
      </c>
      <c r="G44" s="110" t="s">
        <v>273</v>
      </c>
    </row>
    <row r="45" spans="1:7" ht="23.25" customHeight="1">
      <c r="A45" s="136" t="s">
        <v>17</v>
      </c>
      <c r="B45" s="83" t="str">
        <f>IF(ISERROR(SEARCH(" ", C45)),
   IF(ISERROR(SEARCH("-", C45)),
      C45,
      LEFT(C45, SEARCH("-", C45) - 1)),
   IF(SEARCH(" ", C45) &lt; SEARCH("-", C45),
      LEFT(C45, SEARCH(" ", C45) - 1),
      LEFT(C45, SEARCH("-", C45) - 1)))</f>
        <v>PIR</v>
      </c>
      <c r="C45" s="84" t="s">
        <v>192</v>
      </c>
      <c r="D45" s="95" t="s">
        <v>307</v>
      </c>
      <c r="E45" s="93" t="str">
        <f>HYPERLINK(D45, "PASSE O MOUSE P/ COPIAR CAMINHO")</f>
        <v>PASSE O MOUSE P/ COPIAR CAMINHO</v>
      </c>
      <c r="F45" s="86">
        <v>2023</v>
      </c>
      <c r="G45" s="86"/>
    </row>
    <row r="46" spans="1:7" ht="23.25" customHeight="1">
      <c r="A46" s="136" t="s">
        <v>17</v>
      </c>
      <c r="B46" s="83" t="str">
        <f>IF(ISERROR(SEARCH(" ", C46)),
   IF(ISERROR(SEARCH("-", C46)),
      C46,
      LEFT(C46, SEARCH("-", C46) - 1)),
   IF(SEARCH(" ", C46) &lt; SEARCH("-", C46),
      LEFT(C46, SEARCH(" ", C46) - 1),
      LEFT(C46, SEARCH("-", C46) - 1)))</f>
        <v>PIR</v>
      </c>
      <c r="C46" s="84" t="s">
        <v>195</v>
      </c>
      <c r="D46" s="95" t="s">
        <v>308</v>
      </c>
      <c r="E46" s="93" t="str">
        <f>HYPERLINK(D46, "PASSE O MOUSE P/ COPIAR CAMINHO")</f>
        <v>PASSE O MOUSE P/ COPIAR CAMINHO</v>
      </c>
      <c r="F46" s="86">
        <v>2023</v>
      </c>
      <c r="G46" s="86"/>
    </row>
    <row r="47" spans="1:7" ht="23.25" customHeight="1">
      <c r="A47" s="136" t="s">
        <v>17</v>
      </c>
      <c r="B47" s="83" t="str">
        <f>IF(ISERROR(SEARCH(" ", C47)),
   IF(ISERROR(SEARCH("-", C47)),
      C47,
      LEFT(C47, SEARCH("-", C47) - 1)),
   IF(SEARCH(" ", C47) &lt; SEARCH("-", C47),
      LEFT(C47, SEARCH(" ", C47) - 1),
      LEFT(C47, SEARCH("-", C47) - 1)))</f>
        <v>FU</v>
      </c>
      <c r="C47" s="84" t="s">
        <v>197</v>
      </c>
      <c r="D47" s="95" t="s">
        <v>150</v>
      </c>
      <c r="E47" s="93" t="str">
        <f>HYPERLINK(D47, "PASSE O MOUSE P/ COPIAR CAMINHO")</f>
        <v>PASSE O MOUSE P/ COPIAR CAMINHO</v>
      </c>
      <c r="F47" s="86">
        <v>2024</v>
      </c>
      <c r="G47" s="110" t="s">
        <v>273</v>
      </c>
    </row>
    <row r="48" spans="1:7" ht="23.25" customHeight="1">
      <c r="A48" s="136" t="s">
        <v>12</v>
      </c>
      <c r="B48" s="83" t="str">
        <f>IF(ISERROR(SEARCH(" ", C48)),
   IF(ISERROR(SEARCH("-", C48)),
      C48,
      LEFT(C48, SEARCH("-", C48) - 1)),
   IF(SEARCH(" ", C48) &lt; SEARCH("-", C48),
      LEFT(C48, SEARCH(" ", C48) - 1),
      LEFT(C48, SEARCH("-", C48) - 1)))</f>
        <v>FU</v>
      </c>
      <c r="C48" s="84" t="s">
        <v>199</v>
      </c>
      <c r="D48" s="95" t="s">
        <v>309</v>
      </c>
      <c r="E48" s="93" t="str">
        <f>HYPERLINK(D48, "PASSE O MOUSE P/ COPIAR CAMINHO")</f>
        <v>PASSE O MOUSE P/ COPIAR CAMINHO</v>
      </c>
      <c r="F48" s="86">
        <v>2023</v>
      </c>
      <c r="G48" s="110" t="s">
        <v>273</v>
      </c>
    </row>
    <row r="49" spans="1:7" ht="23.25" customHeight="1">
      <c r="A49" s="136" t="s">
        <v>12</v>
      </c>
      <c r="B49" s="83" t="str">
        <f>IF(ISERROR(SEARCH(" ", C49)),
   IF(ISERROR(SEARCH("-", C49)),
      C49,
      LEFT(C49, SEARCH("-", C49) - 1)),
   IF(SEARCH(" ", C49) &lt; SEARCH("-", C49),
      LEFT(C49, SEARCH(" ", C49) - 1),
      LEFT(C49, SEARCH("-", C49) - 1)))</f>
        <v>PIR</v>
      </c>
      <c r="C49" s="84" t="s">
        <v>202</v>
      </c>
      <c r="D49" s="95" t="s">
        <v>310</v>
      </c>
      <c r="E49" s="93" t="str">
        <f>HYPERLINK(D49, "PASSE O MOUSE P/ COPIAR CAMINHO")</f>
        <v>PASSE O MOUSE P/ COPIAR CAMINHO</v>
      </c>
      <c r="F49" s="86">
        <v>2023</v>
      </c>
      <c r="G49" s="86"/>
    </row>
    <row r="50" spans="1:7" ht="23.25" customHeight="1">
      <c r="A50" s="136" t="s">
        <v>17</v>
      </c>
      <c r="B50" s="83" t="str">
        <f>IF(ISERROR(SEARCH(" ", C50)),
   IF(ISERROR(SEARCH("-", C50)),
      C50,
      LEFT(C50, SEARCH("-", C50) - 1)),
   IF(SEARCH(" ", C50) &lt; SEARCH("-", C50),
      LEFT(C50, SEARCH(" ", C50) - 1),
      LEFT(C50, SEARCH("-", C50) - 1)))</f>
        <v>FU</v>
      </c>
      <c r="C50" s="84" t="s">
        <v>205</v>
      </c>
      <c r="D50" s="95" t="s">
        <v>311</v>
      </c>
      <c r="E50" s="93" t="str">
        <f>HYPERLINK(D50, "PASSE O MOUSE P/ COPIAR CAMINHO")</f>
        <v>PASSE O MOUSE P/ COPIAR CAMINHO</v>
      </c>
      <c r="F50" s="86">
        <v>2024</v>
      </c>
      <c r="G50" s="110" t="s">
        <v>273</v>
      </c>
    </row>
    <row r="51" spans="1:7" ht="23.25" customHeight="1">
      <c r="A51" s="136" t="s">
        <v>12</v>
      </c>
      <c r="B51" s="83" t="str">
        <f>IF(ISERROR(SEARCH(" ", C51)),
   IF(ISERROR(SEARCH("-", C51)),
      C51,
      LEFT(C51, SEARCH("-", C51) - 1)),
   IF(SEARCH(" ", C51) &lt; SEARCH("-", C51),
      LEFT(C51, SEARCH(" ", C51) - 1),
      LEFT(C51, SEARCH("-", C51) - 1)))</f>
        <v>PIR</v>
      </c>
      <c r="C51" s="84" t="s">
        <v>208</v>
      </c>
      <c r="D51" s="95" t="s">
        <v>312</v>
      </c>
      <c r="E51" s="93" t="str">
        <f>HYPERLINK(D51, "PASSE O MOUSE P/ COPIAR CAMINHO")</f>
        <v>PASSE O MOUSE P/ COPIAR CAMINHO</v>
      </c>
      <c r="F51" s="86">
        <v>2024</v>
      </c>
      <c r="G51" s="86"/>
    </row>
    <row r="52" spans="1:7" ht="23.25" customHeight="1">
      <c r="A52" s="136" t="s">
        <v>17</v>
      </c>
      <c r="B52" s="83" t="str">
        <f>IF(ISERROR(SEARCH(" ", C52)),
   IF(ISERROR(SEARCH("-", C52)),
      C52,
      LEFT(C52, SEARCH("-", C52) - 1)),
   IF(SEARCH(" ", C52) &lt; SEARCH("-", C52),
      LEFT(C52, SEARCH(" ", C52) - 1),
      LEFT(C52, SEARCH("-", C52) - 1)))</f>
        <v>PIR</v>
      </c>
      <c r="C52" s="84" t="s">
        <v>210</v>
      </c>
      <c r="D52" s="95" t="s">
        <v>313</v>
      </c>
      <c r="E52" s="93" t="str">
        <f>HYPERLINK(D52, "PASSE O MOUSE P/ COPIAR CAMINHO")</f>
        <v>PASSE O MOUSE P/ COPIAR CAMINHO</v>
      </c>
      <c r="F52" s="86">
        <v>2024</v>
      </c>
      <c r="G52" s="86"/>
    </row>
    <row r="53" spans="1:7" ht="23.25" customHeight="1">
      <c r="A53" s="136" t="s">
        <v>12</v>
      </c>
      <c r="B53" s="83" t="str">
        <f>IF(ISERROR(SEARCH(" ", C53)),
   IF(ISERROR(SEARCH("-", C53)),
      C53,
      LEFT(C53, SEARCH("-", C53) - 1)),
   IF(SEARCH(" ", C53) &lt; SEARCH("-", C53),
      LEFT(C53, SEARCH(" ", C53) - 1),
      LEFT(C53, SEARCH("-", C53) - 1)))</f>
        <v>PIR</v>
      </c>
      <c r="C53" s="84" t="s">
        <v>211</v>
      </c>
      <c r="D53" s="95" t="s">
        <v>314</v>
      </c>
      <c r="E53" s="93" t="str">
        <f>HYPERLINK(D53, "PASSE O MOUSE P/ COPIAR CAMINHO")</f>
        <v>PASSE O MOUSE P/ COPIAR CAMINHO</v>
      </c>
      <c r="F53" s="86">
        <v>2024</v>
      </c>
      <c r="G53" s="86"/>
    </row>
    <row r="54" spans="1:7" ht="23.25" customHeight="1">
      <c r="A54" s="136" t="s">
        <v>17</v>
      </c>
      <c r="B54" s="83" t="str">
        <f>IF(ISERROR(SEARCH(" ", C54)),
   IF(ISERROR(SEARCH("-", C54)),
      C54,
      LEFT(C54, SEARCH("-", C54) - 1)),
   IF(SEARCH(" ", C54) &lt; SEARCH("-", C54),
      LEFT(C54, SEARCH(" ", C54) - 1),
      LEFT(C54, SEARCH("-", C54) - 1)))</f>
        <v>PIR</v>
      </c>
      <c r="C54" s="84" t="s">
        <v>214</v>
      </c>
      <c r="D54" s="95" t="s">
        <v>315</v>
      </c>
      <c r="E54" s="93" t="str">
        <f>HYPERLINK(D54, "PASSE O MOUSE P/ COPIAR CAMINHO")</f>
        <v>PASSE O MOUSE P/ COPIAR CAMINHO</v>
      </c>
      <c r="F54" s="86">
        <v>2023</v>
      </c>
      <c r="G54" s="86"/>
    </row>
    <row r="55" spans="1:7" ht="23.25" customHeight="1">
      <c r="A55" s="136" t="s">
        <v>17</v>
      </c>
      <c r="B55" s="83" t="str">
        <f>IF(ISERROR(SEARCH(" ", C55)),
   IF(ISERROR(SEARCH("-", C55)),
      C55,
      LEFT(C55, SEARCH("-", C55) - 1)),
   IF(SEARCH(" ", C55) &lt; SEARCH("-", C55),
      LEFT(C55, SEARCH(" ", C55) - 1),
      LEFT(C55, SEARCH("-", C55) - 1)))</f>
        <v>PIR</v>
      </c>
      <c r="C55" s="84" t="s">
        <v>217</v>
      </c>
      <c r="D55" s="95" t="s">
        <v>316</v>
      </c>
      <c r="E55" s="93" t="str">
        <f>HYPERLINK(D55, "PASSE O MOUSE P/ COPIAR CAMINHO")</f>
        <v>PASSE O MOUSE P/ COPIAR CAMINHO</v>
      </c>
      <c r="F55" s="86">
        <v>2024</v>
      </c>
      <c r="G55" s="86"/>
    </row>
    <row r="56" spans="1:7" ht="23.25" customHeight="1">
      <c r="A56" s="136" t="s">
        <v>17</v>
      </c>
      <c r="B56" s="83" t="str">
        <f>IF(ISERROR(SEARCH(" ", C56)),
   IF(ISERROR(SEARCH("-", C56)),
      C56,
      LEFT(C56, SEARCH("-", C56) - 1)),
   IF(SEARCH(" ", C56) &lt; SEARCH("-", C56),
      LEFT(C56, SEARCH(" ", C56) - 1),
      LEFT(C56, SEARCH("-", C56) - 1)))</f>
        <v>PIR</v>
      </c>
      <c r="C56" s="101" t="s">
        <v>218</v>
      </c>
      <c r="D56" s="95" t="s">
        <v>317</v>
      </c>
      <c r="E56" s="93" t="str">
        <f>HYPERLINK(D56, "PASSE O MOUSE P/ COPIAR CAMINHO")</f>
        <v>PASSE O MOUSE P/ COPIAR CAMINHO</v>
      </c>
      <c r="F56" s="86">
        <v>2024</v>
      </c>
      <c r="G56" s="86"/>
    </row>
    <row r="57" spans="1:7" ht="23.25" customHeight="1">
      <c r="A57" s="136" t="s">
        <v>12</v>
      </c>
      <c r="B57" s="83" t="str">
        <f>IF(ISERROR(SEARCH(" ", C57)),
   IF(ISERROR(SEARCH("-", C57)),
      C57,
      LEFT(C57, SEARCH("-", C57) - 1)),
   IF(SEARCH(" ", C57) &lt; SEARCH("-", C57),
      LEFT(C57, SEARCH(" ", C57) - 1),
      LEFT(C57, SEARCH("-", C57) - 1)))</f>
        <v>PIR</v>
      </c>
      <c r="C57" s="84" t="s">
        <v>219</v>
      </c>
      <c r="D57" s="95" t="s">
        <v>318</v>
      </c>
      <c r="E57" s="93" t="str">
        <f>HYPERLINK(D57, "PASSE O MOUSE P/ COPIAR CAMINHO")</f>
        <v>PASSE O MOUSE P/ COPIAR CAMINHO</v>
      </c>
      <c r="F57" s="86">
        <v>2023</v>
      </c>
      <c r="G57" s="86"/>
    </row>
    <row r="58" spans="1:7" ht="23.25" customHeight="1">
      <c r="A58" s="136" t="s">
        <v>12</v>
      </c>
      <c r="B58" s="83" t="str">
        <f>IF(ISERROR(SEARCH(" ", C58)),
   IF(ISERROR(SEARCH("-", C58)),
      C58,
      LEFT(C58, SEARCH("-", C58) - 1)),
   IF(SEARCH(" ", C58) &lt; SEARCH("-", C58),
      LEFT(C58, SEARCH(" ", C58) - 1),
      LEFT(C58, SEARCH("-", C58) - 1)))</f>
        <v>PIR</v>
      </c>
      <c r="C58" s="84" t="s">
        <v>222</v>
      </c>
      <c r="D58" s="95" t="s">
        <v>319</v>
      </c>
      <c r="E58" s="93" t="str">
        <f>HYPERLINK(D58, "PASSE O MOUSE P/ COPIAR CAMINHO")</f>
        <v>PASSE O MOUSE P/ COPIAR CAMINHO</v>
      </c>
      <c r="F58" s="86">
        <v>2024</v>
      </c>
      <c r="G58" s="86"/>
    </row>
    <row r="59" spans="1:7" ht="23.25" customHeight="1">
      <c r="A59" s="136" t="s">
        <v>12</v>
      </c>
      <c r="B59" s="83" t="str">
        <f>IF(ISERROR(SEARCH(" ", C59)),
   IF(ISERROR(SEARCH("-", C59)),
      C59,
      LEFT(C59, SEARCH("-", C59) - 1)),
   IF(SEARCH(" ", C59) &lt; SEARCH("-", C59),
      LEFT(C59, SEARCH(" ", C59) - 1),
      LEFT(C59, SEARCH("-", C59) - 1)))</f>
        <v>FU</v>
      </c>
      <c r="C59" s="101" t="s">
        <v>320</v>
      </c>
      <c r="D59" s="95" t="s">
        <v>321</v>
      </c>
      <c r="E59" s="93" t="str">
        <f>HYPERLINK(D59, "PASSE O MOUSE P/ COPIAR CAMINHO")</f>
        <v>PASSE O MOUSE P/ COPIAR CAMINHO</v>
      </c>
      <c r="F59" s="86">
        <v>2024</v>
      </c>
      <c r="G59" s="86"/>
    </row>
    <row r="60" spans="1:7" ht="23.25" customHeight="1">
      <c r="A60" s="136" t="s">
        <v>267</v>
      </c>
      <c r="B60" s="83" t="str">
        <f>IF(ISERROR(SEARCH(" ", C60)),
   IF(ISERROR(SEARCH("-", C60)),
      C60,
      LEFT(C60, SEARCH("-", C60) - 1)),
   IF(SEARCH(" ", C60) &lt; SEARCH("-", C60),
      LEFT(C60, SEARCH(" ", C60) - 1),
      LEFT(C60, SEARCH("-", C60) - 1)))</f>
        <v>MOCÓ</v>
      </c>
      <c r="C60" s="84" t="s">
        <v>225</v>
      </c>
      <c r="D60" s="95" t="s">
        <v>322</v>
      </c>
      <c r="E60" s="93" t="str">
        <f>HYPERLINK(D60, "PASSE O MOUSE P/ COPIAR CAMINHO")</f>
        <v>PASSE O MOUSE P/ COPIAR CAMINHO</v>
      </c>
      <c r="F60" s="86">
        <v>2024</v>
      </c>
      <c r="G60" s="86"/>
    </row>
    <row r="61" spans="1:7" ht="23.25" customHeight="1">
      <c r="A61" s="136" t="s">
        <v>267</v>
      </c>
      <c r="B61" s="83" t="str">
        <f>IF(ISERROR(SEARCH(" ", C61)),
   IF(ISERROR(SEARCH("-", C61)),
      C61,
      LEFT(C61, SEARCH("-", C61) - 1)),
   IF(SEARCH(" ", C61) &lt; SEARCH("-", C61),
      LEFT(C61, SEARCH(" ", C61) - 1),
      LEFT(C61, SEARCH("-", C61) - 1)))</f>
        <v>PREÁ</v>
      </c>
      <c r="C61" s="84" t="s">
        <v>228</v>
      </c>
      <c r="D61" s="95" t="s">
        <v>323</v>
      </c>
      <c r="E61" s="93" t="str">
        <f>HYPERLINK(D61, "PASSE O MOUSE P/ COPIAR CAMINHO")</f>
        <v>PASSE O MOUSE P/ COPIAR CAMINHO</v>
      </c>
      <c r="F61" s="86">
        <v>2024</v>
      </c>
      <c r="G61" s="86"/>
    </row>
    <row r="62" spans="1:7" ht="23.25" customHeight="1">
      <c r="A62" s="136" t="s">
        <v>267</v>
      </c>
      <c r="B62" s="83" t="str">
        <f>IF(ISERROR(SEARCH(" ", C62)),
   IF(ISERROR(SEARCH("-", C62)),
      C62,
      LEFT(C62, SEARCH("-", C62) - 1)),
   IF(SEARCH(" ", C62) &lt; SEARCH("-", C62),
      LEFT(C62, SEARCH(" ", C62) - 1),
      LEFT(C62, SEARCH("-", C62) - 1)))</f>
        <v>SAT</v>
      </c>
      <c r="C62" s="84" t="s">
        <v>231</v>
      </c>
      <c r="D62" s="95" t="s">
        <v>324</v>
      </c>
      <c r="E62" s="93" t="str">
        <f>HYPERLINK(D62, "PASSE O MOUSE P/ COPIAR CAMINHO")</f>
        <v>PASSE O MOUSE P/ COPIAR CAMINHO</v>
      </c>
      <c r="F62" s="86">
        <v>2024</v>
      </c>
      <c r="G62" s="86"/>
    </row>
    <row r="63" spans="1:7" ht="23.25" customHeight="1">
      <c r="A63" s="136" t="s">
        <v>12</v>
      </c>
      <c r="B63" s="83" t="str">
        <f>IF(ISERROR(SEARCH(" ", C63)),
   IF(ISERROR(SEARCH("-", C63)),
      C63,
      LEFT(C63, SEARCH("-", C63) - 1)),
   IF(SEARCH(" ", C63) &lt; SEARCH("-", C63),
      LEFT(C63, SEARCH(" ", C63) - 1),
      LEFT(C63, SEARCH("-", C63) - 1)))</f>
        <v>FU</v>
      </c>
      <c r="C63" s="84" t="s">
        <v>234</v>
      </c>
      <c r="D63" s="95" t="s">
        <v>325</v>
      </c>
      <c r="E63" s="93" t="str">
        <f>HYPERLINK(D63, "PASSE O MOUSE P/ COPIAR CAMINHO")</f>
        <v>PASSE O MOUSE P/ COPIAR CAMINHO</v>
      </c>
      <c r="F63" s="86">
        <v>2024</v>
      </c>
      <c r="G63" s="110" t="s">
        <v>273</v>
      </c>
    </row>
    <row r="64" spans="1:7" ht="23.25" customHeight="1">
      <c r="A64" s="136" t="s">
        <v>12</v>
      </c>
      <c r="B64" s="83" t="str">
        <f>IF(ISERROR(SEARCH(" ", C64)),
   IF(ISERROR(SEARCH("-", C64)),
      C64,
      LEFT(C64, SEARCH("-", C64) - 1)),
   IF(SEARCH(" ", C64) &lt; SEARCH("-", C64),
      LEFT(C64, SEARCH(" ", C64) - 1),
      LEFT(C64, SEARCH("-", C64) - 1)))</f>
        <v>RR</v>
      </c>
      <c r="C64" s="84" t="s">
        <v>237</v>
      </c>
      <c r="D64" s="95" t="s">
        <v>326</v>
      </c>
      <c r="E64" s="93" t="str">
        <f>HYPERLINK(D64, "PASSE O MOUSE P/ COPIAR CAMINHO")</f>
        <v>PASSE O MOUSE P/ COPIAR CAMINHO</v>
      </c>
      <c r="F64" s="86">
        <v>2024</v>
      </c>
      <c r="G64" s="86"/>
    </row>
    <row r="65" spans="1:7" ht="23.25" customHeight="1">
      <c r="A65" s="136" t="s">
        <v>12</v>
      </c>
      <c r="B65" s="83" t="str">
        <f>IF(ISERROR(SEARCH(" ", C65)),
   IF(ISERROR(SEARCH("-", C65)),
      C65,
      LEFT(C65, SEARCH("-", C65) - 1)),
   IF(SEARCH(" ", C65) &lt; SEARCH("-", C65),
      LEFT(C65, SEARCH(" ", C65) - 1),
      LEFT(C65, SEARCH("-", C65) - 1)))</f>
        <v>PIR</v>
      </c>
      <c r="C65" s="84" t="s">
        <v>327</v>
      </c>
      <c r="D65" s="95" t="s">
        <v>328</v>
      </c>
      <c r="E65" s="93" t="str">
        <f>HYPERLINK(D65, "PASSE O MOUSE P/ COPIAR CAMINHO")</f>
        <v>PASSE O MOUSE P/ COPIAR CAMINHO</v>
      </c>
      <c r="F65" s="86">
        <v>2024</v>
      </c>
      <c r="G65" s="86"/>
    </row>
    <row r="66" spans="1:7" ht="23.25" customHeight="1">
      <c r="A66" s="136" t="s">
        <v>17</v>
      </c>
      <c r="B66" s="83" t="str">
        <f>IF(ISERROR(SEARCH(" ", C66)),
   IF(ISERROR(SEARCH("-", C66)),
      C66,
      LEFT(C66, SEARCH("-", C66) - 1)),
   IF(SEARCH(" ", C66) &lt; SEARCH("-", C66),
      LEFT(C66, SEARCH(" ", C66) - 1),
      LEFT(C66, SEARCH("-", C66) - 1)))</f>
        <v>FU</v>
      </c>
      <c r="C66" s="84" t="s">
        <v>240</v>
      </c>
      <c r="D66" s="95" t="s">
        <v>329</v>
      </c>
      <c r="E66" s="93" t="str">
        <f>HYPERLINK(D66, "PASSE O MOUSE P/ COPIAR CAMINHO")</f>
        <v>PASSE O MOUSE P/ COPIAR CAMINHO</v>
      </c>
      <c r="F66" s="86">
        <v>2024</v>
      </c>
      <c r="G66" s="110" t="s">
        <v>273</v>
      </c>
    </row>
    <row r="67" spans="1:7" ht="23.25" customHeight="1">
      <c r="A67" s="136" t="s">
        <v>17</v>
      </c>
      <c r="B67" s="83" t="str">
        <f>IF(ISERROR(SEARCH(" ", C67)),
   IF(ISERROR(SEARCH("-", C67)),
      C67,
      LEFT(C67, SEARCH("-", C67) - 1)),
   IF(SEARCH(" ", C67) &lt; SEARCH("-", C67),
      LEFT(C67, SEARCH(" ", C67) - 1),
      LEFT(C67, SEARCH("-", C67) - 1)))</f>
        <v>FU</v>
      </c>
      <c r="C67" s="84" t="s">
        <v>243</v>
      </c>
      <c r="D67" s="95" t="s">
        <v>330</v>
      </c>
      <c r="E67" s="93" t="str">
        <f>HYPERLINK(D67, "PASSE O MOUSE P/ COPIAR CAMINHO")</f>
        <v>PASSE O MOUSE P/ COPIAR CAMINHO</v>
      </c>
      <c r="F67" s="86">
        <v>2024</v>
      </c>
      <c r="G67" s="110" t="s">
        <v>273</v>
      </c>
    </row>
    <row r="68" spans="1:7" ht="23.25" customHeight="1">
      <c r="A68" s="136" t="s">
        <v>17</v>
      </c>
      <c r="B68" s="83" t="str">
        <f>IF(ISERROR(SEARCH(" ", C68)),
   IF(ISERROR(SEARCH("-", C68)),
      C68,
      LEFT(C68, SEARCH("-", C68) - 1)),
   IF(SEARCH(" ", C68) &lt; SEARCH("-", C68),
      LEFT(C68, SEARCH(" ", C68) - 1),
      LEFT(C68, SEARCH("-", C68) - 1)))</f>
        <v>SMC</v>
      </c>
      <c r="C68" s="84" t="s">
        <v>246</v>
      </c>
      <c r="D68" s="95" t="s">
        <v>331</v>
      </c>
      <c r="E68" s="93" t="str">
        <f>HYPERLINK(D68, "PASSE O MOUSE P/ COPIAR CAMINHO")</f>
        <v>PASSE O MOUSE P/ COPIAR CAMINHO</v>
      </c>
      <c r="F68" s="86">
        <v>2024</v>
      </c>
      <c r="G68" s="110" t="s">
        <v>273</v>
      </c>
    </row>
    <row r="69" spans="1:7" ht="23.25" customHeight="1">
      <c r="A69" s="136" t="s">
        <v>17</v>
      </c>
      <c r="B69" s="83" t="str">
        <f>IF(ISERROR(SEARCH(" ", C69)),
   IF(ISERROR(SEARCH("-", C69)),
      C69,
      LEFT(C69, SEARCH("-", C69) - 1)),
   IF(SEARCH(" ", C69) &lt; SEARCH("-", C69),
      LEFT(C69, SEARCH(" ", C69) - 1),
      LEFT(C69, SEARCH("-", C69) - 1)))</f>
        <v>SMC</v>
      </c>
      <c r="C69" s="84" t="s">
        <v>249</v>
      </c>
      <c r="D69" s="95" t="s">
        <v>332</v>
      </c>
      <c r="E69" s="93" t="str">
        <f>HYPERLINK(D69, "PASSE O MOUSE P/ COPIAR CAMINHO")</f>
        <v>PASSE O MOUSE P/ COPIAR CAMINHO</v>
      </c>
      <c r="F69" s="86">
        <v>2024</v>
      </c>
      <c r="G69" s="110" t="s">
        <v>273</v>
      </c>
    </row>
    <row r="70" spans="1:7" ht="23.25" customHeight="1">
      <c r="A70" s="136" t="s">
        <v>17</v>
      </c>
      <c r="B70" s="83" t="str">
        <f>IF(ISERROR(SEARCH(" ", C70)),
   IF(ISERROR(SEARCH("-", C70)),
      C70,
      LEFT(C70, SEARCH("-", C70) - 1)),
   IF(SEARCH(" ", C70) &lt; SEARCH("-", C70),
      LEFT(C70, SEARCH(" ", C70) - 1),
      LEFT(C70, SEARCH("-", C70) - 1)))</f>
        <v>SMC</v>
      </c>
      <c r="C70" s="84" t="s">
        <v>252</v>
      </c>
      <c r="D70" s="95" t="s">
        <v>333</v>
      </c>
      <c r="E70" s="93" t="str">
        <f>HYPERLINK(D70, "PASSE O MOUSE P/ COPIAR CAMINHO")</f>
        <v>PASSE O MOUSE P/ COPIAR CAMINHO</v>
      </c>
      <c r="F70" s="86">
        <v>2024</v>
      </c>
      <c r="G70" s="110" t="s">
        <v>273</v>
      </c>
    </row>
    <row r="71" spans="1:7" ht="23.25" customHeight="1">
      <c r="A71" s="136" t="s">
        <v>17</v>
      </c>
      <c r="B71" s="83" t="str">
        <f>IF(ISERROR(SEARCH(" ", C71)),
   IF(ISERROR(SEARCH("-", C71)),
      C71,
      LEFT(C71, SEARCH("-", C71) - 1)),
   IF(SEARCH(" ", C71) &lt; SEARCH("-", C71),
      LEFT(C71, SEARCH(" ", C71) - 1),
      LEFT(C71, SEARCH("-", C71) - 1)))</f>
        <v>FU</v>
      </c>
      <c r="C71" s="84" t="s">
        <v>255</v>
      </c>
      <c r="D71" s="95" t="s">
        <v>334</v>
      </c>
      <c r="E71" s="93" t="str">
        <f>HYPERLINK(D71, "PASSE O MOUSE P/ COPIAR CAMINHO")</f>
        <v>PASSE O MOUSE P/ COPIAR CAMINHO</v>
      </c>
      <c r="F71" s="86">
        <v>2024</v>
      </c>
      <c r="G71" s="110" t="s">
        <v>273</v>
      </c>
    </row>
    <row r="72" spans="1:7" ht="23.25" customHeight="1">
      <c r="A72" s="136" t="s">
        <v>12</v>
      </c>
      <c r="B72" s="83" t="str">
        <f>IF(ISERROR(SEARCH(" ", C72)),
   IF(ISERROR(SEARCH("-", C72)),
      C72,
      LEFT(C72, SEARCH("-", C72) - 1)),
   IF(SEARCH(" ", C72) &lt; SEARCH("-", C72),
      LEFT(C72, SEARCH(" ", C72) - 1),
      LEFT(C72, SEARCH("-", C72) - 1)))</f>
        <v>FU</v>
      </c>
      <c r="C72" s="84" t="s">
        <v>258</v>
      </c>
      <c r="D72" s="95" t="s">
        <v>335</v>
      </c>
      <c r="E72" s="93" t="str">
        <f>HYPERLINK(D72, "PASSE O MOUSE P/ COPIAR CAMINHO")</f>
        <v>PASSE O MOUSE P/ COPIAR CAMINHO</v>
      </c>
      <c r="F72" s="86">
        <v>2024</v>
      </c>
      <c r="G72" s="110" t="s">
        <v>273</v>
      </c>
    </row>
    <row r="73" spans="1:7" ht="23.25" customHeight="1">
      <c r="A73" s="136" t="s">
        <v>17</v>
      </c>
      <c r="B73" s="83" t="str">
        <f>IF(ISERROR(SEARCH(" ", C73)),
   IF(ISERROR(SEARCH("-", C73)),
      C73,
      LEFT(C73, SEARCH("-", C73) - 1)),
   IF(SEARCH(" ", C73) &lt; SEARCH("-", C73),
      LEFT(C73, SEARCH(" ", C73) - 1),
      LEFT(C73, SEARCH("-", C73) - 1)))</f>
        <v>PIR</v>
      </c>
      <c r="C73" s="101" t="s">
        <v>336</v>
      </c>
      <c r="D73" s="95" t="s">
        <v>337</v>
      </c>
      <c r="E73" s="93" t="str">
        <f>HYPERLINK(D73, "PASSE O MOUSE P/ COPIAR CAMINHO")</f>
        <v>PASSE O MOUSE P/ COPIAR CAMINHO</v>
      </c>
      <c r="F73" s="86">
        <v>2024</v>
      </c>
      <c r="G73" s="86"/>
    </row>
    <row r="74" spans="1:7" ht="23.25" customHeight="1">
      <c r="A74" s="136" t="s">
        <v>17</v>
      </c>
      <c r="B74" s="83" t="str">
        <f>IF(ISERROR(SEARCH(" ", C74)),
   IF(ISERROR(SEARCH("-", C74)),
      C74,
      LEFT(C74, SEARCH("-", C74) - 1)),
   IF(SEARCH(" ", C74) &lt; SEARCH("-", C74),
      LEFT(C74, SEARCH(" ", C74) - 1),
      LEFT(C74, SEARCH("-", C74) - 1)))</f>
        <v>PIR</v>
      </c>
      <c r="C74" s="101" t="s">
        <v>338</v>
      </c>
      <c r="D74" s="95" t="s">
        <v>339</v>
      </c>
      <c r="E74" s="93" t="str">
        <f>HYPERLINK(D74, "PASSE O MOUSE P/ COPIAR CAMINHO")</f>
        <v>PASSE O MOUSE P/ COPIAR CAMINHO</v>
      </c>
      <c r="F74" s="86">
        <v>2024</v>
      </c>
      <c r="G74" s="86"/>
    </row>
    <row r="75" spans="1:7" ht="23.25" customHeight="1">
      <c r="A75" s="136" t="s">
        <v>17</v>
      </c>
      <c r="B75" s="83" t="str">
        <f>IF(ISERROR(SEARCH(" ", C75)),
   IF(ISERROR(SEARCH("-", C75)),
      C75,
      LEFT(C75, SEARCH("-", C75) - 1)),
   IF(SEARCH(" ", C75) &lt; SEARCH("-", C75),
      LEFT(C75, SEARCH(" ", C75) - 1),
      LEFT(C75, SEARCH("-", C75) - 1)))</f>
        <v>PIR</v>
      </c>
      <c r="C75" s="101" t="s">
        <v>340</v>
      </c>
      <c r="D75" s="95" t="s">
        <v>341</v>
      </c>
      <c r="E75" s="93" t="str">
        <f>HYPERLINK(D75, "PASSE O MOUSE P/ COPIAR CAMINHO")</f>
        <v>PASSE O MOUSE P/ COPIAR CAMINHO</v>
      </c>
      <c r="F75" s="86">
        <v>2024</v>
      </c>
      <c r="G75" s="86"/>
    </row>
    <row r="76" spans="1:7" ht="23.25" customHeight="1">
      <c r="A76" s="136" t="s">
        <v>17</v>
      </c>
      <c r="B76" s="83" t="str">
        <f>IF(ISERROR(SEARCH(" ", C76)),
   IF(ISERROR(SEARCH("-", C76)),
      C76,
      LEFT(C76, SEARCH("-", C76) - 1)),
   IF(SEARCH(" ", C76) &lt; SEARCH("-", C76),
      LEFT(C76, SEARCH(" ", C76) - 1),
      LEFT(C76, SEARCH("-", C76) - 1)))</f>
        <v>PIR</v>
      </c>
      <c r="C76" s="101" t="s">
        <v>342</v>
      </c>
      <c r="D76" s="95" t="s">
        <v>343</v>
      </c>
      <c r="E76" s="93" t="str">
        <f>HYPERLINK(D76, "PASSE O MOUSE P/ COPIAR CAMINHO")</f>
        <v>PASSE O MOUSE P/ COPIAR CAMINHO</v>
      </c>
      <c r="F76" s="86">
        <v>2024</v>
      </c>
      <c r="G76" s="86"/>
    </row>
    <row r="77" spans="1:7" ht="23.25" customHeight="1">
      <c r="A77" s="136" t="s">
        <v>17</v>
      </c>
      <c r="B77" s="83" t="str">
        <f>IF(ISERROR(SEARCH(" ", C77)),
   IF(ISERROR(SEARCH("-", C77)),
      C77,
      LEFT(C77, SEARCH("-", C77) - 1)),
   IF(SEARCH(" ", C77) &lt; SEARCH("-", C77),
      LEFT(C77, SEARCH(" ", C77) - 1),
      LEFT(C77, SEARCH("-", C77) - 1)))</f>
        <v>PIR</v>
      </c>
      <c r="C77" s="100" t="s">
        <v>344</v>
      </c>
      <c r="D77" s="95" t="s">
        <v>345</v>
      </c>
      <c r="E77" s="93" t="str">
        <f>HYPERLINK(D77, "PASSE O MOUSE P/ COPIAR CAMINHO")</f>
        <v>PASSE O MOUSE P/ COPIAR CAMINHO</v>
      </c>
      <c r="F77" s="86">
        <v>2024</v>
      </c>
      <c r="G77" s="86"/>
    </row>
    <row r="78" spans="1:7" ht="23.25" customHeight="1">
      <c r="A78" s="136" t="s">
        <v>17</v>
      </c>
      <c r="B78" s="83" t="str">
        <f>IF(ISERROR(SEARCH(" ", C78)),
   IF(ISERROR(SEARCH("-", C78)),
      C78,
      LEFT(C78, SEARCH("-", C78) - 1)),
   IF(SEARCH(" ", C78) &lt; SEARCH("-", C78),
      LEFT(C78, SEARCH(" ", C78) - 1),
      LEFT(C78, SEARCH("-", C78) - 1)))</f>
        <v>PIR</v>
      </c>
      <c r="C78" s="100" t="s">
        <v>346</v>
      </c>
      <c r="D78" s="95" t="s">
        <v>347</v>
      </c>
      <c r="E78" s="93" t="str">
        <f>HYPERLINK(D78, "PASSE O MOUSE P/ COPIAR CAMINHO")</f>
        <v>PASSE O MOUSE P/ COPIAR CAMINHO</v>
      </c>
      <c r="F78" s="86">
        <v>2024</v>
      </c>
      <c r="G78" s="86"/>
    </row>
    <row r="79" spans="1:7" ht="23.25" customHeight="1">
      <c r="A79" s="136" t="s">
        <v>17</v>
      </c>
      <c r="B79" s="83" t="str">
        <f>IF(ISERROR(SEARCH(" ", C79)),
   IF(ISERROR(SEARCH("-", C79)),
      C79,
      LEFT(C79, SEARCH("-", C79) - 1)),
   IF(SEARCH(" ", C79) &lt; SEARCH("-", C79),
      LEFT(C79, SEARCH(" ", C79) - 1),
      LEFT(C79, SEARCH("-", C79) - 1)))</f>
        <v>CSMC</v>
      </c>
      <c r="C79" s="84" t="s">
        <v>348</v>
      </c>
      <c r="D79" s="95" t="s">
        <v>349</v>
      </c>
      <c r="E79" s="93" t="str">
        <f>HYPERLINK(D79, "PASSE O MOUSE P/ COPIAR CAMINHO")</f>
        <v>PASSE O MOUSE P/ COPIAR CAMINHO</v>
      </c>
      <c r="F79" s="86">
        <v>2024</v>
      </c>
      <c r="G79" s="86"/>
    </row>
    <row r="80" spans="1:7" ht="23.25" customHeight="1">
      <c r="A80" s="136" t="s">
        <v>17</v>
      </c>
      <c r="B80" s="83" t="str">
        <f>IF(ISERROR(SEARCH(" ", C80)),
   IF(ISERROR(SEARCH("-", C80)),
      C80,
      LEFT(C80, SEARCH("-", C80) - 1)),
   IF(SEARCH(" ", C80) &lt; SEARCH("-", C80),
      LEFT(C80, SEARCH(" ", C80) - 1),
      LEFT(C80, SEARCH("-", C80) - 1)))</f>
        <v>CSMC</v>
      </c>
      <c r="C80" s="84" t="s">
        <v>350</v>
      </c>
      <c r="D80" s="95" t="s">
        <v>351</v>
      </c>
      <c r="E80" s="93" t="str">
        <f>HYPERLINK(D80, "PASSE O MOUSE P/ COPIAR CAMINHO")</f>
        <v>PASSE O MOUSE P/ COPIAR CAMINHO</v>
      </c>
      <c r="F80" s="86">
        <v>2024</v>
      </c>
      <c r="G80" s="86"/>
    </row>
    <row r="81" spans="1:7" ht="23.25" customHeight="1">
      <c r="A81" s="136" t="s">
        <v>17</v>
      </c>
      <c r="B81" s="83" t="str">
        <f>IF(ISERROR(SEARCH(" ", C81)),
   IF(ISERROR(SEARCH("-", C81)),
      C81,
      LEFT(C81, SEARCH("-", C81) - 1)),
   IF(SEARCH(" ", C81) &lt; SEARCH("-", C81),
      LEFT(C81, SEARCH(" ", C81) - 1),
      LEFT(C81, SEARCH("-", C81) - 1)))</f>
        <v>FU</v>
      </c>
      <c r="C81" s="100" t="s">
        <v>352</v>
      </c>
      <c r="D81" s="95"/>
      <c r="E81" s="93" t="str">
        <f>HYPERLINK(D81, "PASSE O MOUSE P/ COPIAR CAMINHO")</f>
        <v>PASSE O MOUSE P/ COPIAR CAMINHO</v>
      </c>
      <c r="F81" s="86"/>
      <c r="G81" s="86"/>
    </row>
    <row r="82" spans="1:7" ht="23.25" customHeight="1">
      <c r="A82" s="136" t="s">
        <v>12</v>
      </c>
      <c r="B82" s="83" t="str">
        <f>IF(ISERROR(SEARCH(" ", C82)),
   IF(ISERROR(SEARCH("-", C82)),
      C82,
      LEFT(C82, SEARCH("-", C82) - 1)),
   IF(SEARCH(" ", C82) &lt; SEARCH("-", C82),
      LEFT(C82, SEARCH(" ", C82) - 1),
      LEFT(C82, SEARCH("-", C82) - 1)))</f>
        <v>FU</v>
      </c>
      <c r="C82" s="84" t="s">
        <v>353</v>
      </c>
      <c r="D82" s="95" t="s">
        <v>354</v>
      </c>
      <c r="E82" s="93" t="str">
        <f>HYPERLINK(D82, "PASSE O MOUSE P/ COPIAR CAMINHO")</f>
        <v>PASSE O MOUSE P/ COPIAR CAMINHO</v>
      </c>
      <c r="F82" s="86">
        <v>2024</v>
      </c>
      <c r="G82" s="111" t="s">
        <v>283</v>
      </c>
    </row>
    <row r="83" spans="1:7" ht="23.25" customHeight="1">
      <c r="A83" s="136" t="s">
        <v>12</v>
      </c>
      <c r="B83" s="83" t="str">
        <f>IF(ISERROR(SEARCH(" ", C83)),
   IF(ISERROR(SEARCH("-", C83)),
      C83,
      LEFT(C83, SEARCH("-", C83) - 1)),
   IF(SEARCH(" ", C83) &lt; SEARCH("-", C83),
      LEFT(C83, SEARCH(" ", C83) - 1),
      LEFT(C83, SEARCH("-", C83) - 1)))</f>
        <v>PIR</v>
      </c>
      <c r="C83" s="84" t="s">
        <v>261</v>
      </c>
      <c r="D83" s="95" t="s">
        <v>310</v>
      </c>
      <c r="E83" s="93" t="str">
        <f>HYPERLINK(D83, "PASSE O MOUSE P/ COPIAR CAMINHO")</f>
        <v>PASSE O MOUSE P/ COPIAR CAMINHO</v>
      </c>
      <c r="F83" s="86">
        <v>2023</v>
      </c>
      <c r="G83" s="86"/>
    </row>
    <row r="84" spans="1:7" ht="23.25" customHeight="1">
      <c r="A84" s="137" t="s">
        <v>17</v>
      </c>
      <c r="B84" s="138" t="str">
        <f>IF(ISERROR(SEARCH(" ", C84)),
   IF(ISERROR(SEARCH("-", C84)),
      C84,
      LEFT(C84, SEARCH("-", C84) - 1)),
   IF(SEARCH(" ", C84) &lt; SEARCH("-", C84),
      LEFT(C84, SEARCH(" ", C84) - 1),
      LEFT(C84, SEARCH("-", C84) - 1)))</f>
        <v>FU</v>
      </c>
      <c r="C84" s="94" t="s">
        <v>355</v>
      </c>
      <c r="D84" s="139" t="s">
        <v>356</v>
      </c>
      <c r="E84" s="140" t="str">
        <f>HYPERLINK(D84, "PASSE O MOUSE P/ COPIAR CAMINHO")</f>
        <v>PASSE O MOUSE P/ COPIAR CAMINHO</v>
      </c>
      <c r="F84" s="141">
        <v>2024</v>
      </c>
      <c r="G84" s="86"/>
    </row>
  </sheetData>
  <mergeCells count="3">
    <mergeCell ref="A1:A2"/>
    <mergeCell ref="C1:C2"/>
    <mergeCell ref="H4:I4"/>
  </mergeCells>
  <conditionalFormatting sqref="A4:A84">
    <cfRule type="expression" dxfId="10" priority="5">
      <formula>$D4=""</formula>
    </cfRule>
  </conditionalFormatting>
  <conditionalFormatting sqref="F4:G84">
    <cfRule type="containsText" dxfId="9" priority="3" operator="containsText" text="DIGITA">
      <formula>NOT(ISERROR(SEARCH("DIGITA",F4)))</formula>
    </cfRule>
  </conditionalFormatting>
  <conditionalFormatting sqref="F5:F84">
    <cfRule type="containsBlanks" dxfId="8" priority="1">
      <formula>LEN(TRIM(F5))=0</formula>
    </cfRule>
  </conditionalFormatting>
  <dataValidations count="1">
    <dataValidation allowBlank="1" showInputMessage="1" showErrorMessage="1" sqref="B86:B1048576 B4:B84" xr:uid="{4EB9D782-4E94-4BB7-A641-F36C87630888}"/>
  </dataValidations>
  <pageMargins left="0.511811024" right="0.511811024" top="0.78740157499999996" bottom="0.78740157499999996" header="0.31496062000000002" footer="0.31496062000000002"/>
  <drawing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1DF719-D4BD-40FE-9A9C-EA408A3212D7}">
          <x14:formula1>
            <xm:f>'LISTA DE PROJETOS'!$A$2:$A$18</xm:f>
          </x14:formula1>
          <xm:sqref>A33 A38:A40 A42:A44 A48:A49 A51 A53 A57:A59 A63:A65 A72 A82:A83 A4:A31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997f8e-0280-48b1-a781-5d2b88adba49">
      <Terms xmlns="http://schemas.microsoft.com/office/infopath/2007/PartnerControls"/>
    </lcf76f155ced4ddcb4097134ff3c332f>
    <TaxCatchAll xmlns="6c3f3d0a-ffe9-42ff-95e9-9b51e5a70b08" xsi:nil="true"/>
    <SharedWithUsers xmlns="6c3f3d0a-ffe9-42ff-95e9-9b51e5a70b08">
      <UserInfo>
        <DisplayName>Manoel Nogueira</DisplayName>
        <AccountId>42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ED4B4C595EC6479A46E8EE5C00C3CE" ma:contentTypeVersion="13" ma:contentTypeDescription="Crie um novo documento." ma:contentTypeScope="" ma:versionID="d34f701556ee7a5cc05c21d43320f60f">
  <xsd:schema xmlns:xsd="http://www.w3.org/2001/XMLSchema" xmlns:xs="http://www.w3.org/2001/XMLSchema" xmlns:p="http://schemas.microsoft.com/office/2006/metadata/properties" xmlns:ns2="f5997f8e-0280-48b1-a781-5d2b88adba49" xmlns:ns3="6c3f3d0a-ffe9-42ff-95e9-9b51e5a70b08" targetNamespace="http://schemas.microsoft.com/office/2006/metadata/properties" ma:root="true" ma:fieldsID="c51883701fce4f7ca77c0bdfa5fc6466" ns2:_="" ns3:_="">
    <xsd:import namespace="f5997f8e-0280-48b1-a781-5d2b88adba49"/>
    <xsd:import namespace="6c3f3d0a-ffe9-42ff-95e9-9b51e5a70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97f8e-0280-48b1-a781-5d2b88adb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d50249-7391-4b58-936c-370d09ca8a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f3d0a-ffe9-42ff-95e9-9b51e5a70b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51bb829-900a-4663-b664-3f47cda012bf}" ma:internalName="TaxCatchAll" ma:showField="CatchAllData" ma:web="6c3f3d0a-ffe9-42ff-95e9-9b51e5a70b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4A0F62-0C04-4061-9EE6-D875670039DE}"/>
</file>

<file path=customXml/itemProps2.xml><?xml version="1.0" encoding="utf-8"?>
<ds:datastoreItem xmlns:ds="http://schemas.openxmlformats.org/officeDocument/2006/customXml" ds:itemID="{24D8C5CB-D60B-4AC0-B26C-BDA8022D96EB}"/>
</file>

<file path=customXml/itemProps3.xml><?xml version="1.0" encoding="utf-8"?>
<ds:datastoreItem xmlns:ds="http://schemas.openxmlformats.org/officeDocument/2006/customXml" ds:itemID="{41D2D03A-F493-4B46-A7B1-1668BAEE2E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Mapa de juntas - obra ORIGEM</dc:title>
  <dc:subject>Controle de Juntas</dc:subject>
  <dc:creator>Qualidade MCG</dc:creator>
  <cp:keywords>MCG Engenharia</cp:keywords>
  <dc:description/>
  <cp:lastModifiedBy>Usuário Convidado</cp:lastModifiedBy>
  <cp:revision/>
  <dcterms:created xsi:type="dcterms:W3CDTF">2014-08-27T14:39:23Z</dcterms:created>
  <dcterms:modified xsi:type="dcterms:W3CDTF">2024-11-28T11:55:29Z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0x010100FFED4B4C595EC6479A46E8EE5C00C3CE</vt:lpwstr>
  </property>
  <property fmtid="{D5CDD505-2E9C-101B-9397-08002B2CF9AE}" pid="3" name="MediaServiceImageTags">
    <vt:lpwstr/>
  </property>
</Properties>
</file>