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0" yWindow="0" windowWidth="23040" windowHeight="9192"/>
  </bookViews>
  <sheets>
    <sheet name="In-situ observing stations" sheetId="1" r:id="rId1"/>
    <sheet name="IOOS Removed Stations" sheetId="5" r:id="rId2"/>
    <sheet name="Non-Ingest Stations" sheetId="2" r:id="rId3"/>
    <sheet name="Gliders not in DAC" sheetId="3" r:id="rId4"/>
    <sheet name="Stations not getting deployed" sheetId="4" r:id="rId5"/>
  </sheets>
  <definedNames>
    <definedName name="_xlnm._FilterDatabase" localSheetId="0" hidden="1">'In-situ observing stations'!$A$1:$W$985</definedName>
  </definedNames>
  <calcPr calcId="162913"/>
</workbook>
</file>

<file path=xl/calcChain.xml><?xml version="1.0" encoding="utf-8"?>
<calcChain xmlns="http://schemas.openxmlformats.org/spreadsheetml/2006/main">
  <c r="F34" i="2" l="1"/>
  <c r="E34" i="2"/>
  <c r="F33" i="2"/>
  <c r="E33" i="2"/>
  <c r="F32" i="2"/>
  <c r="E32" i="2"/>
  <c r="F31" i="2"/>
  <c r="E31" i="2"/>
  <c r="F30" i="2"/>
  <c r="E30" i="2"/>
  <c r="F29" i="2"/>
  <c r="E29" i="2"/>
  <c r="F28" i="2"/>
  <c r="E28" i="2"/>
  <c r="F27" i="2"/>
  <c r="E27" i="2"/>
  <c r="F26" i="2"/>
  <c r="E26" i="2"/>
  <c r="F25" i="2"/>
  <c r="E25" i="2"/>
  <c r="F24" i="2"/>
  <c r="E24" i="2"/>
  <c r="F23" i="2"/>
  <c r="E23" i="2"/>
</calcChain>
</file>

<file path=xl/comments1.xml><?xml version="1.0" encoding="utf-8"?>
<comments xmlns="http://schemas.openxmlformats.org/spreadsheetml/2006/main">
  <authors>
    <author>Mathew Biddle</author>
  </authors>
  <commentList>
    <comment ref="B2" authorId="0" shapeId="0">
      <text>
        <r>
          <rPr>
            <b/>
            <sz val="9"/>
            <color indexed="81"/>
            <rFont val="Tahoma"/>
            <family val="2"/>
          </rPr>
          <t>Mathew Biddle:</t>
        </r>
        <r>
          <rPr>
            <sz val="9"/>
            <color indexed="81"/>
            <rFont val="Tahoma"/>
            <family val="2"/>
          </rPr>
          <t xml:space="preserve">
observations from 2018-07-12 to 2018-08-15 from http://data.glos.us/erddap/tabledap/45184.html</t>
        </r>
      </text>
    </comment>
    <comment ref="B3" authorId="0" shapeId="0">
      <text>
        <r>
          <rPr>
            <b/>
            <sz val="9"/>
            <color indexed="81"/>
            <rFont val="Tahoma"/>
            <charset val="1"/>
          </rPr>
          <t xml:space="preserve">Mathew Biddle:
</t>
        </r>
        <r>
          <rPr>
            <sz val="9"/>
            <color indexed="81"/>
            <rFont val="Tahoma"/>
            <family val="2"/>
          </rPr>
          <t xml:space="preserve">Not on their ERDDAP.
</t>
        </r>
        <r>
          <rPr>
            <b/>
            <sz val="9"/>
            <color indexed="81"/>
            <rFont val="Tahoma"/>
            <charset val="1"/>
          </rPr>
          <t xml:space="preserve">
</t>
        </r>
        <r>
          <rPr>
            <sz val="9"/>
            <color indexed="81"/>
            <rFont val="Tahoma"/>
            <family val="2"/>
          </rPr>
          <t>Found observations from 2018-07-13 to 2018-09-30 in 
http://tds.glos.us/thredds/dodsC/buoy_agg_standard/45185/45185.ncml</t>
        </r>
      </text>
    </comment>
    <comment ref="A4" authorId="0" shapeId="0">
      <text>
        <r>
          <rPr>
            <b/>
            <sz val="9"/>
            <color indexed="81"/>
            <rFont val="Tahoma"/>
            <family val="2"/>
          </rPr>
          <t>Mathew Biddle:</t>
        </r>
        <r>
          <rPr>
            <sz val="9"/>
            <color indexed="81"/>
            <rFont val="Tahoma"/>
            <family val="2"/>
          </rPr>
          <t xml:space="preserve">
no observations for 2020: Error message: Invalid start date. Available data are between 2017-06-23 15:30:00 and 2019-09-02 17:30:00.</t>
        </r>
      </text>
    </comment>
    <comment ref="A5" authorId="0" shapeId="0">
      <text>
        <r>
          <rPr>
            <b/>
            <sz val="9"/>
            <color indexed="81"/>
            <rFont val="Tahoma"/>
            <charset val="1"/>
          </rPr>
          <t>Mathew Biddle:</t>
        </r>
        <r>
          <rPr>
            <sz val="9"/>
            <color indexed="81"/>
            <rFont val="Tahoma"/>
            <charset val="1"/>
          </rPr>
          <t xml:space="preserve">
no observations for 2020:  message: Invalid start date. Available data are between 2017-06-07 10:30:00 and 2019-11-18 22:30:00.</t>
        </r>
      </text>
    </comment>
    <comment ref="A6" authorId="0" shapeId="0">
      <text>
        <r>
          <rPr>
            <b/>
            <sz val="9"/>
            <color indexed="81"/>
            <rFont val="Tahoma"/>
            <charset val="1"/>
          </rPr>
          <t>Mathew Biddle:</t>
        </r>
        <r>
          <rPr>
            <sz val="9"/>
            <color indexed="81"/>
            <rFont val="Tahoma"/>
            <charset val="1"/>
          </rPr>
          <t xml:space="preserve">
No observations for 2020: Error message: Invalid start date. Available data are between 2017-06-23 15:30:00 and 2019-08-26 05:30:00.</t>
        </r>
      </text>
    </comment>
    <comment ref="A9" authorId="0" shapeId="0">
      <text>
        <r>
          <rPr>
            <b/>
            <sz val="9"/>
            <color indexed="81"/>
            <rFont val="Tahoma"/>
            <charset val="1"/>
          </rPr>
          <t>Mathew Biddle:</t>
        </r>
        <r>
          <rPr>
            <sz val="9"/>
            <color indexed="81"/>
            <rFont val="Tahoma"/>
            <charset val="1"/>
          </rPr>
          <t xml:space="preserve">
Did a spot check and only data I could find was 2017-06-10 to 2019-10-29. 
See bg
http://tds.glos.us/thredds/dodsC/buoy_agg_standard/bgsusd2/bgsusd2.ncml.html</t>
        </r>
      </text>
    </comment>
    <comment ref="A10" authorId="0" shapeId="0">
      <text>
        <r>
          <rPr>
            <b/>
            <sz val="9"/>
            <color indexed="81"/>
            <rFont val="Tahoma"/>
            <charset val="1"/>
          </rPr>
          <t>Mathew Biddle:</t>
        </r>
        <r>
          <rPr>
            <sz val="9"/>
            <color indexed="81"/>
            <rFont val="Tahoma"/>
            <charset val="1"/>
          </rPr>
          <t xml:space="preserve">
no data for 2020:
Duration: 2018-07-09T16:30:00Z - 2019-10-22T12:45:00Z
http://data.glos.us/erddap/tabledap/osuss.html</t>
        </r>
      </text>
    </comment>
  </commentList>
</comments>
</file>

<file path=xl/sharedStrings.xml><?xml version="1.0" encoding="utf-8"?>
<sst xmlns="http://schemas.openxmlformats.org/spreadsheetml/2006/main" count="1185" uniqueCount="477">
  <si>
    <t>Station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</si>
  <si>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</si>
  <si>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</si>
  <si>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</si>
  <si>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</si>
  <si>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</si>
  <si>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</si>
  <si>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</si>
  <si>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</si>
  <si>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</si>
  <si>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</si>
  <si>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</si>
  <si>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</si>
  <si>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</si>
  <si>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</si>
  <si>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</si>
  <si>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</si>
  <si>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</si>
  <si>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</si>
  <si>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</si>
  <si>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</si>
  <si>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</si>
  <si>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</si>
  <si>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</si>
  <si>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</si>
  <si>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</si>
  <si>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</si>
  <si>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</si>
  <si>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</si>
  <si>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</si>
  <si>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</si>
  <si>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</si>
  <si>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Station 45013 - Atwater Park, WI</t>
  </si>
  <si>
    <t>Milwaukee Buoy ATW20 (45013)</t>
  </si>
  <si>
    <t>moored_buoy</t>
  </si>
  <si>
    <t>Y</t>
  </si>
  <si>
    <t>Yp</t>
  </si>
  <si>
    <t>University of Wisconsin-Milwaukee</t>
  </si>
  <si>
    <t>academic</t>
  </si>
  <si>
    <r>
      <t>wind_from_direction, wind_speed,  wind_speed_of_gust,  air_temperature, air_pressure_at_sea_level, sea_water_temperature (sfc, 1m, 2m, 3m, 4m, 5m, 6m, 7m, 8m, 9m, 10m, 11m, 12m, 13m,</t>
    </r>
    <r>
      <rPr>
        <sz val="11"/>
        <color rgb="FFFF0000"/>
        <rFont val="Calibri"/>
      </rPr>
      <t xml:space="preserve"> 14m, 15m, 16m, 17m, 18m, 19m</t>
    </r>
    <r>
      <rPr>
        <sz val="11"/>
        <color rgb="FF000000"/>
        <rFont val="Calibri"/>
      </rPr>
      <t>), Relative Humidity, solar_irradiance, sea_surface_wave_significant_height, sea_surface_wind_wave_period,</t>
    </r>
    <r>
      <rPr>
        <sz val="11"/>
        <color rgb="FFFF0000"/>
        <rFont val="Calibri"/>
      </rPr>
      <t xml:space="preserve"> significant_wave_from_direction</t>
    </r>
    <r>
      <rPr>
        <sz val="11"/>
        <color rgb="FF000000"/>
        <rFont val="Calibri"/>
      </rPr>
      <t>, sea_water_turbidity, sea_water_conductivity, sea_water_ph_reported_on_total_scale, dissolved_oxygen , mass_concentration_of_chlorophyll_in_sea_water, fractional_saturation_of_oxygen_in_sea_water,  eastward_current, northward_current, currents at depths(1m,3m,5m,7m,9m,11m,13m,15m,17m,19m), time, latitude, longitude, depth,</t>
    </r>
    <r>
      <rPr>
        <sz val="11"/>
        <color rgb="FFFF0000"/>
        <rFont val="Calibri"/>
      </rPr>
      <t xml:space="preserve"> battery_voltage</t>
    </r>
  </si>
  <si>
    <t>Station 45014 - GB17 - South Green Bay, WI</t>
  </si>
  <si>
    <t>Green Bay Buoy GB17 (45014)</t>
  </si>
  <si>
    <r>
      <t xml:space="preserve">wind_from_direction, wind_speed, wind_speed_of_gust, air_temperature,   air_pressure_at_sea_level, sea_water_temperature (sfc,1m, 2m, 3m, 4m, 5m, 6m, 7m, 8m, 9m, 10m, 11m, 12m, 13m, </t>
    </r>
    <r>
      <rPr>
        <strike/>
        <sz val="11"/>
        <color rgb="FFFF0000"/>
        <rFont val="Calibri"/>
      </rPr>
      <t>14m, 15m, 16m, 17m, 18m, 19m</t>
    </r>
    <r>
      <rPr>
        <sz val="11"/>
        <color rgb="FF000000"/>
        <rFont val="Calibri"/>
      </rPr>
      <t xml:space="preserve">), Relative Humidity,  solar_irradiance, sea_surface_wave_significant_height, sea_surface_wind_wave_period, </t>
    </r>
    <r>
      <rPr>
        <strike/>
        <sz val="11"/>
        <color rgb="FFFF0000"/>
        <rFont val="Calibri"/>
      </rPr>
      <t>sea_surface_wave_from_direction</t>
    </r>
    <r>
      <rPr>
        <sz val="11"/>
        <color rgb="FF000000"/>
        <rFont val="Calibri"/>
      </rPr>
      <t>, sea_water_turbidity, sea_water_ph_reported_on_total_scale, sea_water_conductivity, mass_concentration_of_chlorophyll_in_sea_water, dissolved_oxygen , fractional_saturation_of_oxygen_in_sea_water,  currents at depths(1m,3m,5m,7m,9m,10m) time, latitude, longitude, depth.</t>
    </r>
  </si>
  <si>
    <t>Station 45022 - Little Traverse Bay, MI</t>
  </si>
  <si>
    <t>Little Traverse Bay Buoy U-GLOS 004 (45022)</t>
  </si>
  <si>
    <t>University of Michigan CIGLR</t>
  </si>
  <si>
    <r>
      <t xml:space="preserve">wind_from_direction, wind_speed, wind_speed_of_gust, air_temperature, air_pressure_at_sea_level,  sea_water_temperature (sfc, 3m, 7m, 11m, 15m, 19m, 23m, 27m, 31m, </t>
    </r>
    <r>
      <rPr>
        <sz val="11"/>
        <color rgb="FFFF0000"/>
        <rFont val="Calibri"/>
      </rPr>
      <t>33m</t>
    </r>
    <r>
      <rPr>
        <sz val="11"/>
        <color rgb="FF000000"/>
        <rFont val="Calibri"/>
      </rPr>
      <t xml:space="preserve">), dew_point_temperature,  solar_irradiance, sea_surface_wave_significant_height, </t>
    </r>
    <r>
      <rPr>
        <strike/>
        <sz val="11"/>
        <color rgb="FFFF0000"/>
        <rFont val="Calibri"/>
      </rPr>
      <t>sea_surface_wind_wave_period</t>
    </r>
    <r>
      <rPr>
        <sz val="11"/>
        <color rgb="FF000000"/>
        <rFont val="Calibri"/>
      </rPr>
      <t>, sea_surface_wave_from_direction, battery_voltage, time, latitude, longitude, depth</t>
    </r>
  </si>
  <si>
    <t>Replace sea_surface_wind_wave_period with sea_surface_significant_wave_period</t>
  </si>
  <si>
    <t>Station 45023 - North Entry Buoy, North Keweenaw Peninsula, MI</t>
  </si>
  <si>
    <t>North Entry MTU Buoy (45023)</t>
  </si>
  <si>
    <t>Michigan Tech University</t>
  </si>
  <si>
    <r>
      <t xml:space="preserve">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mass_concentration_of_chlorophyll_in_sea_water,  battery_voltage, photosynthetically_available_radiation, time, latitude, longitude, depth, </t>
    </r>
    <r>
      <rPr>
        <sz val="11"/>
        <color rgb="FFFF0000"/>
        <rFont val="Calibri"/>
      </rPr>
      <t>currents at depths (0m,3.0m,4.3m,5.5m,6.7m,7.9m, 9.1m,10.4m,11.6m, 12.8m,14.0m, 15.2m, 16.5m, 17.7m, 18.9m, 20.1m, 21.3m, 22.6m, 23.8m,25.0m), max_wave_height, sea_surface_wave_maximum_Period, sea_surface_wave_mean_height_of_highest_tenth</t>
    </r>
  </si>
  <si>
    <t>currents at depths</t>
  </si>
  <si>
    <t>Station 45024 - Ludington Buoy, MI</t>
  </si>
  <si>
    <t>Ludington Buoy (45024)</t>
  </si>
  <si>
    <r>
      <t xml:space="preserve">wind_from_direction, wind_speed,  wind_speed_of_gust,  air_temperature, air_pressure_at_sea_level,  sea_water_temperature (sfc, 3m; </t>
    </r>
    <r>
      <rPr>
        <sz val="11"/>
        <color rgb="FFFF0000"/>
        <rFont val="Calibri"/>
      </rPr>
      <t>5m, 8m, 11m, 13m, 16m, 19m, 21m</t>
    </r>
    <r>
      <rPr>
        <strike/>
        <sz val="11"/>
        <color rgb="FFFF0000"/>
        <rFont val="Calibri"/>
      </rPr>
      <t>6m;8m;11m;14m;16m;19m</t>
    </r>
    <r>
      <rPr>
        <sz val="11"/>
        <color rgb="FF000000"/>
        <rFont val="Calibri"/>
      </rPr>
      <t xml:space="preserve">),  dew_point_temperature,  solar_irradiance, sea_surface_wave_significant_height, </t>
    </r>
    <r>
      <rPr>
        <sz val="11"/>
        <color rgb="FFFF0000"/>
        <rFont val="Calibri"/>
      </rPr>
      <t xml:space="preserve">significant_wave_from_direction, </t>
    </r>
    <r>
      <rPr>
        <sz val="11"/>
        <color rgb="FF000000"/>
        <rFont val="Calibri"/>
      </rPr>
      <t>sea_surface_wind_wave_period, battery_voltage, time, latitude, longitude, depth</t>
    </r>
  </si>
  <si>
    <t>This station also collects relative humidity, but GLOS is having an issue with ingesting relative humidity(rrh)</t>
  </si>
  <si>
    <t>Station 45025 - South Entry Buoy, South Keweenaw Peninsula, MI</t>
  </si>
  <si>
    <t>South Entry Buoy MTU1 (45025)</t>
  </si>
  <si>
    <r>
      <t xml:space="preserve">wind_from_direction, wind_speed, wind_speed_of_gust, air_temperature, air_pressure_at_sea_level, sea_water_temperature (sfc, 3m, 6m,  </t>
    </r>
    <r>
      <rPr>
        <sz val="11"/>
        <color rgb="FFFF0000"/>
        <rFont val="Calibri"/>
      </rPr>
      <t>9m, 12m, 16m, 19m, 22m, 26m, 29m, 32m,</t>
    </r>
    <r>
      <rPr>
        <strike/>
        <sz val="11"/>
        <color rgb="FFFF0000"/>
        <rFont val="Calibri"/>
      </rPr>
      <t>10m, 13m, 16m, 19m, 23m, 26m, 29.5m, 33m</t>
    </r>
    <r>
      <rPr>
        <sz val="11"/>
        <color rgb="FF000000"/>
        <rFont val="Calibri"/>
      </rPr>
      <t xml:space="preserve">),  dew_point_temperature,  Relative humidity, solar_irradiance, sea_surface_wave_significant_height, sea_surface_wind_wave_period ,sea_surface_wave_from_direction, sea_surface_wave_maximum_height, </t>
    </r>
    <r>
      <rPr>
        <sz val="11"/>
        <color rgb="FFFF0000"/>
        <rFont val="Calibri"/>
      </rPr>
      <t xml:space="preserve">sea_surface_wave_maximum_period, sea_surface_wave_mean_height_of_highest_tenth, </t>
    </r>
    <r>
      <rPr>
        <sz val="11"/>
        <color rgb="FF000000"/>
        <rFont val="Calibri"/>
      </rPr>
      <t>photosynthetically_available_radiation, battery_voltage time, latitude, longitude, depth</t>
    </r>
  </si>
  <si>
    <t xml:space="preserve"> </t>
  </si>
  <si>
    <t>Station 45026 - Cook Nuclear Plant Buoy, Stevensville, MI</t>
  </si>
  <si>
    <t>Cook Plant Buoy (45026)</t>
  </si>
  <si>
    <t>N</t>
  </si>
  <si>
    <t>LimnoTech</t>
  </si>
  <si>
    <t>industry</t>
  </si>
  <si>
    <r>
      <t xml:space="preserve">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t>
    </r>
    <r>
      <rPr>
        <sz val="11"/>
        <color rgb="FFFF0000"/>
        <rFont val="Calibri"/>
      </rPr>
      <t>relative_humidity, sea_surface_wave_maximum_period, sea_surface_wave_mean_height_of_highest_tenth, sea_water_temperature (1m, 3m, 5m, 7m, 9m, 11m, 13m, 15m, 17m, 19m), curents_at_depths(0m,1m,2m,3m,4m,5m,6m,7m,8m,9m,10m,11m,12m,13m,14m,15m,16m,17m,18m,19m,20m)</t>
    </r>
  </si>
  <si>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</si>
  <si>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</si>
  <si>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</si>
  <si>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time, latitude, longitude, depth</t>
  </si>
  <si>
    <t>Station 45028 - Western Lake Superior</t>
  </si>
  <si>
    <t>LLO2-Duluth Buoy (45028)</t>
  </si>
  <si>
    <r>
      <t xml:space="preserve">wind_from_direction, wind_speed, wind_speed_of_gust, air_temperature, air_pressure_at_sea_level, sea_water_temperature (sfc, 1m, 3m, </t>
    </r>
    <r>
      <rPr>
        <sz val="11"/>
        <color rgb="FFFF0000"/>
        <rFont val="Calibri"/>
      </rPr>
      <t>4m; 5m; 6m; 10m; 11m; 16m; 20m; 21m; 26m; 30m; 31m; 36m; 41m</t>
    </r>
    <r>
      <rPr>
        <strike/>
        <sz val="11"/>
        <color rgb="FFFF0000"/>
        <rFont val="Calibri"/>
      </rPr>
      <t>,5m, 10m, 15m, 20m, 25m, 30m, 35m, 40m</t>
    </r>
    <r>
      <rPr>
        <sz val="11"/>
        <color rgb="FF000000"/>
        <rFont val="Calibri"/>
      </rPr>
      <t>), dew_point_temperature, solar_irradiance, sea_surface_wave_significant_height,   time, latitude, longitude, depth</t>
    </r>
  </si>
  <si>
    <t>Station 45029 - Holland Buoy, MI</t>
  </si>
  <si>
    <t>Port Sheldon (Holland) Buoy (45029)</t>
  </si>
  <si>
    <r>
      <t>wind_from_direction, wind_speed, wind_speed_of_gust,  air_temperature, air_pressure_at_sea_level, sea_water_temperature (</t>
    </r>
    <r>
      <rPr>
        <sz val="11"/>
        <color rgb="FFFF0000"/>
        <rFont val="Calibri"/>
      </rPr>
      <t xml:space="preserve">sfc, </t>
    </r>
    <r>
      <rPr>
        <sz val="11"/>
        <color rgb="FF000000"/>
        <rFont val="Calibri"/>
      </rPr>
      <t xml:space="preserve">1m, 3m, 4m, 5m, 6m, 7m, 8m, 9m, 10m, 11m, 12m, 13m, 14m, 15m, 16m, 17m, 18m, 19m, 20m, 21m), dew_point_temperature, sea_surface_wind_wave_period, , sea_surface_wave_significant_height,sea_surface_wave_from_direction, sea_surface_wave_maximum_height, battery_voltage,  time, latitude, longitude, depth, </t>
    </r>
    <r>
      <rPr>
        <sz val="11"/>
        <color rgb="FFFF0000"/>
        <rFont val="Calibri"/>
      </rPr>
      <t>relative_humidity, sea_surface_wave_maximum_period, sea_surface_wave_mean_height_of_highest_tenth</t>
    </r>
  </si>
  <si>
    <t>Station 45161 - Muskegon Buoy, MI</t>
  </si>
  <si>
    <t>Muskegon RECON Buoy (45161)</t>
  </si>
  <si>
    <t>Great Lakes Environmental Research Laboratory</t>
  </si>
  <si>
    <t>gov_federal</t>
  </si>
  <si>
    <r>
      <t>wind_from_direction, wind_speed, wind_speed_of_gust, air_temperature, air_pressure_at_sea_level,</t>
    </r>
    <r>
      <rPr>
        <b/>
        <sz val="11"/>
        <rFont val="Calibri"/>
      </rPr>
      <t xml:space="preserve"> </t>
    </r>
    <r>
      <rPr>
        <sz val="11"/>
        <color rgb="FF000000"/>
        <rFont val="Calibri"/>
      </rPr>
      <t xml:space="preserve">sea_water_temperature (sfc, 1m,19m, </t>
    </r>
    <r>
      <rPr>
        <sz val="11"/>
        <color rgb="FFFF0000"/>
        <rFont val="Calibri"/>
      </rPr>
      <t>21m, 22m</t>
    </r>
    <r>
      <rPr>
        <sz val="11"/>
        <color rgb="FF000000"/>
        <rFont val="Calibri"/>
      </rPr>
      <t xml:space="preserve">), sea_surface_wind_wave_period,   sea_surface_wave_significant_height,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sz val="11"/>
        <color rgb="FFFF0000"/>
        <rFont val="Calibri"/>
      </rPr>
      <t>blue_green_algae, fdom</t>
    </r>
  </si>
  <si>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</si>
  <si>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</si>
  <si>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</si>
  <si>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Station 45163 - Saginaw Bay Buoy, MI</t>
  </si>
  <si>
    <t>Saginaw Bay RECON Buoy SBB (45163)</t>
  </si>
  <si>
    <r>
      <t xml:space="preserve">wind_from_direction, wind_speed, wind_speed_of_gust, air_temperature, sea_water_temperature (sfc, 1m, </t>
    </r>
    <r>
      <rPr>
        <sz val="11"/>
        <color rgb="FFFF0000"/>
        <rFont val="Calibri"/>
      </rPr>
      <t>13m, 14m</t>
    </r>
    <r>
      <rPr>
        <b/>
        <sz val="11"/>
        <rFont val="Calibri"/>
      </rPr>
      <t>)</t>
    </r>
    <r>
      <rPr>
        <sz val="11"/>
        <color rgb="FF000000"/>
        <rFont val="Calibri"/>
      </rPr>
      <t xml:space="preserve">, sea_surface_wave_significant_height,  sea_surface_wind_wave_period,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sz val="11"/>
        <color rgb="FFFF0000"/>
        <rFont val="Calibri"/>
      </rPr>
      <t>blue_green_algae</t>
    </r>
  </si>
  <si>
    <t>Station 45164 - Cleveland Buoy, OH</t>
  </si>
  <si>
    <t>Cleveland RECON Buoy (45164)</t>
  </si>
  <si>
    <t>gov_federal, nonprofit, industry</t>
  </si>
  <si>
    <r>
      <t xml:space="preserve">wind_from_direction, wind_speed, wind_speed_of_gust, air_temperature, air_pressure_at_sea_level, sea_water_temperature(sfc,1m,2m,4m,6m,8m,10,12m,14m,16m,18m,20m, </t>
    </r>
    <r>
      <rPr>
        <sz val="11"/>
        <color rgb="FFFF0000"/>
        <rFont val="Calibri"/>
      </rPr>
      <t>22m</t>
    </r>
    <r>
      <rPr>
        <sz val="11"/>
        <color rgb="FF000000"/>
        <rFont val="Calibri"/>
      </rPr>
      <t>), sea_surface_wave_significant_height, sea_surface_wind_wave_period,</t>
    </r>
    <r>
      <rPr>
        <b/>
        <sz val="11"/>
        <rFont val="Calibri"/>
      </rPr>
      <t xml:space="preserve"> </t>
    </r>
    <r>
      <rPr>
        <sz val="11"/>
        <color rgb="FF000000"/>
        <rFont val="Calibri"/>
      </rPr>
      <t>sea_water_conductivity</t>
    </r>
    <r>
      <rPr>
        <b/>
        <sz val="11"/>
        <rFont val="Calibri"/>
      </rPr>
      <t xml:space="preserve">, </t>
    </r>
    <r>
      <rPr>
        <sz val="11"/>
        <color rgb="FF000000"/>
        <rFont val="Calibri"/>
      </rPr>
      <t>dissolved_oxygen</t>
    </r>
    <r>
      <rPr>
        <b/>
        <sz val="11"/>
        <rFont val="Calibri"/>
      </rPr>
      <t xml:space="preserve">, </t>
    </r>
    <r>
      <rPr>
        <sz val="11"/>
        <color rgb="FF000000"/>
        <rFont val="Calibri"/>
      </rPr>
      <t xml:space="preserve">factional_saturation_of_oxygen_in_sea_water, battery_voltage,  time, latitude, longitude, depth, </t>
    </r>
    <r>
      <rPr>
        <sz val="11"/>
        <color rgb="FFFF0000"/>
        <rFont val="Calibri"/>
      </rPr>
      <t>fdom, sea_surface_wave_maximum_height</t>
    </r>
  </si>
  <si>
    <t>Station 45165 - Toledo Water Intake Buoy, Oregon, OH</t>
  </si>
  <si>
    <t>Toledo Water Intake Crib Buoy (45165)</t>
  </si>
  <si>
    <r>
      <t>wind_from_direction, wind_speed, wind_speed_of_gust, air_temperature,  air_pressure_at_sea_level, sea_water_temperature, dew_point_temperature, sea_surface_wind_wave_period, sea_surface_wave_significant_height, sea_surface_wave_from_direction, sea_surface_wave_maximum_height, sea_water_conductivity, solar_irradiance,  sea_water_turbidity, sea_water_ph_reported_on_total_scale, mass_concentration_of_chlorophyll_in_sea_water, blue_green_algae,</t>
    </r>
    <r>
      <rPr>
        <strike/>
        <sz val="11"/>
        <color rgb="FFFF0000"/>
        <rFont val="Calibri"/>
      </rPr>
      <t>fractional_saturation_of_oxygen_in_sea_water</t>
    </r>
    <r>
      <rPr>
        <sz val="11"/>
        <color rgb="FF000000"/>
        <rFont val="Calibri"/>
      </rPr>
      <t xml:space="preserve">, battery_voltage, eastward_current, northward_current, ,    time, latitude, longitude, depth, </t>
    </r>
    <r>
      <rPr>
        <sz val="11"/>
        <color rgb="FFFF0000"/>
        <rFont val="Calibri"/>
      </rPr>
      <t>currents_at_depths(0m,1m,2m,3m,4m,5m,6m,7m,8m)</t>
    </r>
    <r>
      <rPr>
        <sz val="11"/>
        <color rgb="FF000000"/>
        <rFont val="Calibri"/>
      </rPr>
      <t xml:space="preserve">
</t>
    </r>
  </si>
  <si>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</si>
  <si>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</si>
  <si>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</si>
  <si>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</si>
  <si>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</si>
  <si>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Station 45167 - Erie Nearshore Buoy, Erie, PA</t>
  </si>
  <si>
    <t>Erie buoy RSC-A (45167)</t>
  </si>
  <si>
    <t>Regional Science Consortium</t>
  </si>
  <si>
    <t>nonprofit</t>
  </si>
  <si>
    <r>
      <t xml:space="preserve">sea_surface_wave_significant_height, sea_surface_wind_wave_period, wind_from_direction, air_temperature, sea_water_temperature (1m), wind_speed, </t>
    </r>
    <r>
      <rPr>
        <sz val="11"/>
        <color rgb="FFFF0000"/>
        <rFont val="Calibri"/>
      </rPr>
      <t xml:space="preserve">dissolved_oxygen, </t>
    </r>
    <r>
      <rPr>
        <sz val="11"/>
        <color rgb="FF000000"/>
        <rFont val="Calibri"/>
      </rPr>
      <t xml:space="preserve">fractional_saturation_of_oxygen_in_sea_water, sea_water_turbidity, sea_water_ph_reported_on_total_scale, air_pressure_at_sea_level, solar_irradiance, </t>
    </r>
    <r>
      <rPr>
        <sz val="11"/>
        <color rgb="FFFF0000"/>
        <rFont val="Calibri"/>
      </rPr>
      <t>fdom</t>
    </r>
  </si>
  <si>
    <t>Station 45168 - South Haven Buoy, MI</t>
  </si>
  <si>
    <t>South Haven Buoy (45168)</t>
  </si>
  <si>
    <r>
      <t>wind_from_direction, wind_speed,  wind_speed_of_gust , air_temperature,  air_pressure_at_sea_level, sea_water_temperature (sfc, 1m, 3m, 5m, 7m, 9m, 11m, 13m, 15m, 17m), dew_point_temperature, sea_surface_wave_significant_height, sea_surface_wind_wave_period, sea_surface_wave_from_direction, sea_surface_wave_maximum_height, solar_irradiance, battery_voltage, time, latitude, longitude, depth,</t>
    </r>
    <r>
      <rPr>
        <sz val="11"/>
        <color rgb="FFFF0000"/>
        <rFont val="Calibri"/>
      </rPr>
      <t xml:space="preserve"> relative_humidity, sea_surface_wave_maximum_period, sea_surface_wave_mean_height_of_highest_tenth</t>
    </r>
  </si>
  <si>
    <t>Station 45169 - Lakewood Buoy, OH</t>
  </si>
  <si>
    <t>Cleveland Wind Buoy (45169)</t>
  </si>
  <si>
    <r>
      <t xml:space="preserve">wind_from_direction, wind_speed, wind_speed_of_gust,  air_temperature, air_pressure_at_sea_level, sea_water_temperature(sfc, 17m), dew_point_temperature,   sea_water_conductivity,  sea_surface_wave_significant_height, sea_surface_wind_wave_period, sea_surface_wave_from_direction, sea_surface_wave_maximum_height, dissolved_oxygen, fractional_saturation_of_oxygen_in_sea_water,   solar_irradiance, battery_voltage, time, latitude, longitude, depth, </t>
    </r>
    <r>
      <rPr>
        <sz val="11"/>
        <color rgb="FFFF0000"/>
        <rFont val="Calibri"/>
      </rPr>
      <t>fdom, relative_humidity, sea_surface_wave_mean_height_of_highest_tenth</t>
    </r>
  </si>
  <si>
    <t>Station 45170 - Michigan City Buoy, IN</t>
  </si>
  <si>
    <t>Illinois-Indiana Sea Grant Buoy (45170)</t>
  </si>
  <si>
    <t>Illinois-Indiana Sea Grant, Purdue University</t>
  </si>
  <si>
    <r>
      <t>wind_from_direction,  wind_speed,  wind_speed_of_gust, ,air_temperature, sea_water_temperature (</t>
    </r>
    <r>
      <rPr>
        <sz val="11"/>
        <color rgb="FFFF0000"/>
        <rFont val="Calibri"/>
      </rPr>
      <t>sfc,</t>
    </r>
    <r>
      <rPr>
        <sz val="11"/>
        <color rgb="FF000000"/>
        <rFont val="Calibri"/>
      </rPr>
      <t>1m, 2m, 3m, 4m, 5m, 6m, 7m, 8m, 9m, 10m, 11m, 12m, 13m, 14m, 15m, 16m, 17m), dew_point_temperature,  sea_surface_wave_significant_height, sea_surface_wind_wave_period,sea_surface_wave_from_direction, solar_irradiance, battery_voltage, time, latitude, longitude, depth</t>
    </r>
  </si>
  <si>
    <t>Station 45172 - Grand Marais Buoy, Grand Marais, MI</t>
  </si>
  <si>
    <t>Grand Marais Buoy (45172)</t>
  </si>
  <si>
    <t>Northern Michigan University</t>
  </si>
  <si>
    <r>
      <rPr>
        <sz val="11"/>
        <color rgb="FFFF0000"/>
        <rFont val="Calibri"/>
      </rPr>
      <t>wind_from_direction,</t>
    </r>
    <r>
      <rPr>
        <sz val="11"/>
        <color rgb="FF000000"/>
        <rFont val="Calibri"/>
      </rPr>
      <t xml:space="preserve"> wind_speed, air_temperature, air_pressure_at_sea_level, sea_water_temperature, sea_surface_wave_significant_height, sea_surface_wind_wave_period,  time, latitude, longitude, depth</t>
    </r>
  </si>
  <si>
    <t>Station 45173 - Munising Buoy, Munising, MI</t>
  </si>
  <si>
    <t>Munising Buoy (45173)</t>
  </si>
  <si>
    <r>
      <t xml:space="preserve">wind_from_direction, wind_speed, air_temperature, air_pressure_at_sea_level, </t>
    </r>
    <r>
      <rPr>
        <b/>
        <sz val="11"/>
        <rFont val="Calibri"/>
      </rPr>
      <t xml:space="preserve"> </t>
    </r>
    <r>
      <rPr>
        <sz val="11"/>
        <color rgb="FF000000"/>
        <rFont val="Calibri"/>
      </rPr>
      <t>sea_water_temperature,  sea_surface_wave_significant_height,  sea_surface_wind_wave_period, sea_surface_wave_from_direction, time, latitude, longitude, depth</t>
    </r>
  </si>
  <si>
    <t>Station 45174 - Wilmette, IL</t>
  </si>
  <si>
    <t>Wilmette Weather Buoy (45174)</t>
  </si>
  <si>
    <t xml:space="preserve">wind_from_direction, wind_speed,  wind_speed_of_gust, air_temperature, air_pressure_at_sea_level,  sea_water_temperature, dew_point_temperature, sea_surface_wave_significant_height, sea_surface_wind_wave_period,sea_surface_wave_from_direction,  solar_irradiance, battery_voltage , time, latitude, longitude, depth,  </t>
  </si>
  <si>
    <t>Station 45175 - Mackinac Straits West, Mackinaw City, MI</t>
  </si>
  <si>
    <t>Mackinac Straits Buoy (45175)</t>
  </si>
  <si>
    <r>
      <t xml:space="preserve">wind_from_direction, wind_speed, wind_speed_of_gust,  air_temperature,  air_pressure_at_sea_level, , sea_water_temperature (sfc, 1m, 3m, 4m, 6m, 8m, 10m 7m, 9m, 11m, 12m, 14m, 16m, 18m), dew_point_temperature,  Relative humidity, sea_surface_wave_significant_height, sea_surface_wind_wave_period, sea_surface_wave_from_direction,sea_surface_wave_maximum_height , solar_irradiance,  photosynthetically_available_radiation,  eastward_current, northward_current,battery_voltage,  time, latitude, longitude, depth, </t>
    </r>
    <r>
      <rPr>
        <sz val="11"/>
        <color rgb="FFFF0000"/>
        <rFont val="Calibri"/>
      </rPr>
      <t>sea_surface_wave_maximum_period, sea_surface_wave_mean_height_of_highest_tenth, water_currents (0m,2m,3m,4m,5m,6m,7m,8m,9m,10m,11m,12m,13m,14m,15m,16m,17m,18m,19m,20m,21m,22m,23m,24m,25m,26m,27m,28m,29m)</t>
    </r>
  </si>
  <si>
    <t>Station 45176 - Cleveland Intake Crib Buoy, OH</t>
  </si>
  <si>
    <t>Cleveland Crib Buoy (45176)</t>
  </si>
  <si>
    <r>
      <t xml:space="preserve">wind_from_direction, wind_speed, wind_speed_of_gust,   air_temperature, air_pressure_at_sea_level, dew_point_temperature, sea_water_temperature (1.5m, 3m, 4.5m, 6m, 7.5m, 9m, 10.5m, 11m, 12m, 12.5m, 13m, 13.5m, 14m, 15m, 15.5m), sea_surface_wave_significant_height,  sea_surface_wind_wave_period, sea_surface_wave_from_direction,  sea_water_conductivity, sea_surface_wave_maximum_height, mass_concentration_of_chlorophyll_in_sea_water, blue_green_algae,battery_voltage, time, latitude, longitude, depth, </t>
    </r>
    <r>
      <rPr>
        <sz val="11"/>
        <color rgb="FFFF0000"/>
        <rFont val="Calibri"/>
      </rPr>
      <t>fdom, sea_water_ph_reported_on_total_scale, fractional_saturation_of_oxygen_in_sea_water, dissolved_oxygen, sea_surface_wave_maximum_period, sea_surface_wave_mean_height_of_highest_tenth</t>
    </r>
  </si>
  <si>
    <t>45176b</t>
  </si>
  <si>
    <t>Cleveland Crib Bottom Sonde (45176b)</t>
  </si>
  <si>
    <t>fixed</t>
  </si>
  <si>
    <r>
      <t xml:space="preserve">sea_water_conductivity, sea_water_ph_reported_on_total_scale, mass_concentration_of_chlorophyll_in_sea_water,  blue_green_algae, fractional_saturation_of_oxygen_in_sea_water, dissolved_oxygen, time, latitude, longitude, depth, </t>
    </r>
    <r>
      <rPr>
        <sz val="11"/>
        <color rgb="FFFF0000"/>
        <rFont val="Calibri"/>
      </rPr>
      <t>fdom, sea_water_turbidity</t>
    </r>
  </si>
  <si>
    <t>There is no WMO ID because this station is a water quality station at depth with no surface information.</t>
  </si>
  <si>
    <t>Sleeping Bear Dunes</t>
  </si>
  <si>
    <t>Sleeping Bear Dunes Buoy (45183)</t>
  </si>
  <si>
    <r>
      <t xml:space="preserve">wind_from_direction, wind_speed, wind_speed_of_gust, air_temperature, air_pressure_at_sea_level, Relative Humidity,  sea_water_temperature, solar_irradiation, sea_surface_wave_significant_height,  sea_surface_wind_wave_period, sea_water_conductivity, sea_water_turbidity, sea_water_ph_reported_on_total_scale, fractional_saturation_of_oxygen_in_sea_water, time, latitude, longitude, depth, </t>
    </r>
    <r>
      <rPr>
        <sz val="11"/>
        <color rgb="FFFF0000"/>
        <rFont val="Calibri"/>
      </rPr>
      <t>battery_voltage, significant_wave_from_direction, dissolved_oxygen</t>
    </r>
  </si>
  <si>
    <t>Green Bay East</t>
  </si>
  <si>
    <t>Green Bay East (45184)</t>
  </si>
  <si>
    <t> -87.95888</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</si>
  <si>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t>
  </si>
  <si>
    <t>New dataloggers resulted in not receiving data this field season, despite being deployed by PI</t>
  </si>
  <si>
    <t>Green Bay West</t>
  </si>
  <si>
    <t>Green Bay West (45185)</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</si>
  <si>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 phycocyanin</t>
  </si>
  <si>
    <t>Waukegan</t>
  </si>
  <si>
    <t>Illinois State Geological Survey, University of Illinois</t>
  </si>
  <si>
    <t>gov_state</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</si>
  <si>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</si>
  <si>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Winthrop (45187)</t>
  </si>
  <si>
    <t>BGUSD2</t>
  </si>
  <si>
    <t>Sandusky Bay buoy (bgsusd2)</t>
  </si>
  <si>
    <t>Bowling Green State University</t>
  </si>
  <si>
    <r>
      <t xml:space="preserve">wind_from_direction, wind_speed, air_temperature, air_pressure_at_sea_level, sea_water_temperature, sea_water_conductivity, sea_water_turbidity, mass_concentration_of_chlorophyll_in_sea_water,   sea_water_ph_reported_on_total_scale,  dissolved_oxygen, fractional_saturation_of_oxygen_in_sea_water, blue_green_algae, time, latitude, longitude, depth, </t>
    </r>
    <r>
      <rPr>
        <sz val="11"/>
        <color rgb="FFFF0000"/>
        <rFont val="Calibri"/>
      </rPr>
      <t>fdom</t>
    </r>
  </si>
  <si>
    <t>ESF1</t>
  </si>
  <si>
    <t>Oswego buoy (ESF1)</t>
  </si>
  <si>
    <t>Yf</t>
  </si>
  <si>
    <t>State University of New York College of Environmental Science and Forestry (SUNY-ESF)</t>
  </si>
  <si>
    <r>
      <t>wind_from_direction, wind_speed, wind_speed_of_gust, air_temperature, air_pressure_at_sea_level, sea_water_temperature(sfc,1m,2m,3m,4m,5m,6m,7m,8m,9m,10m,11m,12m,13m,14m,15m,16m,17m,18m,19m)</t>
    </r>
    <r>
      <rPr>
        <b/>
        <sz val="11"/>
        <rFont val="Calibri"/>
      </rPr>
      <t>,</t>
    </r>
    <r>
      <rPr>
        <sz val="11"/>
        <color rgb="FF000000"/>
        <rFont val="Calibri"/>
      </rPr>
      <t xml:space="preserve"> Relative Humidity, solar_irradiation, sea_water_conductivity, </t>
    </r>
    <r>
      <rPr>
        <strike/>
        <sz val="11"/>
        <color rgb="FFFF0000"/>
        <rFont val="Calibri"/>
      </rPr>
      <t>sea_surface_wave_significant_height, sea_surface_wind_wave_period</t>
    </r>
    <r>
      <rPr>
        <sz val="11"/>
        <color rgb="FF000000"/>
        <rFont val="Calibri"/>
      </rPr>
      <t>, time, latitude, longitude, depth, s</t>
    </r>
    <r>
      <rPr>
        <sz val="11"/>
        <color rgb="FFFF0000"/>
        <rFont val="Calibri"/>
      </rPr>
      <t>ea_water_turbidity</t>
    </r>
  </si>
  <si>
    <t>ESF3</t>
  </si>
  <si>
    <t>Dunkirk Buoy (ESF3)</t>
  </si>
  <si>
    <r>
      <t xml:space="preserve">wind_from_direction, wind_speed, air_temperature, air_pressure_at_sea_level, Relative_Humidity, sea_water_temperature(1m, 2m,4m,6m,8m,10m,12m,14m,16m,18m,20m,22,24m,25m,26m), time, latitude, longitude, depth, </t>
    </r>
    <r>
      <rPr>
        <sz val="11"/>
        <color rgb="FFFF0000"/>
        <rFont val="Calibri"/>
      </rPr>
      <t>solar_irradiance dissolved_oxygen, sea_water_conductivity, fractional_saturation_of_oxygen_in_sea_water</t>
    </r>
  </si>
  <si>
    <t xml:space="preserve">
</t>
  </si>
  <si>
    <t>ESF8</t>
  </si>
  <si>
    <t>Sodus Point Nearshore Monitoring Buoy (ESF8)</t>
  </si>
  <si>
    <t>Sodus Point Nearshore Monitoring Buoy</t>
  </si>
  <si>
    <r>
      <rPr>
        <strike/>
        <sz val="11"/>
        <color rgb="FFFF0000"/>
        <rFont val="Calibri"/>
      </rPr>
      <t xml:space="preserve">Relative Humidity, wind_from_direction, air_temperature, air_pressure_at_sea_level, wind_speed, wind_speed_of_gust,  </t>
    </r>
    <r>
      <rPr>
        <sz val="11"/>
        <color rgb="FF000000"/>
        <rFont val="Calibri"/>
      </rPr>
      <t>sea_water_temperature (1m, 2m, 3m, 4m, 5m, 6m, 7m, 8m, 9m, 10m, 11m, 12m, 13m, 14m, 15m, 16m, 17m, 18m, 19m), time, latitude, longitude, depth</t>
    </r>
  </si>
  <si>
    <t>ESF9</t>
  </si>
  <si>
    <t>Oak Orchard Nearshore Monitoring Buoy (ESF9)</t>
  </si>
  <si>
    <t xml:space="preserve">Oak Orchard Nearshore Monitoring Buoy </t>
  </si>
  <si>
    <r>
      <t>sea_water_temperature (1m, 2m, 3m, 4m, 5m, 6m</t>
    </r>
    <r>
      <rPr>
        <sz val="11"/>
        <color rgb="FFFF0000"/>
        <rFont val="Calibri"/>
      </rPr>
      <t>,7m, 8m, 9m, 10m, 11m, 12m, 13m, 14m, 15m, 16m, 17m, 18m, 19m),wind_from_direction, wind_speed, wind_speed_of_gust, air_temperature, air_pressure_at_sea_level, relative_humidity, solar_irradiance, latitude, longitude, time, depth</t>
    </r>
  </si>
  <si>
    <t>GLERLWE13</t>
  </si>
  <si>
    <t>NOAA GLERL WE13 (glerlwe13)</t>
  </si>
  <si>
    <t>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t>
  </si>
  <si>
    <t>GLERLWE2</t>
  </si>
  <si>
    <t>NOAA GLERL WE2 (glerlwe2)</t>
  </si>
  <si>
    <r>
      <t xml:space="preserve">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 </t>
    </r>
    <r>
      <rPr>
        <sz val="11"/>
        <color rgb="FFFF0000"/>
        <rFont val="Calibri"/>
      </rPr>
      <t>fdom</t>
    </r>
  </si>
  <si>
    <t>GLERLWE4</t>
  </si>
  <si>
    <t>NOAA GLERL WE4 (glerlwe4)</t>
  </si>
  <si>
    <r>
      <t xml:space="preserve">wind_from_direction,wind_speed,wind_speed_of_gust, air_temperature, air_pressure_at_sea_level, sea_water_temperature, sea_water_conductivity, sea_water_turbidity,  mass_concentration_of_chlorophyll_in_sea_water,dissolved_oxygen,   fractional_saturation_of_oxygen_in_sea_water, blue_green_algae, battery_voltage, time, latitude, longitude, depth, </t>
    </r>
    <r>
      <rPr>
        <sz val="11"/>
        <color rgb="FFFF0000"/>
        <rFont val="Calibri"/>
      </rPr>
      <t>fdom</t>
    </r>
  </si>
  <si>
    <t>GLERLWE8</t>
  </si>
  <si>
    <t>NOAA GLERL WE8 (glerlwe8)</t>
  </si>
  <si>
    <r>
      <t xml:space="preserve">wind_from_direction,wind_speed,wind_speed_of_gust, air_temperature, air_pressure_at_sea_level, sea_water_temperature, sea_water_conductivity, sea_water_turbidity,  mass_concentration_of_chlorophyll_in_sea_water, dissolved_oxygen,  fractional_saturation_of_oxygen_in_sea_water, blue_green_algae, battery_voltage, time, latitude, longitude, depth, </t>
    </r>
    <r>
      <rPr>
        <sz val="11"/>
        <color rgb="FFFF0000"/>
        <rFont val="Calibri"/>
      </rPr>
      <t>fdom</t>
    </r>
  </si>
  <si>
    <t>GRIM4</t>
  </si>
  <si>
    <t>Station GRIM4 - Granite Island, MI</t>
  </si>
  <si>
    <t xml:space="preserve">Lake Superior Evaporation and Meteorological Data from Granite Island (GRIM4) </t>
  </si>
  <si>
    <t>tower</t>
  </si>
  <si>
    <t>Environment Canada, University of Colorado, LimnoTech</t>
  </si>
  <si>
    <r>
      <t xml:space="preserve">wind_from_direction,  wind_speed, wind_speed_of_gust , air_temperature, dew_point_temperature, time, Relative_humidity, solar_irradiance, latitude, longitude, depth, </t>
    </r>
    <r>
      <rPr>
        <sz val="11"/>
        <color rgb="FFFF0000"/>
        <rFont val="Calibri"/>
      </rPr>
      <t>air_pressure_at_sea_level</t>
    </r>
  </si>
  <si>
    <t>LEASH</t>
  </si>
  <si>
    <t>Ashtabula Water Intake (leash)</t>
  </si>
  <si>
    <t>Aqua America</t>
  </si>
  <si>
    <t>sea_water_temperature, sea_water_conductivity, sea_water_turbidity, sea_water_ph_reported_on_total_scale, mass_concentration_of_chlorophyll_in_sea_water, dissolved_oxygen,fractional_saturation_of_oxygen_in_sea_water,  blue_green_algae time, latitude, longitude, depth</t>
  </si>
  <si>
    <t>There is no WMO ID because this station is water quality only</t>
  </si>
  <si>
    <t>LEAVON</t>
  </si>
  <si>
    <t>Avon Lake Pump Station (leavon)</t>
  </si>
  <si>
    <t>Avon Lake Regional Water</t>
  </si>
  <si>
    <t>gov_municipal</t>
  </si>
  <si>
    <r>
      <t xml:space="preserve">sea_water_temperature, sea_water_conductivity, sea_water_ph_reported_on_total_scale, mass_concentration_of_chlorophyll_in_sea_water, dissolved_oxygen, fractional_saturation_of_oxygen_in_sea_water,  blue_green_algae time, latitude, longitude, depth, </t>
    </r>
    <r>
      <rPr>
        <sz val="11"/>
        <color rgb="FFFF0000"/>
        <rFont val="Calibri"/>
      </rPr>
      <t>fdom</t>
    </r>
  </si>
  <si>
    <t>LEBIWW</t>
  </si>
  <si>
    <t>Sandusky Water Intake</t>
  </si>
  <si>
    <t>sea_water_temperature, sea_water_conductivity, sea_water_ph_reported_on_total_scale, sea_water_turbidity, mass_concentration_of_chlorophyll_in_sea_water, dissolved_oxygen, fractional_saturation_of_oxygen_in_sea_water, blue_green_algae, time, latitude, longitude, depth</t>
  </si>
  <si>
    <t>This station has not been included in previous IOOS sheets</t>
  </si>
  <si>
    <t>LECARR</t>
  </si>
  <si>
    <t>Lake Erie Early Warning Network- Carrol Township</t>
  </si>
  <si>
    <t>Lake Erie Early Warning Network - Carrol Township</t>
  </si>
  <si>
    <t>Carroll Water and Sewer District</t>
  </si>
  <si>
    <t>sea_water_temperature, sea_water_conductivity, sea_water_ph_reported_on_total_scale, sea_water_turbidity, mass_concentration_of_chlorophyll_in_sea_water, blue_green_algae, time, latitude, longitude, depth</t>
  </si>
  <si>
    <t>LEELYRIA</t>
  </si>
  <si>
    <t>Elyria Pump Station (leelyria)</t>
  </si>
  <si>
    <t>City of Elyria</t>
  </si>
  <si>
    <t>sea_water_temperature, sea_water_conductivity, sea_water_ph_reported_on_total_scale, sea_water_turbidity, mass_concentration_of_chlorophyll_in_sea_water,  blue_green_algae time, latitude, longitude, depth</t>
  </si>
  <si>
    <t>LEHURON</t>
  </si>
  <si>
    <t>Lake Erie Early Warning Network - City of Huron</t>
  </si>
  <si>
    <t>City of Huron</t>
  </si>
  <si>
    <t>sea_water_temperature, sea_water_conductivity, sea_water_ph_reported_on_total_scale,mass_concentration_of_chlorophyll_in_sea_water,  blue_green_algae time, latitude, longitude, depth</t>
  </si>
  <si>
    <t>LELORAIN</t>
  </si>
  <si>
    <t xml:space="preserve">City of Lorain </t>
  </si>
  <si>
    <t>City of Lorain</t>
  </si>
  <si>
    <t>City of Lorain, Ohio</t>
  </si>
  <si>
    <t>sea_water_temperature, sea_water_conductivity, sea_water_ph_reported_on_total_scale, sea_water_turbidity, mass_concentration_of_chlorophyll_in_sea_water, dissolved_oxygen, fractional_saturation_of_oxygen_in_sea_water, blue_green_algae, time, latitude, longitude, depth, fdom</t>
  </si>
  <si>
    <t>LEMENTOR</t>
  </si>
  <si>
    <t>Mentor Wet Well (lementor)</t>
  </si>
  <si>
    <r>
      <t xml:space="preserve">sea_water_temperature, sea_water_conductivity, sea_water_turbidity, sea_water_ph_reported_on_total_scale, mass_concentration_of_chlorophyll_in_sea_water, dissolved_oxygen , fractional_saturation_of_oxygen_in_sea_water,  blue_green_algae time, latitude, longitude, depth, </t>
    </r>
    <r>
      <rPr>
        <sz val="11"/>
        <color rgb="FFFF0000"/>
        <rFont val="Calibri"/>
      </rPr>
      <t>fdom</t>
    </r>
  </si>
  <si>
    <t>LEMRBHD</t>
  </si>
  <si>
    <t>Marblehead Pump Station (lemrbhd)</t>
  </si>
  <si>
    <t>Village of Marblehead</t>
  </si>
  <si>
    <t>sea_water_temperature, sea_water_conductivity, sea_water_ph_reported_on_total_scale, mass_concentration_of_chlorophyll_in_sea_water,  blue_green_algae, time, latitude, longitude, depth</t>
  </si>
  <si>
    <t>LEOC</t>
  </si>
  <si>
    <t>Ottawa County Pump Station (leoc)</t>
  </si>
  <si>
    <t>Ottawa County Regional Water Treatment Plant</t>
  </si>
  <si>
    <r>
      <t xml:space="preserve">sea_water_temperature, sea_water_conductivity, sea_water_ph_reported_on_total_scale, mass_concentration_of_chlorophyll_in_sea_water, dissolved_oxygen, fractional_saturation_of_oxygen_in_sea_water,  blue_green_algae time, latitude, longitude, depth, </t>
    </r>
    <r>
      <rPr>
        <sz val="11"/>
        <color rgb="FFFF0000"/>
        <rFont val="Calibri"/>
      </rPr>
      <t>fdom</t>
    </r>
  </si>
  <si>
    <t>LEORGN</t>
  </si>
  <si>
    <t>City of Oregon OH Pump Station (leorgn)</t>
  </si>
  <si>
    <t>City of Oregon, OH</t>
  </si>
  <si>
    <r>
      <t xml:space="preserve">sea_water_temperature, sea_water_conductivity, sea_water_ph_reported_on_total_scale, mass_concentration_of_chlorophyll_in_sea_water, sea_water_turbidity, blue_green_algae time, latitude, longitude, depth, </t>
    </r>
    <r>
      <rPr>
        <sz val="11"/>
        <color rgb="FFFF0000"/>
        <rFont val="Calibri"/>
      </rPr>
      <t>fdom</t>
    </r>
  </si>
  <si>
    <t>LEVERM</t>
  </si>
  <si>
    <t>Lake Erie Early Warning Network - City of Vermillion</t>
  </si>
  <si>
    <t>City of Vermillion</t>
  </si>
  <si>
    <r>
      <t xml:space="preserve">sea_water_temperature, sea_water_conductivity, sea_water_ph_reported_on_total_scale, mass_concentration_of_chlorophyll_in_sea_water,  blue_green_algae, time, latitude, longitude, depth, </t>
    </r>
    <r>
      <rPr>
        <sz val="11"/>
        <color rgb="FFFF0000"/>
        <rFont val="Calibri"/>
      </rPr>
      <t>sea_water_turbidity</t>
    </r>
  </si>
  <si>
    <t>OMOECC_E1</t>
  </si>
  <si>
    <t>Lake Erie - Central Basin 1 - OMOECC Environmental Sensors</t>
  </si>
  <si>
    <t>Ontario Ministry of the Environment and Climate Change</t>
  </si>
  <si>
    <t>fractional_saturation_of_oxygen_in_sea_water, sea_water_conductivity, sea_water_temperature, sea_water_turbidity, time, latitude, longitude, depth</t>
  </si>
  <si>
    <t>GLOS is currently working with the partner to set up a new ingestion process for this station; process is ongoing in November 2020</t>
  </si>
  <si>
    <t>OMOECC_O1</t>
  </si>
  <si>
    <t>sea_water_turbidity, sea_water_temperature, sea_water_conductivity, time, latitude, depth, longitude</t>
  </si>
  <si>
    <t>OMOECC_O2</t>
  </si>
  <si>
    <t>Western Lake Ontario 2 - OMOECC Environmental Sensors</t>
  </si>
  <si>
    <t>sea_water_turbidity, sea_water_temperature, sea_water_conductivity, time, latitude, depth, longitude, eastward_current, northward_current</t>
  </si>
  <si>
    <t>OSUGI</t>
  </si>
  <si>
    <t>Gibraltar Island Buoy (osugi)</t>
  </si>
  <si>
    <t>Ohio State University Stone Laboratory</t>
  </si>
  <si>
    <r>
      <t xml:space="preserve">mass_concentration_of_chlorophyll_in_sea_water, sea_surface_wind_wave_period, Relative Humidity, air_temperature, sea_water_temperature, wind_from_direction, sea_water_conductivity, wind_speed, fractional_saturation_of_oxygen_in_sea_water, sea_water_turbidity, sea_water_ph_reported_on_total_scale, air_pressure_at_sea_level, time, latitude, longitude, depth, blue_green_algae, </t>
    </r>
    <r>
      <rPr>
        <sz val="11"/>
        <color rgb="FFFF0000"/>
        <rFont val="Calibri"/>
      </rPr>
      <t>air_pressure_at_sea_level, air_temperature, wind_from_direction, wind_speed, relative_humidity, fdom</t>
    </r>
  </si>
  <si>
    <t>OSUSS</t>
  </si>
  <si>
    <t>Sandusky Subbasin Buoy (osuss)</t>
  </si>
  <si>
    <t>sea_water_temperature, sea_water_conductivity,  sea_water_turbidity, sea_water_ph_reported_on_total_scale, mass_concentration_of_chlorophyll_in_sea_water,  blue_green_algae, time, latitude, longitude, depth</t>
  </si>
  <si>
    <t>PA-DEP-1538</t>
  </si>
  <si>
    <t>Presque Isle Bay Surface Data Buoy</t>
  </si>
  <si>
    <t>sea_water_temperature, sea_water_temperature_Depths, sea_water_ph_reported_on_total_scale, sea_water_turbidity, dissolved_oxygen, fractional_saturation_of_oxygen_in_sea_water, time, latitude, longitude, depth, fdom</t>
  </si>
  <si>
    <t>SBEDISON</t>
  </si>
  <si>
    <t>Sandusky Bay Bridge</t>
  </si>
  <si>
    <t>sea_water_temperature, water_currents, sea_water_conductivity, sea_water_turbidity, sea_water_ph_reported_on_total_scale, mass_concentration_of_chlorophyll_in_sea_water, dissolved_oxygen , fractional_saturation_of_oxygen_in_sea_water,  blue_green_algae, battery_voltage,  time, latitude, longitude, depth, fdom, water_currents(sfc, 1m)</t>
  </si>
  <si>
    <t>SBIPIB</t>
  </si>
  <si>
    <t xml:space="preserve">Lake Erie Early Warning Network - Put in Bay </t>
  </si>
  <si>
    <t>Put in Bay</t>
  </si>
  <si>
    <t>Village of Put in Bay</t>
  </si>
  <si>
    <r>
      <t xml:space="preserve">sea_water_temperature, sea_water_conductivity, sea_water_turbidity, sea_water_ph_reported_on_total_scale, mass_concentration_of_chlorophyll_in_sea_water, </t>
    </r>
    <r>
      <rPr>
        <strike/>
        <sz val="11"/>
        <color rgb="FFFF0000"/>
        <rFont val="Calibri"/>
      </rPr>
      <t>dissolved_oxygen , fractional_saturation_of_oxygen_in_sea_water</t>
    </r>
    <r>
      <rPr>
        <sz val="11"/>
        <color rgb="FF000000"/>
        <rFont val="Calibri"/>
      </rPr>
      <t>,  blue_green_algae, battery_voltage,  time, latitude, longitude, depth</t>
    </r>
  </si>
  <si>
    <t>SRLM4</t>
  </si>
  <si>
    <t>Station SRLM4 - Spectacle Reef Light, MI</t>
  </si>
  <si>
    <t xml:space="preserve">Lake Huron Evaporation and Meteorological Data from Spectacle Reef (SRLM4) </t>
  </si>
  <si>
    <t>wind_from_direction, wind_speed, air_temperature, dew_point_temperature, sea_water_temperature, time, latitude, longitude, depth</t>
  </si>
  <si>
    <t>TOLCRIB</t>
  </si>
  <si>
    <t>City of Toledo Water Intake Crib (tolcrib)</t>
  </si>
  <si>
    <t>City of Toledo</t>
  </si>
  <si>
    <r>
      <t xml:space="preserve">wind_from_direction, wind_speed, wind_speed_of_gust, air_pressure_at_sea_level,  sea_water_temperature, sea_water_conductivity, sea_water_ph_reported_on_total_scale, mass_concentration_of_chlorophyll_in_sea_water, sea_water_turbidity, blue_green_algae, time, latitude, longitude, depth, </t>
    </r>
    <r>
      <rPr>
        <strike/>
        <sz val="11"/>
        <color rgb="FFFF0000"/>
        <rFont val="Calibri"/>
      </rPr>
      <t>blue_green_algae</t>
    </r>
    <r>
      <rPr>
        <sz val="11"/>
        <color rgb="FFFF0000"/>
        <rFont val="Calibri"/>
      </rPr>
      <t>, air_temperature, dew_point_temperature, relative_humidity, photosynthetically_available_radiation</t>
    </r>
  </si>
  <si>
    <t>TOLLSPS</t>
  </si>
  <si>
    <t>Toledo Low Service Pump Station (tollsps)</t>
  </si>
  <si>
    <r>
      <t xml:space="preserve">sea_water_temperature, sea_water_conductivity, mass_concentration_of_chlorophyll_in_sea_water, , sea_water_ph_reported_on_total_scale, sea_water_turbidity, , blue_green_algae, time, latitude, longitude, depth, </t>
    </r>
    <r>
      <rPr>
        <sz val="11"/>
        <color rgb="FFFF0000"/>
        <rFont val="Calibri"/>
      </rPr>
      <t>fdom</t>
    </r>
  </si>
  <si>
    <t>UMBIO</t>
  </si>
  <si>
    <t>UM Bio Station Buoy (UMBIO)</t>
  </si>
  <si>
    <r>
      <t xml:space="preserve">wind_from_direction,  wind_speed, wind_speed_of_gust , air_temperature, air_pressure_at_sea_level, sea_water_temperature (sfc, 4m, 7m, </t>
    </r>
    <r>
      <rPr>
        <sz val="11"/>
        <color rgb="FFFF0000"/>
        <rFont val="Calibri"/>
      </rPr>
      <t>9</t>
    </r>
    <r>
      <rPr>
        <strike/>
        <sz val="11"/>
        <rFont val="Calibri"/>
      </rPr>
      <t>10</t>
    </r>
    <r>
      <rPr>
        <sz val="11"/>
        <color rgb="FF000000"/>
        <rFont val="Calibri"/>
      </rPr>
      <t xml:space="preserve">m, 12m, 15m, </t>
    </r>
    <r>
      <rPr>
        <sz val="11"/>
        <color rgb="FFFF0000"/>
        <rFont val="Calibri"/>
      </rPr>
      <t>17</t>
    </r>
    <r>
      <rPr>
        <strike/>
        <sz val="11"/>
        <rFont val="Calibri"/>
      </rPr>
      <t>18</t>
    </r>
    <r>
      <rPr>
        <sz val="11"/>
        <color rgb="FF000000"/>
        <rFont val="Calibri"/>
      </rPr>
      <t xml:space="preserve">m, </t>
    </r>
    <r>
      <rPr>
        <sz val="11"/>
        <color rgb="FFFF0000"/>
        <rFont val="Calibri"/>
      </rPr>
      <t>20</t>
    </r>
    <r>
      <rPr>
        <strike/>
        <sz val="11"/>
        <rFont val="Calibri"/>
      </rPr>
      <t>21</t>
    </r>
    <r>
      <rPr>
        <sz val="11"/>
        <color rgb="FF000000"/>
        <rFont val="Calibri"/>
      </rPr>
      <t>m, 23m),dew_point_temperature,solar_irradiance, sea_water_conductivity, Relative humidity, sea_water_turbidity,  sea_water_ph_reported_on_total_scale, mass_concentration_of_chlorophyll_in_sea_water, dissolved_oxygen, fractional_saturation_of_oxygen_in_sea_water, blue_green_algae, battery_voltage ,time, latitude, longitude, depth,</t>
    </r>
    <r>
      <rPr>
        <sz val="11"/>
        <color rgb="FFFF0000"/>
        <rFont val="Calibri"/>
      </rPr>
      <t xml:space="preserve"> fdom</t>
    </r>
  </si>
  <si>
    <t>UTLCP</t>
  </si>
  <si>
    <t>Little Cedar Point Buoy (utlcp)</t>
  </si>
  <si>
    <t>University of Toledo</t>
  </si>
  <si>
    <r>
      <t xml:space="preserve">wind_from_direction, wind_speed,  air_temperature, air_pressure_at_sea_level, sea_water_temperature, sea_water_conductivity, mass_concentration_of_chlorophyll_in_sea_water, , sea_water_turbidity, sea_water_ph_reported_on_total_scale,  dissolved_oxygen, fractional_saturation_of_oxygen_in_sea_waterblue_green_algae, battery_voltage, time, latitude, longitude, depth, </t>
    </r>
    <r>
      <rPr>
        <sz val="11"/>
        <color rgb="FFFF0000"/>
        <rFont val="Calibri"/>
      </rPr>
      <t>fdom</t>
    </r>
  </si>
  <si>
    <t>UWRAEON1</t>
  </si>
  <si>
    <t>Uwindsor Raeon Buoy 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</si>
  <si>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</si>
  <si>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t>
  </si>
  <si>
    <t>This station not getting deployed this year; getting moved and renamed (see UWSS-RAEON2)</t>
  </si>
  <si>
    <t>UWRAEON2</t>
  </si>
  <si>
    <t>Uwindsor Raeon Buoy 2</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</si>
  <si>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</si>
  <si>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UWRAEON3</t>
  </si>
  <si>
    <t>Uwindsor Raeon Buoy 3</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</si>
  <si>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</si>
  <si>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UWRAEON4</t>
  </si>
  <si>
    <t>Uwindsor Raeon Buoy 4</t>
  </si>
  <si>
    <t xml:space="preserve">wind_from_direction, wind_speed, air_temperature, sea_surface_wave_significant_height, sea_surface_wind_wave_period, sea_surface_wave_from_direction, , battery_voltage, time, latitude, longitude
</t>
  </si>
  <si>
    <t>WSLM4</t>
  </si>
  <si>
    <t>Station WSLM4 - White Shoal Light, MI</t>
  </si>
  <si>
    <t>Lake Michigan Evaporation and Meteorological Data from White Shoal (WSLM4)</t>
  </si>
  <si>
    <t>University of Colorado, LimnoTech, Environment Canada</t>
  </si>
  <si>
    <t>wind_from_direction, wind_speed, air_pressure_at_sea_level, air_temperature, sea_water_temperature, dew_point_temperature, time, latitude, longitude, depth</t>
  </si>
  <si>
    <t>MTRI-NKW</t>
  </si>
  <si>
    <t>Keweenaw Waterway Buoy Thermistor Chain Data - North</t>
  </si>
  <si>
    <t>U</t>
  </si>
  <si>
    <t>time, latitude, longitude, depth, water_temperature</t>
  </si>
  <si>
    <t xml:space="preserve">Regarding "Currently Operational": Unsure of status. This is a long-time station, but does not show up in our TDS </t>
  </si>
  <si>
    <t>MTRI-SKW</t>
  </si>
  <si>
    <t>Keweenaw Waterway Buoy Thermistor Chain Data - South</t>
  </si>
  <si>
    <t>GLRCMET</t>
  </si>
  <si>
    <t>GLRC Waterfront Meteorological Station</t>
  </si>
  <si>
    <t>wind_from_direction, wind_speed, wind_speed_gust, air_temperature, air_pressure_at_sea_level,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</si>
  <si>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</si>
  <si>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</si>
  <si>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</si>
  <si>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sea_surface_wave_maximum_height, water_currents(2m,3m,4m,5m,6m,7m,8m,9m,10m,11m)
</t>
  </si>
  <si>
    <t>UWRAEON1 was moved and renamed to UWSS-RAEON1</t>
  </si>
  <si>
    <t>UWSS-RAEON2</t>
  </si>
  <si>
    <t>air_pressure_at_sea_level,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t>
  </si>
  <si>
    <t>UWRAEON2 was moved and renamed to UWSS-RAEON2</t>
  </si>
  <si>
    <t>Data Manager</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</si>
  <si>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</si>
  <si>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 xml:space="preserve">(Optional) The organization that is responsible for the data management activities.  This does not mean the organization that funds the data management.  </t>
  </si>
  <si>
    <t>APNM4</t>
  </si>
  <si>
    <t>Station APNM4 - Alpena Harbor Light, Alpena, MI</t>
  </si>
  <si>
    <t>apnm4 - Alpena Harbor Light, MI</t>
  </si>
  <si>
    <t>We do not directly ingest data from this station (link only)</t>
  </si>
  <si>
    <t>CHII2</t>
  </si>
  <si>
    <t>Station CHII2 - Harrison-Dever Crib, Chicago, IL</t>
  </si>
  <si>
    <t>chii2 - Chicago, IL</t>
  </si>
  <si>
    <t>&gt; 5 yr</t>
  </si>
  <si>
    <t>FSTI2</t>
  </si>
  <si>
    <t>Station FSTI2 - Foster Ave., Chicago, IL</t>
  </si>
  <si>
    <t>&gt;5 yr</t>
  </si>
  <si>
    <t>Chicago Park District</t>
  </si>
  <si>
    <t>JAKI2</t>
  </si>
  <si>
    <t>Station JAKI2 - 63rd St., Chicago, IL</t>
  </si>
  <si>
    <t>MCYI3</t>
  </si>
  <si>
    <t>Station MCYI3 - Michigan City Harbor Entrance Light, Michigan City, IN</t>
  </si>
  <si>
    <t>mcyi3 - Michigan City, IN</t>
  </si>
  <si>
    <t>MKGM4</t>
  </si>
  <si>
    <t>Station MKGM4 - Muskegon CG Station, Muskegon, MI</t>
  </si>
  <si>
    <t>mkgm4 - Muskegon, MI</t>
  </si>
  <si>
    <t>MLWW3</t>
  </si>
  <si>
    <t>Station MLWW3 - North Milwaukee Harbor Inlet Pier Light, Milwaukee, WI</t>
  </si>
  <si>
    <t>mlww3 - Milwaukee, WI</t>
  </si>
  <si>
    <t>OKSI2</t>
  </si>
  <si>
    <t>Station OKSI2 - Oak St., Chicago, IL</t>
  </si>
  <si>
    <t>STDM4</t>
  </si>
  <si>
    <t>Station STDM4 - Stannard Rock, MI</t>
  </si>
  <si>
    <t xml:space="preserve">Lake Superior Evaporation and Meteorological Data from Stannard Rock (STDM4) </t>
  </si>
  <si>
    <t>Environment Canada; University of Colorado; LimnoTech</t>
  </si>
  <si>
    <t>SVNM4</t>
  </si>
  <si>
    <t>Station SVNM4 - South Haven Light, South Haven, MI</t>
  </si>
  <si>
    <t>svnm4 - South Haven, MI</t>
  </si>
  <si>
    <t>TBIM4</t>
  </si>
  <si>
    <t>Station TBIM4 - Thunder Bay Island, MI</t>
  </si>
  <si>
    <t>tbim4 - Thunder Bay Island, MI</t>
  </si>
  <si>
    <t>THLO1</t>
  </si>
  <si>
    <t>Station THLO1 - Toledo Light No. 2 OH</t>
  </si>
  <si>
    <t>thlo1 - Toledo Light No. 2 OH</t>
  </si>
  <si>
    <t>SPOT-0648</t>
  </si>
  <si>
    <t>Ludington</t>
  </si>
  <si>
    <t>Cooperative Institute for Great Lakes Research</t>
  </si>
  <si>
    <t>Wind_from_direction;Wind_speed; sea_surface_temperature at surface;sea_surface_wave_significant_height;sea_surface_wave_significant_period, sea_surface_wave_from_direction</t>
  </si>
  <si>
    <t>SPOT-0700</t>
  </si>
  <si>
    <t>Little Traverse Bay</t>
  </si>
  <si>
    <t>SPOT-0573</t>
  </si>
  <si>
    <t>Gay</t>
  </si>
  <si>
    <t>Michigan Technological University</t>
  </si>
  <si>
    <t>SPOT-0583</t>
  </si>
  <si>
    <t>Grand Portal</t>
  </si>
  <si>
    <t>SPOT-0592</t>
  </si>
  <si>
    <t>Stannard Rock</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</si>
  <si>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</si>
  <si>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</si>
  <si>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</si>
  <si>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</si>
  <si>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</si>
  <si>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Northern Lake Erie</t>
  </si>
  <si>
    <t>Environment and Climate Change Canada</t>
  </si>
  <si>
    <t>wind_from_direction, wind_speed, wind_speed_of_gust, water_temperature, wave_height, air_temperature, air_pressure_at_sea_level</t>
  </si>
  <si>
    <t>Slate Island - 45136</t>
  </si>
  <si>
    <t>Georgian Bay - 45137</t>
  </si>
  <si>
    <t>Port Colborne - 45142</t>
  </si>
  <si>
    <t>South Georgian Bay - 45143</t>
  </si>
  <si>
    <t>Lake St Clair</t>
  </si>
  <si>
    <t>Southern Lake Huron - 45149</t>
  </si>
  <si>
    <t>North Channel East - 45154</t>
  </si>
  <si>
    <t>West Lake Ontario</t>
  </si>
  <si>
    <t>Price Edward Point</t>
  </si>
  <si>
    <t>Northwest Ontario</t>
  </si>
  <si>
    <t>East Ontario</t>
  </si>
  <si>
    <t>NOAA National Data Buoy Center</t>
  </si>
  <si>
    <t>North Lake Michigan</t>
  </si>
  <si>
    <t>wind_from_direction, wind_speed, wind_speed_of_gust, air_temperature, dew_point_temperature, air_pressure_at_sea_level</t>
  </si>
  <si>
    <t>South Lake Michigan</t>
  </si>
  <si>
    <t>wind_from_direction, wind_speed, wind_speed_of_gust, air_temperature, dew_point_temperature, air_pressure_at_sea_level, wave_height, mean_wave_period</t>
  </si>
  <si>
    <t>North Lake Huron</t>
  </si>
  <si>
    <t>gof_federal</t>
  </si>
  <si>
    <t>South Central Lake Huron</t>
  </si>
  <si>
    <t>Mid Superior - 45001</t>
  </si>
  <si>
    <t>East Superior</t>
  </si>
  <si>
    <t>West Superior</t>
  </si>
  <si>
    <t>Isle Royale East 45180</t>
  </si>
  <si>
    <t>US Army Corps of Engineers</t>
  </si>
  <si>
    <t>West Lake Erie - 45005</t>
  </si>
  <si>
    <r>
      <rPr>
        <b/>
        <sz val="11"/>
        <color rgb="FF000000"/>
        <rFont val="Calibri"/>
      </rPr>
      <t xml:space="preserve">What to include in the Glider inventory: </t>
    </r>
    <r>
      <rPr>
        <sz val="11"/>
        <color rgb="FF000000"/>
        <rFont val="Calibri"/>
      </rPr>
      <t xml:space="preserve"> This is only to capture Gliders (operational during 2017)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</si>
  <si>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</si>
  <si>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</si>
  <si>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</si>
  <si>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</si>
  <si>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</si>
  <si>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</si>
  <si>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</si>
  <si>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</si>
  <si>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</si>
  <si>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</si>
  <si>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</si>
  <si>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</si>
  <si>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</si>
  <si>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</si>
  <si>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</si>
  <si>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</si>
  <si>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</si>
  <si>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</si>
  <si>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Platform Funder/Sponsor</t>
  </si>
  <si>
    <t>Platform Maintainer</t>
  </si>
  <si>
    <t xml:space="preserve">(Optional) A person, group, or organization’s full or partial support of the asset. (e.g. AOOS, USACE).  Does not include support for data management activities.  Multiple groups may be listed. </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</si>
  <si>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</si>
  <si>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</si>
  <si>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If you don't have information on things like operator, maintainer, funder (particularly if it's a local operator) then indicate this in the notes field.  </t>
  </si>
  <si>
    <t>BGSUSD</t>
  </si>
  <si>
    <t>Sandusky Bay Buoy (bgsusd)</t>
  </si>
  <si>
    <t>mass_concentration_of_chlorophyll_in_sea_water, sea_surface_wind_wave_period, wind_from_direction, air_temperature, sea_water_temperature, sea_water_conductivity, wind_speed, fractional_saturation_of_oxygen_in_sea_water, sea_water_turbidity, sea_water_ph_reported_on_total_scale, air_pressure_at_sea_level, time, latitude, longitude, depth, blue_green_algae</t>
  </si>
  <si>
    <t>This buoy is out of commission and was not deployed in 2019.</t>
  </si>
  <si>
    <t>BGSDB</t>
  </si>
  <si>
    <t>Sandusky Bayside Water Intake (bgsdb)</t>
  </si>
  <si>
    <t>mass_concentration_of_chlorophyll_in_sea_water, sea_surface_wind_wave_period, sea_water_temperature, sea_water_conductivity, fractional_saturation_of_oxygen_in_sea_water, sea_water_turbidity, sea_water_ph_reported_on_total_scale, time, latitude, longitude, depth</t>
  </si>
  <si>
    <t>ESF2</t>
  </si>
  <si>
    <t>Sodus Bay South buoy (ESF2)</t>
  </si>
  <si>
    <t>wind_speed_of_gust , wind_from_direction, air_temperature, sea_water_temperature, Relative Humidity, wind_speed, air_pressure_at_sea_level, time, latitude, longitude, depth</t>
  </si>
  <si>
    <t>This buoy was not deployed in 2018 and 2019.</t>
  </si>
  <si>
    <t>ESF4</t>
  </si>
  <si>
    <t>Sodus Bay Weather Station (ESF4)</t>
  </si>
  <si>
    <t>wind_from_direction, Relative Humidity, air_temperature, wind_speed, time, latitude, longitude, depth, solar_irradiance</t>
  </si>
  <si>
    <t>ESF5</t>
  </si>
  <si>
    <t>Sodus Bay Center buoy (ESF5)</t>
  </si>
  <si>
    <t>Relative Humidity, air_temperature, sea_water_temperature, air_pressure_at_sea_level, wind_speed, wind_from_direction, wind_speed_of_gust , time, latitude, longitude, depth</t>
  </si>
  <si>
    <t>This buoy was not deployed in 2018 and 2019</t>
  </si>
  <si>
    <t>ESF7</t>
  </si>
  <si>
    <t>Oneida Lake Weather Station (ESF7)</t>
  </si>
  <si>
    <t>Relative Humidity, wind_from_direction, air_temperature, air_pressure_at_sea_level, wind_speed, time, latitude, longitude, depth</t>
  </si>
  <si>
    <t>This station was hit by lightning in 2018 and was not deployed in 2019</t>
  </si>
  <si>
    <t>Atwater 10 meter (NEW - Pending)</t>
  </si>
  <si>
    <t>Milwaukee Buoy ATW10 (45182)</t>
  </si>
  <si>
    <t>sea_surface_wave_significant_height, wind_speed_of_gust, sea_surface_wind_wave_period, Relative Humidity, wind_from_direction, air_temperature, sea_water_temperature, wind_speed, air_pressure_at_sea_level, time, latitude, longitude, depth, mass_concentration_of_chlorophyll_in_sea_water, sea_water_temperature, sea_water_conductivity, sea_water_ph_reported_on_total_scale, sea_water_turbidity</t>
  </si>
  <si>
    <t>This buoy was not deployed in 2019.</t>
  </si>
  <si>
    <t>Station 45179 - Stannard Rock Buoy</t>
  </si>
  <si>
    <t xml:space="preserve">Stannard Rock Buoy (45179) </t>
  </si>
  <si>
    <t>Superior Watershed Partnership</t>
  </si>
  <si>
    <t>Lentic Environmental Services</t>
  </si>
  <si>
    <r>
      <t xml:space="preserve">wind_from_direction,wind_speed , air_temperature,  air_pressure_at_sea_level, </t>
    </r>
    <r>
      <rPr>
        <b/>
        <sz val="11"/>
        <rFont val="Calibri"/>
      </rPr>
      <t>sea_water_temperature(0m)</t>
    </r>
    <r>
      <rPr>
        <sz val="11"/>
        <color rgb="FF000000"/>
        <rFont val="Calibri"/>
      </rPr>
      <t>, sea_surface_wave_significant_height, sea_surface_wind_wave_period, time, latitude, longitude, depth</t>
    </r>
  </si>
  <si>
    <t>Station 45171 - Granite Island Buoy, Granite Island, MI</t>
  </si>
  <si>
    <t>Granite Island Buoy (45171)</t>
  </si>
  <si>
    <t>wind_from_direction, wind_speed, air_temperature, air_pressure_at_sea_level, sea_water_temperature(0m), sea_surface_wave_significant_height, sea_surface_wind_wave_period, time, latitude, longitude, depth</t>
  </si>
  <si>
    <t>This buoy was not deployed 2019</t>
  </si>
  <si>
    <t>Station 45020 - Grand Traverse Bay South Buoy, MI (DECOMMISSIONED)</t>
  </si>
  <si>
    <t>Grand Traverse Bay South Buoy (45020</t>
  </si>
  <si>
    <t>Northwestern Michigan College</t>
  </si>
  <si>
    <r>
      <t>wind_from_direction, wind_speed, wind_speed_of_gust, air_temperature, air_pressure_at_sea_level, sea_water_temperature(0m)</t>
    </r>
    <r>
      <rPr>
        <b/>
        <sz val="11"/>
        <rFont val="Calibri"/>
      </rPr>
      <t xml:space="preserve">, </t>
    </r>
    <r>
      <rPr>
        <sz val="11"/>
        <color rgb="FF000000"/>
        <rFont val="Calibri"/>
      </rPr>
      <t>dew_point_temperature,</t>
    </r>
    <r>
      <rPr>
        <b/>
        <sz val="11"/>
        <rFont val="Calibri"/>
      </rPr>
      <t xml:space="preserve"> </t>
    </r>
    <r>
      <rPr>
        <sz val="11"/>
        <color rgb="FF000000"/>
        <rFont val="Calibri"/>
      </rPr>
      <t>sea_surface_wave_significant_height, sea_surface_wind_wave_period, time, latitude, longitude, depth</t>
    </r>
  </si>
  <si>
    <t>This buoy has been decommissioned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</si>
</sst>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m/yyyy"/>
    <numFmt numFmtId="166" formatCode="m/d/yy"/>
  </numFmts>
  <fonts count="30">
    <font>
      <sz val="11"/>
      <color rgb="FF000000"/>
      <name val="Calibri"/>
    </font>
    <font>
      <b/>
      <sz val="12"/>
      <color rgb="FF000000"/>
      <name val="Calibri"/>
    </font>
    <font>
      <sz val="12"/>
      <color rgb="FF000000"/>
      <name val="Calibri"/>
    </font>
    <font>
      <sz val="10"/>
      <color rgb="FF000000"/>
      <name val="Calibri"/>
    </font>
    <font>
      <sz val="10"/>
      <color rgb="FF222222"/>
      <name val="Calibri"/>
    </font>
    <font>
      <sz val="10"/>
      <color theme="1"/>
      <name val="Calibri"/>
    </font>
    <font>
      <sz val="12"/>
      <color rgb="FFFF0000"/>
      <name val="Calibri"/>
    </font>
    <font>
      <strike/>
      <sz val="12"/>
      <color rgb="FF000000"/>
      <name val="Calibri"/>
    </font>
    <font>
      <sz val="11"/>
      <color rgb="FFFF0000"/>
      <name val="Calibri"/>
    </font>
    <font>
      <sz val="11"/>
      <color rgb="FF000000"/>
      <name val="Roboto"/>
    </font>
    <font>
      <sz val="11"/>
      <color theme="1"/>
      <name val="Calibri"/>
    </font>
    <font>
      <sz val="12"/>
      <color theme="1"/>
      <name val="Calibri"/>
    </font>
    <font>
      <sz val="11"/>
      <color theme="1"/>
      <name val="Calibri"/>
    </font>
    <font>
      <u/>
      <sz val="10"/>
      <color rgb="FF0563C1"/>
      <name val="Calibri"/>
    </font>
    <font>
      <u/>
      <sz val="12"/>
      <color rgb="FF0563C1"/>
      <name val="Calibri"/>
    </font>
    <font>
      <sz val="11"/>
      <color rgb="FFFF0000"/>
      <name val="Calibri"/>
    </font>
    <font>
      <u/>
      <sz val="12"/>
      <color rgb="FF000000"/>
      <name val="Calibri"/>
    </font>
    <font>
      <sz val="11"/>
      <name val="Calibri"/>
    </font>
    <font>
      <b/>
      <sz val="11"/>
      <color rgb="FF000000"/>
      <name val="Calibri"/>
    </font>
    <font>
      <u/>
      <sz val="12"/>
      <color rgb="FF0563C1"/>
      <name val="Calibri"/>
    </font>
    <font>
      <u/>
      <sz val="12"/>
      <color rgb="FF0563C1"/>
      <name val="Calibri"/>
    </font>
    <font>
      <strike/>
      <sz val="11"/>
      <color rgb="FFFF0000"/>
      <name val="Calibri"/>
    </font>
    <font>
      <b/>
      <sz val="11"/>
      <name val="Calibri"/>
    </font>
    <font>
      <strike/>
      <sz val="11"/>
      <name val="Calibri"/>
    </font>
    <font>
      <sz val="10"/>
      <color rgb="FF0070C0"/>
      <name val="Calibri"/>
    </font>
    <font>
      <sz val="11"/>
      <color rgb="FF0070C0"/>
      <name val="Calibri"/>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DEEAF6"/>
        <bgColor rgb="FFDEEAF6"/>
      </patternFill>
    </fill>
    <fill>
      <patternFill patternType="solid">
        <fgColor rgb="FFFCE5CD"/>
        <bgColor rgb="FFFCE5CD"/>
      </patternFill>
    </fill>
    <fill>
      <patternFill patternType="solid">
        <fgColor rgb="FFFFFF00"/>
        <bgColor rgb="FFFFFF00"/>
      </patternFill>
    </fill>
    <fill>
      <patternFill patternType="solid">
        <fgColor rgb="FFF2F2F2"/>
        <bgColor rgb="FFF2F2F2"/>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4">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center" wrapText="1"/>
    </xf>
    <xf numFmtId="164" fontId="2" fillId="3" borderId="1" xfId="0" applyNumberFormat="1" applyFont="1" applyFill="1" applyBorder="1" applyAlignment="1">
      <alignment wrapText="1"/>
    </xf>
    <xf numFmtId="14" fontId="2" fillId="3" borderId="1" xfId="0" applyNumberFormat="1" applyFont="1" applyFill="1" applyBorder="1" applyAlignment="1">
      <alignment wrapText="1"/>
    </xf>
    <xf numFmtId="0" fontId="2" fillId="3" borderId="1" xfId="0" applyFont="1" applyFill="1" applyBorder="1" applyAlignment="1">
      <alignment wrapText="1"/>
    </xf>
    <xf numFmtId="0" fontId="2" fillId="0" borderId="1" xfId="0" applyFont="1" applyBorder="1" applyAlignment="1">
      <alignment horizontal="center" wrapText="1"/>
    </xf>
    <xf numFmtId="164" fontId="2" fillId="0" borderId="1" xfId="0" applyNumberFormat="1" applyFont="1" applyBorder="1" applyAlignment="1">
      <alignment wrapText="1"/>
    </xf>
    <xf numFmtId="14" fontId="2" fillId="0" borderId="1" xfId="0" applyNumberFormat="1"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6" fillId="4" borderId="1" xfId="0" applyFont="1" applyFill="1" applyBorder="1" applyAlignment="1">
      <alignment wrapText="1"/>
    </xf>
    <xf numFmtId="0" fontId="6" fillId="4" borderId="1" xfId="0" applyFont="1" applyFill="1" applyBorder="1" applyAlignment="1">
      <alignment horizontal="center" wrapText="1"/>
    </xf>
    <xf numFmtId="0" fontId="6" fillId="4" borderId="1" xfId="0" applyFont="1" applyFill="1" applyBorder="1" applyAlignment="1">
      <alignment wrapText="1"/>
    </xf>
    <xf numFmtId="164" fontId="6" fillId="4" borderId="1" xfId="0" applyNumberFormat="1" applyFont="1" applyFill="1" applyBorder="1" applyAlignment="1">
      <alignment wrapText="1"/>
    </xf>
    <xf numFmtId="0" fontId="2" fillId="4" borderId="1" xfId="0" applyFont="1" applyFill="1" applyBorder="1" applyAlignment="1">
      <alignment wrapText="1"/>
    </xf>
    <xf numFmtId="14" fontId="6" fillId="4" borderId="1" xfId="0" applyNumberFormat="1" applyFont="1" applyFill="1" applyBorder="1" applyAlignment="1">
      <alignment wrapText="1"/>
    </xf>
    <xf numFmtId="0" fontId="6" fillId="4" borderId="1" xfId="0" applyFont="1" applyFill="1" applyBorder="1" applyAlignment="1">
      <alignment vertical="center" wrapText="1"/>
    </xf>
    <xf numFmtId="0" fontId="2" fillId="3" borderId="1" xfId="0" applyFont="1" applyFill="1" applyBorder="1" applyAlignment="1">
      <alignment vertical="center" wrapText="1"/>
    </xf>
    <xf numFmtId="0" fontId="7" fillId="3" borderId="1"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center" wrapText="1"/>
    </xf>
    <xf numFmtId="0" fontId="6" fillId="4" borderId="1" xfId="0" applyFont="1" applyFill="1" applyBorder="1" applyAlignment="1">
      <alignment horizontal="left" wrapText="1"/>
    </xf>
    <xf numFmtId="0" fontId="6" fillId="4" borderId="0" xfId="0" applyFont="1" applyFill="1" applyAlignment="1">
      <alignment horizontal="center" wrapText="1"/>
    </xf>
    <xf numFmtId="0" fontId="6" fillId="4" borderId="2" xfId="0" applyFont="1" applyFill="1" applyBorder="1" applyAlignment="1">
      <alignment wrapText="1"/>
    </xf>
    <xf numFmtId="164" fontId="6" fillId="4" borderId="0" xfId="0" applyNumberFormat="1" applyFont="1" applyFill="1" applyAlignment="1">
      <alignment horizontal="right"/>
    </xf>
    <xf numFmtId="164" fontId="6" fillId="4" borderId="2" xfId="0" applyNumberFormat="1" applyFont="1" applyFill="1" applyBorder="1" applyAlignment="1">
      <alignment horizontal="right"/>
    </xf>
    <xf numFmtId="164" fontId="6" fillId="4" borderId="2" xfId="0" applyNumberFormat="1" applyFont="1" applyFill="1" applyBorder="1" applyAlignment="1"/>
    <xf numFmtId="14" fontId="6" fillId="4" borderId="2" xfId="0" applyNumberFormat="1" applyFont="1" applyFill="1" applyBorder="1" applyAlignment="1"/>
    <xf numFmtId="0" fontId="6" fillId="4" borderId="2" xfId="0" applyFont="1" applyFill="1" applyBorder="1" applyAlignment="1">
      <alignment horizontal="center"/>
    </xf>
    <xf numFmtId="0" fontId="6" fillId="4" borderId="2" xfId="0" applyFont="1" applyFill="1" applyBorder="1" applyAlignment="1"/>
    <xf numFmtId="49" fontId="6" fillId="4" borderId="2" xfId="0" applyNumberFormat="1" applyFont="1" applyFill="1" applyBorder="1" applyAlignment="1">
      <alignment wrapText="1"/>
    </xf>
    <xf numFmtId="0" fontId="6" fillId="4" borderId="1" xfId="0" applyFont="1" applyFill="1" applyBorder="1" applyAlignment="1">
      <alignment wrapText="1"/>
    </xf>
    <xf numFmtId="0" fontId="6" fillId="4" borderId="1" xfId="0" applyFont="1" applyFill="1" applyBorder="1" applyAlignment="1">
      <alignment wrapText="1"/>
    </xf>
    <xf numFmtId="0" fontId="6" fillId="4" borderId="2" xfId="0" applyFont="1" applyFill="1" applyBorder="1" applyAlignment="1">
      <alignment horizontal="center" wrapText="1"/>
    </xf>
    <xf numFmtId="164" fontId="8" fillId="4" borderId="0" xfId="0" applyNumberFormat="1" applyFont="1" applyFill="1" applyAlignment="1">
      <alignment horizontal="right" wrapText="1"/>
    </xf>
    <xf numFmtId="164" fontId="8" fillId="4" borderId="2" xfId="0" applyNumberFormat="1" applyFont="1" applyFill="1" applyBorder="1" applyAlignment="1">
      <alignment horizontal="right" wrapText="1"/>
    </xf>
    <xf numFmtId="164" fontId="6" fillId="4" borderId="1" xfId="0" applyNumberFormat="1" applyFont="1" applyFill="1" applyBorder="1" applyAlignment="1">
      <alignment wrapText="1"/>
    </xf>
    <xf numFmtId="14" fontId="6" fillId="4" borderId="1" xfId="0" applyNumberFormat="1" applyFont="1" applyFill="1" applyBorder="1" applyAlignment="1">
      <alignment wrapText="1"/>
    </xf>
    <xf numFmtId="0" fontId="6" fillId="4" borderId="1" xfId="0" applyFont="1" applyFill="1" applyBorder="1" applyAlignment="1">
      <alignment horizontal="center" wrapText="1"/>
    </xf>
    <xf numFmtId="49" fontId="6" fillId="4" borderId="3" xfId="0" applyNumberFormat="1" applyFont="1" applyFill="1" applyBorder="1" applyAlignment="1">
      <alignment wrapText="1"/>
    </xf>
    <xf numFmtId="164" fontId="8" fillId="4" borderId="2" xfId="0" applyNumberFormat="1" applyFont="1" applyFill="1" applyBorder="1" applyAlignment="1">
      <alignment horizontal="right"/>
    </xf>
    <xf numFmtId="0" fontId="2" fillId="3" borderId="1" xfId="0" applyFont="1" applyFill="1" applyBorder="1" applyAlignment="1">
      <alignment horizontal="left" wrapText="1"/>
    </xf>
    <xf numFmtId="0" fontId="2" fillId="3" borderId="1" xfId="0" applyFont="1" applyFill="1" applyBorder="1" applyAlignment="1">
      <alignment horizontal="center" wrapText="1"/>
    </xf>
    <xf numFmtId="0" fontId="2" fillId="3" borderId="1" xfId="0" applyFont="1" applyFill="1" applyBorder="1" applyAlignment="1">
      <alignment horizontal="left" wrapText="1"/>
    </xf>
    <xf numFmtId="0" fontId="9" fillId="3" borderId="1" xfId="0" applyFont="1" applyFill="1" applyBorder="1" applyAlignment="1">
      <alignment wrapText="1"/>
    </xf>
    <xf numFmtId="164" fontId="2" fillId="3" borderId="1" xfId="0" applyNumberFormat="1" applyFont="1" applyFill="1" applyBorder="1" applyAlignment="1">
      <alignment wrapText="1"/>
    </xf>
    <xf numFmtId="14" fontId="2" fillId="3" borderId="1" xfId="0" applyNumberFormat="1" applyFont="1" applyFill="1" applyBorder="1" applyAlignment="1">
      <alignment wrapText="1"/>
    </xf>
    <xf numFmtId="0" fontId="2" fillId="0" borderId="1" xfId="0" applyFont="1" applyBorder="1" applyAlignment="1">
      <alignment horizontal="left" wrapText="1"/>
    </xf>
    <xf numFmtId="0" fontId="6" fillId="4" borderId="0" xfId="0" applyFont="1" applyFill="1" applyAlignment="1">
      <alignment vertical="top" wrapText="1"/>
    </xf>
    <xf numFmtId="0" fontId="10" fillId="4" borderId="2" xfId="0" applyFont="1" applyFill="1" applyBorder="1" applyAlignment="1">
      <alignment vertical="top"/>
    </xf>
    <xf numFmtId="164" fontId="6" fillId="4" borderId="0" xfId="0" applyNumberFormat="1" applyFont="1" applyFill="1" applyAlignment="1">
      <alignment horizontal="right" wrapText="1"/>
    </xf>
    <xf numFmtId="164" fontId="6" fillId="4" borderId="2" xfId="0" applyNumberFormat="1" applyFont="1" applyFill="1" applyBorder="1" applyAlignment="1">
      <alignment horizontal="right" wrapText="1"/>
    </xf>
    <xf numFmtId="14" fontId="10" fillId="4" borderId="2" xfId="0" applyNumberFormat="1" applyFont="1" applyFill="1" applyBorder="1" applyAlignment="1"/>
    <xf numFmtId="0" fontId="11" fillId="4" borderId="2" xfId="0" applyFont="1" applyFill="1" applyBorder="1" applyAlignment="1">
      <alignment horizontal="center"/>
    </xf>
    <xf numFmtId="0" fontId="6" fillId="4" borderId="2" xfId="0" applyFont="1" applyFill="1" applyBorder="1" applyAlignment="1">
      <alignment wrapText="1"/>
    </xf>
    <xf numFmtId="0" fontId="6" fillId="4" borderId="2" xfId="0" applyFont="1" applyFill="1" applyBorder="1" applyAlignment="1">
      <alignment wrapText="1"/>
    </xf>
    <xf numFmtId="0" fontId="6" fillId="4" borderId="2" xfId="0" applyFont="1" applyFill="1" applyBorder="1" applyAlignment="1">
      <alignment vertical="top" wrapText="1"/>
    </xf>
    <xf numFmtId="164" fontId="10" fillId="4" borderId="2" xfId="0" applyNumberFormat="1" applyFont="1" applyFill="1" applyBorder="1" applyAlignment="1"/>
    <xf numFmtId="0" fontId="2" fillId="0" borderId="1" xfId="0" applyFont="1" applyBorder="1" applyAlignment="1">
      <alignment horizontal="left" wrapText="1"/>
    </xf>
    <xf numFmtId="164" fontId="2" fillId="0" borderId="1" xfId="0" applyNumberFormat="1" applyFont="1" applyBorder="1" applyAlignment="1">
      <alignment wrapText="1"/>
    </xf>
    <xf numFmtId="14" fontId="2" fillId="0" borderId="1" xfId="0" applyNumberFormat="1" applyFont="1" applyBorder="1" applyAlignment="1">
      <alignment wrapText="1"/>
    </xf>
    <xf numFmtId="0" fontId="6" fillId="4" borderId="0" xfId="0" applyFont="1" applyFill="1" applyAlignment="1">
      <alignment wrapText="1"/>
    </xf>
    <xf numFmtId="14" fontId="2" fillId="4" borderId="1" xfId="0" applyNumberFormat="1" applyFont="1" applyFill="1" applyBorder="1" applyAlignment="1">
      <alignment wrapText="1"/>
    </xf>
    <xf numFmtId="0" fontId="2" fillId="4" borderId="1" xfId="0" applyFont="1" applyFill="1" applyBorder="1" applyAlignment="1">
      <alignment horizontal="center" wrapText="1"/>
    </xf>
    <xf numFmtId="0" fontId="2" fillId="4" borderId="1" xfId="0" applyFont="1" applyFill="1" applyBorder="1" applyAlignment="1">
      <alignment wrapText="1"/>
    </xf>
    <xf numFmtId="0" fontId="6" fillId="4" borderId="2" xfId="0" applyFont="1" applyFill="1" applyBorder="1" applyAlignment="1">
      <alignment wrapText="1"/>
    </xf>
    <xf numFmtId="0" fontId="2" fillId="4" borderId="1" xfId="0" applyFont="1" applyFill="1" applyBorder="1" applyAlignment="1">
      <alignment horizontal="center" wrapText="1"/>
    </xf>
    <xf numFmtId="164" fontId="2" fillId="4" borderId="1" xfId="0" applyNumberFormat="1" applyFont="1" applyFill="1" applyBorder="1" applyAlignment="1">
      <alignment wrapText="1"/>
    </xf>
    <xf numFmtId="14" fontId="2" fillId="4" borderId="1" xfId="0" applyNumberFormat="1" applyFont="1" applyFill="1" applyBorder="1" applyAlignment="1">
      <alignment wrapText="1"/>
    </xf>
    <xf numFmtId="0" fontId="6" fillId="4" borderId="0" xfId="0" applyFont="1" applyFill="1" applyAlignment="1">
      <alignment wrapText="1"/>
    </xf>
    <xf numFmtId="0" fontId="10" fillId="4" borderId="2" xfId="0" applyFont="1" applyFill="1" applyBorder="1" applyAlignment="1"/>
    <xf numFmtId="0" fontId="10" fillId="4" borderId="2" xfId="0" applyFont="1" applyFill="1" applyBorder="1" applyAlignment="1"/>
    <xf numFmtId="0" fontId="2" fillId="4" borderId="1" xfId="0" applyFont="1" applyFill="1" applyBorder="1" applyAlignment="1">
      <alignment wrapText="1"/>
    </xf>
    <xf numFmtId="0" fontId="2" fillId="4" borderId="1" xfId="0" applyFont="1" applyFill="1" applyBorder="1" applyAlignment="1">
      <alignment wrapText="1"/>
    </xf>
    <xf numFmtId="14" fontId="6" fillId="4" borderId="2" xfId="0" applyNumberFormat="1" applyFont="1" applyFill="1" applyBorder="1" applyAlignment="1">
      <alignment horizontal="right" wrapText="1"/>
    </xf>
    <xf numFmtId="0" fontId="10" fillId="4" borderId="2" xfId="0" applyFont="1" applyFill="1" applyBorder="1" applyAlignment="1"/>
    <xf numFmtId="0" fontId="6" fillId="4" borderId="2" xfId="0" applyFont="1" applyFill="1" applyBorder="1" applyAlignment="1">
      <alignment wrapText="1"/>
    </xf>
    <xf numFmtId="0" fontId="6" fillId="3" borderId="2" xfId="0" applyFont="1" applyFill="1" applyBorder="1" applyAlignment="1">
      <alignment wrapText="1"/>
    </xf>
    <xf numFmtId="0" fontId="2" fillId="4" borderId="1" xfId="0" applyFont="1" applyFill="1" applyBorder="1" applyAlignment="1">
      <alignment horizontal="left" wrapText="1"/>
    </xf>
    <xf numFmtId="165" fontId="6" fillId="4" borderId="1" xfId="0" applyNumberFormat="1" applyFont="1" applyFill="1" applyBorder="1" applyAlignment="1">
      <alignment wrapText="1"/>
    </xf>
    <xf numFmtId="0" fontId="6" fillId="4" borderId="0" xfId="0" applyFont="1" applyFill="1" applyAlignment="1">
      <alignment wrapText="1"/>
    </xf>
    <xf numFmtId="0" fontId="6" fillId="4" borderId="1" xfId="0" applyFont="1" applyFill="1" applyBorder="1" applyAlignment="1">
      <alignment horizontal="center" wrapText="1"/>
    </xf>
    <xf numFmtId="166" fontId="6" fillId="4" borderId="1"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alignment horizontal="center" wrapText="1"/>
    </xf>
    <xf numFmtId="164" fontId="2" fillId="0" borderId="4" xfId="0" applyNumberFormat="1" applyFont="1" applyBorder="1" applyAlignment="1">
      <alignment wrapText="1"/>
    </xf>
    <xf numFmtId="0" fontId="2" fillId="0" borderId="2" xfId="0" applyFont="1" applyBorder="1" applyAlignment="1">
      <alignment wrapText="1"/>
    </xf>
    <xf numFmtId="0" fontId="2" fillId="0" borderId="2" xfId="0" applyFont="1" applyBorder="1" applyAlignment="1">
      <alignment horizontal="center" wrapText="1"/>
    </xf>
    <xf numFmtId="164" fontId="2" fillId="0" borderId="2" xfId="0" applyNumberFormat="1" applyFont="1" applyBorder="1" applyAlignment="1">
      <alignment wrapText="1"/>
    </xf>
    <xf numFmtId="0" fontId="12" fillId="0" borderId="0" xfId="0" applyFont="1" applyAlignment="1">
      <alignment wrapText="1"/>
    </xf>
    <xf numFmtId="0" fontId="12" fillId="0" borderId="0" xfId="0" applyFont="1"/>
    <xf numFmtId="0" fontId="1" fillId="0" borderId="2" xfId="0" applyFont="1" applyBorder="1" applyAlignment="1">
      <alignment wrapText="1"/>
    </xf>
    <xf numFmtId="0" fontId="1" fillId="0" borderId="2" xfId="0" applyFont="1" applyBorder="1" applyAlignment="1">
      <alignment horizontal="center" wrapText="1"/>
    </xf>
    <xf numFmtId="164" fontId="1" fillId="0" borderId="2" xfId="0" applyNumberFormat="1" applyFont="1" applyBorder="1" applyAlignment="1">
      <alignment wrapText="1"/>
    </xf>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0" fontId="3" fillId="2" borderId="2" xfId="0"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0" fontId="13"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14" fillId="0" borderId="2" xfId="0" applyFont="1" applyBorder="1" applyAlignment="1">
      <alignment wrapText="1"/>
    </xf>
    <xf numFmtId="0" fontId="2" fillId="0" borderId="2" xfId="0" applyFont="1" applyBorder="1" applyAlignment="1">
      <alignment horizontal="left" wrapText="1"/>
    </xf>
    <xf numFmtId="14" fontId="2" fillId="0" borderId="2" xfId="0" applyNumberFormat="1" applyFont="1" applyBorder="1" applyAlignment="1">
      <alignment wrapText="1"/>
    </xf>
    <xf numFmtId="0" fontId="6" fillId="4" borderId="2" xfId="0" applyFont="1" applyFill="1" applyBorder="1" applyAlignment="1">
      <alignment wrapText="1"/>
    </xf>
    <xf numFmtId="0" fontId="15" fillId="4" borderId="0" xfId="0" applyFont="1" applyFill="1" applyAlignment="1"/>
    <xf numFmtId="0" fontId="6" fillId="4" borderId="0" xfId="0" applyFont="1" applyFill="1" applyAlignment="1">
      <alignment wrapText="1"/>
    </xf>
    <xf numFmtId="0" fontId="8" fillId="4" borderId="0" xfId="0" applyFont="1" applyFill="1" applyAlignment="1">
      <alignment horizontal="right"/>
    </xf>
    <xf numFmtId="0" fontId="8" fillId="4" borderId="2" xfId="0" applyFont="1" applyFill="1" applyBorder="1" applyAlignment="1">
      <alignment horizontal="right"/>
    </xf>
    <xf numFmtId="164" fontId="6" fillId="4" borderId="2" xfId="0" applyNumberFormat="1" applyFont="1" applyFill="1" applyBorder="1" applyAlignment="1">
      <alignment wrapText="1"/>
    </xf>
    <xf numFmtId="14" fontId="15" fillId="4" borderId="0" xfId="0" applyNumberFormat="1" applyFont="1" applyFill="1" applyAlignment="1"/>
    <xf numFmtId="0" fontId="15" fillId="4" borderId="0" xfId="0" applyFont="1" applyFill="1" applyAlignment="1"/>
    <xf numFmtId="0" fontId="8" fillId="4" borderId="2" xfId="0" applyFont="1" applyFill="1" applyBorder="1" applyAlignment="1"/>
    <xf numFmtId="164" fontId="2" fillId="0" borderId="1" xfId="0" applyNumberFormat="1" applyFont="1" applyBorder="1"/>
    <xf numFmtId="0" fontId="16" fillId="0" borderId="1" xfId="0" applyFont="1" applyBorder="1" applyAlignment="1">
      <alignment wrapText="1"/>
    </xf>
    <xf numFmtId="0" fontId="15" fillId="4" borderId="0" xfId="0" applyFont="1" applyFill="1"/>
    <xf numFmtId="0" fontId="6" fillId="4" borderId="0" xfId="0" applyFont="1" applyFill="1" applyAlignment="1">
      <alignment wrapText="1"/>
    </xf>
    <xf numFmtId="0" fontId="8" fillId="4" borderId="0" xfId="0" applyFont="1" applyFill="1" applyAlignment="1"/>
    <xf numFmtId="0" fontId="8" fillId="4" borderId="0" xfId="0" applyFont="1" applyFill="1" applyAlignment="1"/>
    <xf numFmtId="0" fontId="15" fillId="4" borderId="0" xfId="0" applyFont="1" applyFill="1" applyAlignment="1"/>
    <xf numFmtId="0" fontId="8" fillId="4" borderId="0" xfId="0" applyFont="1" applyFill="1" applyAlignment="1">
      <alignment horizontal="right"/>
    </xf>
    <xf numFmtId="0" fontId="8" fillId="4" borderId="0" xfId="0" applyFont="1" applyFill="1" applyAlignment="1"/>
    <xf numFmtId="0" fontId="6" fillId="4" borderId="0" xfId="0" applyFont="1" applyFill="1" applyAlignment="1">
      <alignment horizontal="center" wrapText="1"/>
    </xf>
    <xf numFmtId="0" fontId="6" fillId="4" borderId="0" xfId="0" applyFont="1" applyFill="1" applyAlignment="1"/>
    <xf numFmtId="0" fontId="18" fillId="0" borderId="2" xfId="0" applyFont="1" applyBorder="1" applyAlignment="1">
      <alignment wrapText="1"/>
    </xf>
    <xf numFmtId="0" fontId="0" fillId="0" borderId="2" xfId="0" applyFont="1" applyBorder="1" applyAlignment="1">
      <alignment wrapText="1"/>
    </xf>
    <xf numFmtId="49" fontId="0" fillId="0" borderId="2" xfId="0" applyNumberFormat="1" applyFont="1" applyBorder="1" applyAlignment="1">
      <alignment wrapText="1"/>
    </xf>
    <xf numFmtId="0" fontId="11" fillId="0" borderId="2" xfId="0" applyFont="1" applyBorder="1" applyAlignment="1">
      <alignment wrapText="1"/>
    </xf>
    <xf numFmtId="0" fontId="2" fillId="0" borderId="2" xfId="0" applyFont="1" applyBorder="1" applyAlignment="1">
      <alignment wrapText="1"/>
    </xf>
    <xf numFmtId="0" fontId="11" fillId="0" borderId="1" xfId="0" applyFont="1" applyBorder="1" applyAlignment="1">
      <alignment wrapText="1"/>
    </xf>
    <xf numFmtId="0" fontId="2" fillId="0" borderId="2" xfId="0" applyFont="1" applyBorder="1" applyAlignment="1">
      <alignment wrapText="1"/>
    </xf>
    <xf numFmtId="0" fontId="10" fillId="0" borderId="6" xfId="0" applyFont="1" applyBorder="1" applyAlignment="1"/>
    <xf numFmtId="0" fontId="2" fillId="0" borderId="6" xfId="0" applyFont="1" applyBorder="1" applyAlignment="1">
      <alignment wrapText="1"/>
    </xf>
    <xf numFmtId="164" fontId="2" fillId="0" borderId="6" xfId="0" applyNumberFormat="1" applyFont="1" applyBorder="1" applyAlignment="1">
      <alignment horizontal="right" wrapText="1"/>
    </xf>
    <xf numFmtId="14" fontId="2" fillId="0" borderId="6" xfId="0" applyNumberFormat="1" applyFont="1" applyBorder="1" applyAlignment="1">
      <alignment horizontal="right" wrapText="1"/>
    </xf>
    <xf numFmtId="0" fontId="11" fillId="0" borderId="6" xfId="0" applyFont="1" applyBorder="1" applyAlignment="1">
      <alignment wrapText="1"/>
    </xf>
    <xf numFmtId="0" fontId="2" fillId="0" borderId="4" xfId="0" applyFont="1" applyBorder="1" applyAlignment="1">
      <alignment wrapText="1"/>
    </xf>
    <xf numFmtId="0" fontId="10" fillId="0" borderId="7" xfId="0" applyFont="1" applyBorder="1" applyAlignment="1"/>
    <xf numFmtId="0" fontId="2" fillId="0" borderId="7" xfId="0" applyFont="1" applyBorder="1" applyAlignment="1">
      <alignment wrapText="1"/>
    </xf>
    <xf numFmtId="164" fontId="2" fillId="0" borderId="7" xfId="0" applyNumberFormat="1" applyFont="1" applyBorder="1" applyAlignment="1">
      <alignment horizontal="right" wrapText="1"/>
    </xf>
    <xf numFmtId="14" fontId="2" fillId="0" borderId="7" xfId="0" applyNumberFormat="1" applyFont="1" applyBorder="1" applyAlignment="1">
      <alignment horizontal="right" wrapText="1"/>
    </xf>
    <xf numFmtId="0" fontId="11" fillId="0" borderId="7" xfId="0" applyFont="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center" wrapText="1"/>
    </xf>
    <xf numFmtId="164" fontId="2" fillId="5" borderId="1" xfId="0" applyNumberFormat="1" applyFont="1" applyFill="1" applyBorder="1" applyAlignment="1">
      <alignment wrapText="1"/>
    </xf>
    <xf numFmtId="14" fontId="2" fillId="5" borderId="1" xfId="0" applyNumberFormat="1" applyFont="1" applyFill="1" applyBorder="1" applyAlignment="1">
      <alignment wrapText="1"/>
    </xf>
    <xf numFmtId="0" fontId="19" fillId="5" borderId="1" xfId="0" applyFont="1" applyFill="1" applyBorder="1" applyAlignment="1">
      <alignment wrapText="1"/>
    </xf>
    <xf numFmtId="0" fontId="11" fillId="5" borderId="1" xfId="0" applyFont="1" applyFill="1" applyBorder="1" applyAlignment="1">
      <alignment wrapText="1"/>
    </xf>
    <xf numFmtId="0" fontId="2" fillId="5" borderId="1" xfId="0" applyFont="1" applyFill="1" applyBorder="1" applyAlignment="1">
      <alignment wrapText="1"/>
    </xf>
    <xf numFmtId="0" fontId="20" fillId="0" borderId="1" xfId="0" applyFont="1" applyBorder="1" applyAlignment="1">
      <alignment wrapText="1"/>
    </xf>
    <xf numFmtId="0" fontId="11" fillId="0" borderId="1" xfId="0" applyFont="1" applyBorder="1" applyAlignment="1">
      <alignment wrapText="1"/>
    </xf>
    <xf numFmtId="0" fontId="10" fillId="0" borderId="1" xfId="0" applyFont="1" applyBorder="1" applyAlignment="1"/>
    <xf numFmtId="0" fontId="2" fillId="0" borderId="1" xfId="0" applyFont="1" applyBorder="1" applyAlignment="1">
      <alignment horizontal="center" wrapText="1"/>
    </xf>
    <xf numFmtId="0" fontId="2" fillId="0" borderId="1" xfId="0" applyFont="1" applyBorder="1" applyAlignment="1">
      <alignment wrapText="1"/>
    </xf>
    <xf numFmtId="164" fontId="2" fillId="0" borderId="1" xfId="0" applyNumberFormat="1" applyFont="1" applyBorder="1" applyAlignment="1">
      <alignment horizontal="right" wrapText="1"/>
    </xf>
    <xf numFmtId="14" fontId="11" fillId="0" borderId="1" xfId="0" applyNumberFormat="1" applyFont="1" applyBorder="1" applyAlignment="1">
      <alignment horizontal="right" wrapText="1"/>
    </xf>
    <xf numFmtId="0" fontId="11" fillId="0" borderId="1" xfId="0" applyFont="1" applyBorder="1" applyAlignment="1">
      <alignment wrapText="1"/>
    </xf>
    <xf numFmtId="0" fontId="2" fillId="0" borderId="1" xfId="0" applyFont="1" applyBorder="1" applyAlignment="1">
      <alignment wrapText="1"/>
    </xf>
    <xf numFmtId="0" fontId="15" fillId="0" borderId="0" xfId="0" applyFont="1"/>
    <xf numFmtId="0" fontId="6" fillId="0" borderId="0" xfId="0" applyFont="1" applyAlignment="1">
      <alignment horizontal="center" vertical="top" wrapText="1"/>
    </xf>
    <xf numFmtId="0" fontId="6" fillId="0" borderId="2" xfId="0" applyFont="1" applyBorder="1" applyAlignment="1">
      <alignment wrapText="1"/>
    </xf>
    <xf numFmtId="0" fontId="8" fillId="0" borderId="2" xfId="0" applyFont="1" applyBorder="1" applyAlignment="1">
      <alignment horizontal="right"/>
    </xf>
    <xf numFmtId="0" fontId="6" fillId="0" borderId="1" xfId="0" applyFont="1" applyBorder="1" applyAlignment="1">
      <alignment wrapText="1"/>
    </xf>
    <xf numFmtId="0" fontId="15" fillId="0" borderId="0" xfId="0" applyFont="1" applyAlignment="1"/>
    <xf numFmtId="0" fontId="8" fillId="0" borderId="3" xfId="0" applyFont="1" applyBorder="1" applyAlignment="1">
      <alignment wrapText="1"/>
    </xf>
    <xf numFmtId="0" fontId="6" fillId="0" borderId="2" xfId="0" applyFont="1" applyBorder="1" applyAlignment="1">
      <alignment horizontal="center" vertical="top" wrapText="1"/>
    </xf>
    <xf numFmtId="0" fontId="0" fillId="0" borderId="5" xfId="0" applyFont="1" applyBorder="1" applyAlignment="1">
      <alignment horizontal="left" wrapText="1"/>
    </xf>
    <xf numFmtId="0" fontId="17"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5"/>
  <sheetViews>
    <sheetView tabSelected="1" zoomScale="60" zoomScaleNormal="60" workbookViewId="0">
      <pane xSplit="2" ySplit="1" topLeftCell="C2" activePane="bottomRight" state="frozen"/>
      <selection pane="topRight" activeCell="C1" sqref="C1"/>
      <selection pane="bottomLeft" activeCell="A3" sqref="A3"/>
      <selection pane="bottomRight" activeCell="B59" sqref="B59"/>
    </sheetView>
  </sheetViews>
  <sheetFormatPr defaultColWidth="14.44140625" defaultRowHeight="14.4"/>
  <cols>
    <col min="1" max="1" width="13.109375" customWidth="1"/>
    <col min="2" max="2" width="19.33203125" customWidth="1"/>
    <col min="3" max="3" width="40.33203125" customWidth="1"/>
    <col min="4" max="4" width="21.6640625" customWidth="1"/>
    <col min="5" max="5" width="16.88671875" customWidth="1"/>
    <col min="6" max="6" width="14.33203125" customWidth="1"/>
    <col min="7" max="7" width="18.33203125" customWidth="1"/>
    <col min="8" max="8" width="14.44140625" customWidth="1"/>
    <col min="9" max="9" width="21.33203125" customWidth="1"/>
    <col min="10" max="10" width="16.33203125" customWidth="1"/>
    <col min="11" max="11" width="37.109375" customWidth="1"/>
    <col min="12" max="12" width="16.33203125" customWidth="1"/>
    <col min="13" max="13" width="64.109375" customWidth="1"/>
    <col min="14" max="14" width="43.109375" customWidth="1"/>
    <col min="15" max="23" width="9.109375" customWidth="1"/>
  </cols>
  <sheetData>
    <row r="1" spans="1:23" ht="78">
      <c r="A1" s="1" t="s">
        <v>0</v>
      </c>
      <c r="B1" s="2" t="s">
        <v>1</v>
      </c>
      <c r="C1" s="1" t="s">
        <v>2</v>
      </c>
      <c r="D1" s="1" t="s">
        <v>3</v>
      </c>
      <c r="E1" s="3" t="s">
        <v>4</v>
      </c>
      <c r="F1" s="3" t="s">
        <v>5</v>
      </c>
      <c r="G1" s="1" t="s">
        <v>6</v>
      </c>
      <c r="H1" s="1" t="s">
        <v>7</v>
      </c>
      <c r="I1" s="2" t="s">
        <v>8</v>
      </c>
      <c r="J1" s="1" t="s">
        <v>9</v>
      </c>
      <c r="K1" s="1" t="s">
        <v>10</v>
      </c>
      <c r="L1" s="1" t="s">
        <v>11</v>
      </c>
      <c r="M1" s="1" t="s">
        <v>12</v>
      </c>
      <c r="N1" s="1" t="s">
        <v>13</v>
      </c>
      <c r="O1" s="4"/>
      <c r="P1" s="4"/>
      <c r="Q1" s="4"/>
      <c r="R1" s="4"/>
      <c r="S1" s="4"/>
      <c r="T1" s="4"/>
      <c r="U1" s="4"/>
      <c r="V1" s="4"/>
      <c r="W1" s="4"/>
    </row>
    <row r="2" spans="1:23" ht="192">
      <c r="A2" s="5"/>
      <c r="B2" s="6">
        <v>45013</v>
      </c>
      <c r="C2" s="5" t="s">
        <v>32</v>
      </c>
      <c r="D2" s="5" t="s">
        <v>33</v>
      </c>
      <c r="E2" s="7">
        <v>43.1</v>
      </c>
      <c r="F2" s="7">
        <v>-87.85</v>
      </c>
      <c r="G2" s="5" t="s">
        <v>34</v>
      </c>
      <c r="H2" s="8">
        <v>40767</v>
      </c>
      <c r="I2" s="6" t="s">
        <v>35</v>
      </c>
      <c r="J2" s="5" t="s">
        <v>36</v>
      </c>
      <c r="K2" s="5" t="s">
        <v>37</v>
      </c>
      <c r="L2" s="5" t="s">
        <v>38</v>
      </c>
      <c r="M2" s="9" t="s">
        <v>39</v>
      </c>
      <c r="N2" s="9"/>
      <c r="O2" s="5"/>
      <c r="P2" s="5"/>
      <c r="Q2" s="5"/>
      <c r="R2" s="5"/>
      <c r="S2" s="5"/>
      <c r="T2" s="5"/>
      <c r="U2" s="5"/>
      <c r="V2" s="5"/>
      <c r="W2" s="5"/>
    </row>
    <row r="3" spans="1:23" ht="163.19999999999999">
      <c r="A3" s="5"/>
      <c r="B3" s="6">
        <v>45014</v>
      </c>
      <c r="C3" s="5" t="s">
        <v>40</v>
      </c>
      <c r="D3" s="5" t="s">
        <v>41</v>
      </c>
      <c r="E3" s="7">
        <v>44.8</v>
      </c>
      <c r="F3" s="7">
        <v>-87.76</v>
      </c>
      <c r="G3" s="5" t="s">
        <v>34</v>
      </c>
      <c r="H3" s="8">
        <v>40767</v>
      </c>
      <c r="I3" s="6" t="s">
        <v>35</v>
      </c>
      <c r="J3" s="5" t="s">
        <v>36</v>
      </c>
      <c r="K3" s="5" t="s">
        <v>37</v>
      </c>
      <c r="L3" s="5" t="s">
        <v>38</v>
      </c>
      <c r="M3" s="9" t="s">
        <v>42</v>
      </c>
      <c r="N3" s="9"/>
      <c r="O3" s="5"/>
      <c r="P3" s="5"/>
      <c r="Q3" s="5"/>
      <c r="R3" s="5"/>
      <c r="S3" s="5"/>
      <c r="T3" s="5"/>
      <c r="U3" s="5"/>
      <c r="V3" s="5"/>
      <c r="W3" s="5"/>
    </row>
    <row r="4" spans="1:23" ht="105.6">
      <c r="A4" s="5"/>
      <c r="B4" s="6">
        <v>45022</v>
      </c>
      <c r="C4" s="5" t="s">
        <v>43</v>
      </c>
      <c r="D4" s="5" t="s">
        <v>44</v>
      </c>
      <c r="E4" s="7">
        <v>45.402999999999999</v>
      </c>
      <c r="F4" s="7">
        <v>-85.087999999999994</v>
      </c>
      <c r="G4" s="5" t="s">
        <v>34</v>
      </c>
      <c r="H4" s="8">
        <v>40023</v>
      </c>
      <c r="I4" s="6" t="s">
        <v>35</v>
      </c>
      <c r="J4" s="5" t="s">
        <v>36</v>
      </c>
      <c r="K4" s="5" t="s">
        <v>45</v>
      </c>
      <c r="L4" s="5" t="s">
        <v>38</v>
      </c>
      <c r="M4" s="9" t="s">
        <v>46</v>
      </c>
      <c r="N4" s="9" t="s">
        <v>47</v>
      </c>
      <c r="O4" s="5"/>
      <c r="P4" s="5"/>
      <c r="Q4" s="5"/>
      <c r="R4" s="5"/>
      <c r="S4" s="5"/>
      <c r="T4" s="5"/>
      <c r="U4" s="5"/>
      <c r="V4" s="5"/>
      <c r="W4" s="5"/>
    </row>
    <row r="5" spans="1:23" ht="244.8">
      <c r="A5" s="5"/>
      <c r="B5" s="6">
        <v>45023</v>
      </c>
      <c r="C5" s="5" t="s">
        <v>48</v>
      </c>
      <c r="D5" s="5" t="s">
        <v>49</v>
      </c>
      <c r="E5" s="7">
        <v>47.27</v>
      </c>
      <c r="F5" s="7">
        <v>-88.606999999999999</v>
      </c>
      <c r="G5" s="5" t="s">
        <v>34</v>
      </c>
      <c r="H5" s="8">
        <v>40367</v>
      </c>
      <c r="I5" s="6" t="s">
        <v>35</v>
      </c>
      <c r="J5" s="5" t="s">
        <v>36</v>
      </c>
      <c r="K5" s="5" t="s">
        <v>50</v>
      </c>
      <c r="L5" s="5" t="s">
        <v>38</v>
      </c>
      <c r="M5" s="9" t="s">
        <v>51</v>
      </c>
      <c r="N5" s="9" t="s">
        <v>52</v>
      </c>
      <c r="O5" s="5"/>
      <c r="P5" s="5"/>
      <c r="Q5" s="5"/>
      <c r="R5" s="5"/>
      <c r="S5" s="5"/>
      <c r="T5" s="5"/>
      <c r="U5" s="5"/>
      <c r="V5" s="5"/>
      <c r="W5" s="5"/>
    </row>
    <row r="6" spans="1:23" ht="104.4">
      <c r="A6" s="5"/>
      <c r="B6" s="6">
        <v>45024</v>
      </c>
      <c r="C6" s="5" t="s">
        <v>53</v>
      </c>
      <c r="D6" s="5" t="s">
        <v>54</v>
      </c>
      <c r="E6" s="7">
        <v>43.976999999999997</v>
      </c>
      <c r="F6" s="7">
        <v>-86.558999999999997</v>
      </c>
      <c r="G6" s="5" t="s">
        <v>34</v>
      </c>
      <c r="H6" s="8">
        <v>40029</v>
      </c>
      <c r="I6" s="6" t="s">
        <v>35</v>
      </c>
      <c r="J6" s="5" t="s">
        <v>36</v>
      </c>
      <c r="K6" s="5" t="s">
        <v>45</v>
      </c>
      <c r="L6" s="5" t="s">
        <v>38</v>
      </c>
      <c r="M6" s="9" t="s">
        <v>55</v>
      </c>
      <c r="N6" s="9" t="s">
        <v>56</v>
      </c>
      <c r="O6" s="5"/>
      <c r="P6" s="5"/>
      <c r="Q6" s="5"/>
      <c r="R6" s="5"/>
      <c r="S6" s="5"/>
      <c r="T6" s="5"/>
      <c r="U6" s="5"/>
      <c r="V6" s="5"/>
      <c r="W6" s="5"/>
    </row>
    <row r="7" spans="1:23" ht="162">
      <c r="A7" s="5"/>
      <c r="B7" s="6">
        <v>45025</v>
      </c>
      <c r="C7" s="5" t="s">
        <v>57</v>
      </c>
      <c r="D7" s="5" t="s">
        <v>58</v>
      </c>
      <c r="E7" s="7">
        <v>46.969000000000001</v>
      </c>
      <c r="F7" s="7">
        <v>-88.397999999999996</v>
      </c>
      <c r="G7" s="5" t="s">
        <v>34</v>
      </c>
      <c r="H7" s="8">
        <v>40697</v>
      </c>
      <c r="I7" s="6" t="s">
        <v>35</v>
      </c>
      <c r="J7" s="5" t="s">
        <v>36</v>
      </c>
      <c r="K7" s="5" t="s">
        <v>50</v>
      </c>
      <c r="L7" s="5" t="s">
        <v>38</v>
      </c>
      <c r="M7" s="9" t="s">
        <v>59</v>
      </c>
      <c r="N7" s="9" t="s">
        <v>60</v>
      </c>
      <c r="O7" s="5"/>
      <c r="P7" s="5"/>
      <c r="Q7" s="5"/>
      <c r="R7" s="5"/>
      <c r="S7" s="5"/>
      <c r="T7" s="5"/>
      <c r="U7" s="5"/>
      <c r="V7" s="5"/>
      <c r="W7" s="5"/>
    </row>
    <row r="8" spans="1:23" ht="182.4">
      <c r="A8" s="5"/>
      <c r="B8" s="6">
        <v>45026</v>
      </c>
      <c r="C8" s="5" t="s">
        <v>61</v>
      </c>
      <c r="D8" s="5" t="s">
        <v>62</v>
      </c>
      <c r="E8" s="7">
        <v>41.982999999999997</v>
      </c>
      <c r="F8" s="7">
        <v>-86.617000000000004</v>
      </c>
      <c r="G8" s="5" t="s">
        <v>34</v>
      </c>
      <c r="H8" s="8">
        <v>40703</v>
      </c>
      <c r="I8" s="6" t="s">
        <v>35</v>
      </c>
      <c r="J8" s="5" t="s">
        <v>63</v>
      </c>
      <c r="K8" s="5" t="s">
        <v>64</v>
      </c>
      <c r="L8" s="5" t="s">
        <v>65</v>
      </c>
      <c r="M8" s="9" t="s">
        <v>66</v>
      </c>
      <c r="N8" s="5"/>
      <c r="O8" s="5"/>
      <c r="P8" s="5"/>
      <c r="Q8" s="5"/>
      <c r="R8" s="5"/>
      <c r="S8" s="5"/>
      <c r="T8" s="5"/>
      <c r="U8" s="5"/>
      <c r="V8" s="5"/>
      <c r="W8" s="5"/>
    </row>
    <row r="9" spans="1:23" ht="78">
      <c r="A9" s="4"/>
      <c r="B9" s="10">
        <v>45027</v>
      </c>
      <c r="C9" s="4" t="s">
        <v>67</v>
      </c>
      <c r="D9" s="4" t="s">
        <v>68</v>
      </c>
      <c r="E9" s="11">
        <v>46.86</v>
      </c>
      <c r="F9" s="11">
        <v>-91.93</v>
      </c>
      <c r="G9" s="4" t="s">
        <v>34</v>
      </c>
      <c r="H9" s="12">
        <v>40686</v>
      </c>
      <c r="I9" s="10" t="s">
        <v>35</v>
      </c>
      <c r="J9" s="4" t="s">
        <v>36</v>
      </c>
      <c r="K9" s="4" t="s">
        <v>69</v>
      </c>
      <c r="L9" s="4" t="s">
        <v>38</v>
      </c>
      <c r="M9" s="13" t="s">
        <v>70</v>
      </c>
      <c r="N9" s="4"/>
      <c r="O9" s="4"/>
      <c r="P9" s="4"/>
      <c r="Q9" s="4"/>
      <c r="R9" s="4"/>
      <c r="S9" s="4"/>
      <c r="T9" s="4"/>
      <c r="U9" s="4"/>
      <c r="V9" s="4"/>
      <c r="W9" s="4"/>
    </row>
    <row r="10" spans="1:23" ht="90">
      <c r="A10" s="5"/>
      <c r="B10" s="6">
        <v>45028</v>
      </c>
      <c r="C10" s="5" t="s">
        <v>71</v>
      </c>
      <c r="D10" s="5" t="s">
        <v>72</v>
      </c>
      <c r="E10" s="7">
        <v>46.81</v>
      </c>
      <c r="F10" s="7">
        <v>-91.84</v>
      </c>
      <c r="G10" s="5" t="s">
        <v>34</v>
      </c>
      <c r="H10" s="8">
        <v>40686</v>
      </c>
      <c r="I10" s="6" t="s">
        <v>35</v>
      </c>
      <c r="J10" s="5" t="s">
        <v>36</v>
      </c>
      <c r="K10" s="5" t="s">
        <v>69</v>
      </c>
      <c r="L10" s="5" t="s">
        <v>38</v>
      </c>
      <c r="M10" s="9" t="s">
        <v>73</v>
      </c>
      <c r="N10" s="5"/>
      <c r="O10" s="5"/>
      <c r="P10" s="5"/>
      <c r="Q10" s="5"/>
      <c r="R10" s="5"/>
      <c r="S10" s="5"/>
      <c r="T10" s="5"/>
      <c r="U10" s="5"/>
      <c r="V10" s="5"/>
      <c r="W10" s="5"/>
    </row>
    <row r="11" spans="1:23" ht="133.19999999999999">
      <c r="A11" s="5"/>
      <c r="B11" s="6">
        <v>45029</v>
      </c>
      <c r="C11" s="5" t="s">
        <v>74</v>
      </c>
      <c r="D11" s="5" t="s">
        <v>75</v>
      </c>
      <c r="E11" s="7">
        <v>42.9</v>
      </c>
      <c r="F11" s="7">
        <v>-86.272000000000006</v>
      </c>
      <c r="G11" s="5" t="s">
        <v>34</v>
      </c>
      <c r="H11" s="8">
        <v>40029</v>
      </c>
      <c r="I11" s="6" t="s">
        <v>35</v>
      </c>
      <c r="J11" s="5" t="s">
        <v>63</v>
      </c>
      <c r="K11" s="5" t="s">
        <v>64</v>
      </c>
      <c r="L11" s="5" t="s">
        <v>65</v>
      </c>
      <c r="M11" s="9" t="s">
        <v>76</v>
      </c>
      <c r="N11" s="5"/>
      <c r="O11" s="5"/>
      <c r="P11" s="5"/>
      <c r="Q11" s="5"/>
      <c r="R11" s="5"/>
      <c r="S11" s="5"/>
      <c r="T11" s="5"/>
      <c r="U11" s="5"/>
      <c r="V11" s="5"/>
      <c r="W11" s="5"/>
    </row>
    <row r="12" spans="1:23" ht="132">
      <c r="A12" s="5"/>
      <c r="B12" s="6">
        <v>45161</v>
      </c>
      <c r="C12" s="5" t="s">
        <v>77</v>
      </c>
      <c r="D12" s="5" t="s">
        <v>78</v>
      </c>
      <c r="E12" s="7">
        <v>43.179000000000002</v>
      </c>
      <c r="F12" s="7">
        <v>-86.356999999999999</v>
      </c>
      <c r="G12" s="5" t="s">
        <v>34</v>
      </c>
      <c r="H12" s="8">
        <v>40703</v>
      </c>
      <c r="I12" s="6" t="s">
        <v>35</v>
      </c>
      <c r="J12" s="5" t="s">
        <v>36</v>
      </c>
      <c r="K12" s="5" t="s">
        <v>79</v>
      </c>
      <c r="L12" s="5" t="s">
        <v>80</v>
      </c>
      <c r="M12" s="9" t="s">
        <v>81</v>
      </c>
      <c r="N12" s="9"/>
      <c r="O12" s="5"/>
      <c r="P12" s="5"/>
      <c r="Q12" s="5"/>
      <c r="R12" s="5"/>
      <c r="S12" s="5"/>
      <c r="T12" s="5"/>
      <c r="U12" s="5"/>
      <c r="V12" s="5"/>
      <c r="W12" s="5"/>
    </row>
    <row r="13" spans="1:23" ht="109.2">
      <c r="A13" s="4"/>
      <c r="B13" s="14">
        <v>45162</v>
      </c>
      <c r="C13" s="4" t="s">
        <v>82</v>
      </c>
      <c r="D13" s="4" t="s">
        <v>83</v>
      </c>
      <c r="E13" s="11">
        <v>44.987000000000002</v>
      </c>
      <c r="F13" s="11">
        <v>-83.27</v>
      </c>
      <c r="G13" s="4" t="s">
        <v>34</v>
      </c>
      <c r="H13" s="12">
        <v>40703</v>
      </c>
      <c r="I13" s="10" t="s">
        <v>35</v>
      </c>
      <c r="J13" s="4" t="s">
        <v>36</v>
      </c>
      <c r="K13" s="4" t="s">
        <v>79</v>
      </c>
      <c r="L13" s="4" t="s">
        <v>80</v>
      </c>
      <c r="M13" s="13" t="s">
        <v>84</v>
      </c>
      <c r="N13" s="4"/>
      <c r="O13" s="4"/>
      <c r="P13" s="4"/>
      <c r="Q13" s="4"/>
      <c r="R13" s="4"/>
      <c r="S13" s="4"/>
      <c r="T13" s="4"/>
      <c r="U13" s="4"/>
      <c r="V13" s="4"/>
      <c r="W13" s="4"/>
    </row>
    <row r="14" spans="1:23" ht="132">
      <c r="A14" s="5"/>
      <c r="B14" s="6">
        <v>45163</v>
      </c>
      <c r="C14" s="5" t="s">
        <v>85</v>
      </c>
      <c r="D14" s="5" t="s">
        <v>86</v>
      </c>
      <c r="E14" s="7">
        <v>43.985999999999997</v>
      </c>
      <c r="F14" s="7">
        <v>-83.594999999999999</v>
      </c>
      <c r="G14" s="5" t="s">
        <v>34</v>
      </c>
      <c r="H14" s="8">
        <v>40703</v>
      </c>
      <c r="I14" s="6" t="s">
        <v>35</v>
      </c>
      <c r="J14" s="5" t="s">
        <v>36</v>
      </c>
      <c r="K14" s="5" t="s">
        <v>79</v>
      </c>
      <c r="L14" s="5" t="s">
        <v>80</v>
      </c>
      <c r="M14" s="9" t="s">
        <v>87</v>
      </c>
      <c r="N14" s="9"/>
      <c r="O14" s="5"/>
      <c r="P14" s="5"/>
      <c r="Q14" s="5"/>
      <c r="R14" s="5"/>
      <c r="S14" s="5"/>
      <c r="T14" s="5"/>
      <c r="U14" s="5"/>
      <c r="V14" s="5"/>
      <c r="W14" s="5"/>
    </row>
    <row r="15" spans="1:23" ht="120">
      <c r="A15" s="5"/>
      <c r="B15" s="6">
        <v>45164</v>
      </c>
      <c r="C15" s="5" t="s">
        <v>88</v>
      </c>
      <c r="D15" s="5" t="s">
        <v>89</v>
      </c>
      <c r="E15" s="7">
        <v>41.731999999999999</v>
      </c>
      <c r="F15" s="7">
        <v>-81.694000000000003</v>
      </c>
      <c r="G15" s="5" t="s">
        <v>34</v>
      </c>
      <c r="H15" s="8">
        <v>40703</v>
      </c>
      <c r="I15" s="6" t="s">
        <v>35</v>
      </c>
      <c r="J15" s="5" t="s">
        <v>63</v>
      </c>
      <c r="K15" s="5" t="s">
        <v>64</v>
      </c>
      <c r="L15" s="5" t="s">
        <v>90</v>
      </c>
      <c r="M15" s="9" t="s">
        <v>91</v>
      </c>
      <c r="N15" s="9"/>
      <c r="O15" s="5"/>
      <c r="P15" s="5"/>
      <c r="Q15" s="5"/>
      <c r="R15" s="5"/>
      <c r="S15" s="5"/>
      <c r="T15" s="5"/>
      <c r="U15" s="5"/>
      <c r="V15" s="5"/>
      <c r="W15" s="5"/>
    </row>
    <row r="16" spans="1:23" ht="214.8">
      <c r="A16" s="5"/>
      <c r="B16" s="6">
        <v>45165</v>
      </c>
      <c r="C16" s="5" t="s">
        <v>92</v>
      </c>
      <c r="D16" s="5" t="s">
        <v>93</v>
      </c>
      <c r="E16" s="7">
        <v>41.701999999999998</v>
      </c>
      <c r="F16" s="7">
        <v>-83.260999999999996</v>
      </c>
      <c r="G16" s="5" t="s">
        <v>34</v>
      </c>
      <c r="H16" s="8">
        <v>40029</v>
      </c>
      <c r="I16" s="6" t="s">
        <v>35</v>
      </c>
      <c r="J16" s="5" t="s">
        <v>63</v>
      </c>
      <c r="K16" s="5" t="s">
        <v>64</v>
      </c>
      <c r="L16" s="5" t="s">
        <v>65</v>
      </c>
      <c r="M16" s="9" t="s">
        <v>94</v>
      </c>
      <c r="N16" s="9"/>
      <c r="O16" s="5"/>
      <c r="P16" s="5"/>
      <c r="Q16" s="5"/>
      <c r="R16" s="5"/>
      <c r="S16" s="5"/>
      <c r="T16" s="5"/>
      <c r="U16" s="5"/>
      <c r="V16" s="5"/>
      <c r="W16" s="5"/>
    </row>
    <row r="17" spans="1:23" ht="109.2">
      <c r="A17" s="15"/>
      <c r="B17" s="16">
        <v>45166</v>
      </c>
      <c r="C17" s="17" t="s">
        <v>95</v>
      </c>
      <c r="D17" s="17" t="s">
        <v>96</v>
      </c>
      <c r="E17" s="18">
        <v>44.470999999999997</v>
      </c>
      <c r="F17" s="18">
        <v>-73.154799999999994</v>
      </c>
      <c r="G17" s="19" t="s">
        <v>34</v>
      </c>
      <c r="H17" s="20">
        <v>42948</v>
      </c>
      <c r="I17" s="16" t="s">
        <v>35</v>
      </c>
      <c r="J17" s="17" t="s">
        <v>63</v>
      </c>
      <c r="K17" s="17" t="s">
        <v>97</v>
      </c>
      <c r="L17" s="17" t="s">
        <v>38</v>
      </c>
      <c r="M17" s="21" t="s">
        <v>98</v>
      </c>
      <c r="N17" s="17" t="s">
        <v>99</v>
      </c>
      <c r="O17" s="15"/>
      <c r="P17" s="15"/>
      <c r="Q17" s="15"/>
      <c r="R17" s="15"/>
      <c r="S17" s="15"/>
      <c r="T17" s="15"/>
      <c r="U17" s="15"/>
      <c r="V17" s="15"/>
      <c r="W17" s="15"/>
    </row>
    <row r="18" spans="1:23" ht="90">
      <c r="A18" s="5"/>
      <c r="B18" s="6">
        <v>45167</v>
      </c>
      <c r="C18" s="5" t="s">
        <v>100</v>
      </c>
      <c r="D18" s="5" t="s">
        <v>101</v>
      </c>
      <c r="E18" s="7">
        <v>42.186</v>
      </c>
      <c r="F18" s="7">
        <v>-80.137</v>
      </c>
      <c r="G18" s="5" t="s">
        <v>34</v>
      </c>
      <c r="H18" s="8">
        <v>40703</v>
      </c>
      <c r="I18" s="6" t="s">
        <v>35</v>
      </c>
      <c r="J18" s="9" t="s">
        <v>36</v>
      </c>
      <c r="K18" s="5" t="s">
        <v>102</v>
      </c>
      <c r="L18" s="5" t="s">
        <v>103</v>
      </c>
      <c r="M18" s="22" t="s">
        <v>104</v>
      </c>
      <c r="N18" s="5"/>
      <c r="O18" s="5"/>
      <c r="P18" s="5"/>
      <c r="Q18" s="5"/>
      <c r="R18" s="5"/>
      <c r="S18" s="5"/>
      <c r="T18" s="5"/>
      <c r="U18" s="5"/>
      <c r="V18" s="5"/>
      <c r="W18" s="5"/>
    </row>
    <row r="19" spans="1:23" ht="169.2">
      <c r="A19" s="5"/>
      <c r="B19" s="6">
        <v>45168</v>
      </c>
      <c r="C19" s="5" t="s">
        <v>105</v>
      </c>
      <c r="D19" s="5" t="s">
        <v>106</v>
      </c>
      <c r="E19" s="7">
        <v>42.396999999999998</v>
      </c>
      <c r="F19" s="7">
        <v>-86.331000000000003</v>
      </c>
      <c r="G19" s="5" t="s">
        <v>34</v>
      </c>
      <c r="H19" s="8">
        <v>40029</v>
      </c>
      <c r="I19" s="6" t="s">
        <v>35</v>
      </c>
      <c r="J19" s="5" t="s">
        <v>63</v>
      </c>
      <c r="K19" s="5" t="s">
        <v>64</v>
      </c>
      <c r="L19" s="5" t="s">
        <v>65</v>
      </c>
      <c r="M19" s="22" t="s">
        <v>107</v>
      </c>
      <c r="N19" s="5"/>
      <c r="O19" s="5"/>
      <c r="P19" s="5"/>
      <c r="Q19" s="5"/>
      <c r="R19" s="5"/>
      <c r="S19" s="5"/>
      <c r="T19" s="5"/>
      <c r="U19" s="5"/>
      <c r="V19" s="5"/>
      <c r="W19" s="5"/>
    </row>
    <row r="20" spans="1:23" ht="154.80000000000001">
      <c r="A20" s="5"/>
      <c r="B20" s="6">
        <v>45169</v>
      </c>
      <c r="C20" s="5" t="s">
        <v>108</v>
      </c>
      <c r="D20" s="5" t="s">
        <v>109</v>
      </c>
      <c r="E20" s="7">
        <v>41.615000000000002</v>
      </c>
      <c r="F20" s="7">
        <v>-81.820999999999998</v>
      </c>
      <c r="G20" s="5" t="s">
        <v>34</v>
      </c>
      <c r="H20" s="8">
        <v>42182</v>
      </c>
      <c r="I20" s="6" t="s">
        <v>35</v>
      </c>
      <c r="J20" s="5" t="s">
        <v>63</v>
      </c>
      <c r="K20" s="5" t="s">
        <v>64</v>
      </c>
      <c r="L20" s="5" t="s">
        <v>65</v>
      </c>
      <c r="M20" s="9" t="s">
        <v>110</v>
      </c>
      <c r="N20" s="9"/>
      <c r="O20" s="5"/>
      <c r="P20" s="5"/>
      <c r="Q20" s="5"/>
      <c r="R20" s="5"/>
      <c r="S20" s="5"/>
      <c r="T20" s="5"/>
      <c r="U20" s="5"/>
      <c r="V20" s="5"/>
      <c r="W20" s="5"/>
    </row>
    <row r="21" spans="1:23" ht="88.8">
      <c r="A21" s="5"/>
      <c r="B21" s="6">
        <v>45170</v>
      </c>
      <c r="C21" s="5" t="s">
        <v>111</v>
      </c>
      <c r="D21" s="5" t="s">
        <v>112</v>
      </c>
      <c r="E21" s="7">
        <v>41.755000000000003</v>
      </c>
      <c r="F21" s="7">
        <v>-86.968000000000004</v>
      </c>
      <c r="G21" s="5" t="s">
        <v>34</v>
      </c>
      <c r="H21" s="8">
        <v>40703</v>
      </c>
      <c r="I21" s="6" t="s">
        <v>35</v>
      </c>
      <c r="J21" s="5" t="s">
        <v>63</v>
      </c>
      <c r="K21" s="5" t="s">
        <v>113</v>
      </c>
      <c r="L21" s="5" t="s">
        <v>103</v>
      </c>
      <c r="M21" s="9" t="s">
        <v>114</v>
      </c>
      <c r="N21" s="5"/>
      <c r="O21" s="5"/>
      <c r="P21" s="5"/>
      <c r="Q21" s="5"/>
      <c r="R21" s="5"/>
      <c r="S21" s="5"/>
      <c r="T21" s="5"/>
      <c r="U21" s="5"/>
      <c r="V21" s="5"/>
      <c r="W21" s="5"/>
    </row>
    <row r="22" spans="1:23" ht="57.6">
      <c r="A22" s="5"/>
      <c r="B22" s="6">
        <v>45172</v>
      </c>
      <c r="C22" s="5" t="s">
        <v>115</v>
      </c>
      <c r="D22" s="5" t="s">
        <v>116</v>
      </c>
      <c r="E22" s="7">
        <v>46.741999999999997</v>
      </c>
      <c r="F22" s="7">
        <v>-85.957999999999998</v>
      </c>
      <c r="G22" s="5" t="s">
        <v>34</v>
      </c>
      <c r="H22" s="8">
        <v>42182</v>
      </c>
      <c r="I22" s="6" t="s">
        <v>63</v>
      </c>
      <c r="J22" s="5" t="s">
        <v>63</v>
      </c>
      <c r="K22" s="5" t="s">
        <v>117</v>
      </c>
      <c r="L22" s="5" t="s">
        <v>38</v>
      </c>
      <c r="M22" s="9" t="s">
        <v>118</v>
      </c>
      <c r="N22" s="23"/>
      <c r="O22" s="5"/>
      <c r="P22" s="5"/>
      <c r="Q22" s="5"/>
      <c r="R22" s="5"/>
      <c r="S22" s="5"/>
      <c r="T22" s="5"/>
      <c r="U22" s="5"/>
      <c r="V22" s="5"/>
      <c r="W22" s="5"/>
    </row>
    <row r="23" spans="1:23" ht="60">
      <c r="A23" s="4"/>
      <c r="B23" s="10">
        <v>45173</v>
      </c>
      <c r="C23" s="4" t="s">
        <v>119</v>
      </c>
      <c r="D23" s="4" t="s">
        <v>120</v>
      </c>
      <c r="E23" s="11">
        <v>46.573</v>
      </c>
      <c r="F23" s="11">
        <v>-86.570999999999998</v>
      </c>
      <c r="G23" s="4" t="s">
        <v>34</v>
      </c>
      <c r="H23" s="12">
        <v>42182</v>
      </c>
      <c r="I23" s="10" t="s">
        <v>35</v>
      </c>
      <c r="J23" s="4" t="s">
        <v>63</v>
      </c>
      <c r="K23" s="4" t="s">
        <v>117</v>
      </c>
      <c r="L23" s="4" t="s">
        <v>38</v>
      </c>
      <c r="M23" s="13" t="s">
        <v>121</v>
      </c>
      <c r="N23" s="4"/>
      <c r="O23" s="4"/>
      <c r="P23" s="4"/>
      <c r="Q23" s="4"/>
      <c r="R23" s="4"/>
      <c r="S23" s="4"/>
      <c r="T23" s="4"/>
      <c r="U23" s="4"/>
      <c r="V23" s="4"/>
      <c r="W23" s="4"/>
    </row>
    <row r="24" spans="1:23" ht="109.2">
      <c r="A24" s="4"/>
      <c r="B24" s="10">
        <v>45174</v>
      </c>
      <c r="C24" s="4" t="s">
        <v>122</v>
      </c>
      <c r="D24" s="4" t="s">
        <v>123</v>
      </c>
      <c r="E24" s="11">
        <v>42.134999999999998</v>
      </c>
      <c r="F24" s="11">
        <v>-87.655000000000001</v>
      </c>
      <c r="G24" s="4" t="s">
        <v>34</v>
      </c>
      <c r="H24" s="12">
        <v>42220</v>
      </c>
      <c r="I24" s="10" t="s">
        <v>35</v>
      </c>
      <c r="J24" s="4" t="s">
        <v>63</v>
      </c>
      <c r="K24" s="4" t="s">
        <v>113</v>
      </c>
      <c r="L24" s="4" t="s">
        <v>103</v>
      </c>
      <c r="M24" s="13" t="s">
        <v>124</v>
      </c>
      <c r="N24" s="4"/>
      <c r="O24" s="4"/>
      <c r="P24" s="4"/>
      <c r="Q24" s="4"/>
      <c r="R24" s="4"/>
      <c r="S24" s="4"/>
      <c r="T24" s="4"/>
      <c r="U24" s="4"/>
      <c r="V24" s="4"/>
      <c r="W24" s="4"/>
    </row>
    <row r="25" spans="1:23" ht="199.2">
      <c r="A25" s="5"/>
      <c r="B25" s="6">
        <v>45175</v>
      </c>
      <c r="C25" s="5" t="s">
        <v>125</v>
      </c>
      <c r="D25" s="5" t="s">
        <v>126</v>
      </c>
      <c r="E25" s="7">
        <v>45.825000000000003</v>
      </c>
      <c r="F25" s="7">
        <v>-84.772000000000006</v>
      </c>
      <c r="G25" s="5" t="s">
        <v>34</v>
      </c>
      <c r="H25" s="8">
        <v>42244</v>
      </c>
      <c r="I25" s="6" t="s">
        <v>35</v>
      </c>
      <c r="J25" s="5" t="s">
        <v>63</v>
      </c>
      <c r="K25" s="5" t="s">
        <v>50</v>
      </c>
      <c r="L25" s="5" t="s">
        <v>38</v>
      </c>
      <c r="M25" s="9" t="s">
        <v>127</v>
      </c>
      <c r="N25" s="9" t="s">
        <v>60</v>
      </c>
      <c r="O25" s="5"/>
      <c r="P25" s="5"/>
      <c r="Q25" s="5"/>
      <c r="R25" s="5"/>
      <c r="S25" s="5"/>
      <c r="T25" s="5"/>
      <c r="U25" s="5"/>
      <c r="V25" s="5"/>
      <c r="W25" s="5"/>
    </row>
    <row r="26" spans="1:23" ht="214.8">
      <c r="A26" s="5"/>
      <c r="B26" s="6">
        <v>45176</v>
      </c>
      <c r="C26" s="5" t="s">
        <v>128</v>
      </c>
      <c r="D26" s="5" t="s">
        <v>129</v>
      </c>
      <c r="E26" s="7">
        <v>41.55</v>
      </c>
      <c r="F26" s="7">
        <v>-81.765000000000001</v>
      </c>
      <c r="G26" s="5" t="s">
        <v>34</v>
      </c>
      <c r="H26" s="8">
        <v>42528</v>
      </c>
      <c r="I26" s="6" t="s">
        <v>35</v>
      </c>
      <c r="J26" s="5" t="s">
        <v>63</v>
      </c>
      <c r="K26" s="5" t="s">
        <v>64</v>
      </c>
      <c r="L26" s="5" t="s">
        <v>65</v>
      </c>
      <c r="M26" s="9" t="s">
        <v>130</v>
      </c>
      <c r="N26" s="5"/>
      <c r="O26" s="5"/>
      <c r="P26" s="5"/>
      <c r="Q26" s="5"/>
      <c r="R26" s="5"/>
      <c r="S26" s="5"/>
      <c r="T26" s="5"/>
      <c r="U26" s="5"/>
      <c r="V26" s="5"/>
      <c r="W26" s="5"/>
    </row>
    <row r="27" spans="1:23" ht="92.4">
      <c r="A27" s="5" t="s">
        <v>131</v>
      </c>
      <c r="B27" s="6"/>
      <c r="C27" s="5" t="s">
        <v>132</v>
      </c>
      <c r="D27" s="5" t="s">
        <v>132</v>
      </c>
      <c r="E27" s="7">
        <v>41.55</v>
      </c>
      <c r="F27" s="7">
        <v>-81.765000000000001</v>
      </c>
      <c r="G27" s="5" t="s">
        <v>133</v>
      </c>
      <c r="H27" s="8">
        <v>42528</v>
      </c>
      <c r="I27" s="6" t="s">
        <v>35</v>
      </c>
      <c r="J27" s="5" t="s">
        <v>63</v>
      </c>
      <c r="K27" s="5" t="s">
        <v>64</v>
      </c>
      <c r="L27" s="5" t="s">
        <v>65</v>
      </c>
      <c r="M27" s="9" t="s">
        <v>134</v>
      </c>
      <c r="N27" s="24" t="s">
        <v>135</v>
      </c>
      <c r="O27" s="5"/>
      <c r="P27" s="5"/>
      <c r="Q27" s="5"/>
      <c r="R27" s="5"/>
      <c r="S27" s="5"/>
      <c r="T27" s="5"/>
      <c r="U27" s="5"/>
      <c r="V27" s="5"/>
      <c r="W27" s="5"/>
    </row>
    <row r="28" spans="1:23" ht="139.19999999999999">
      <c r="A28" s="5"/>
      <c r="B28" s="6">
        <v>45183</v>
      </c>
      <c r="C28" s="9" t="s">
        <v>136</v>
      </c>
      <c r="D28" s="5" t="s">
        <v>137</v>
      </c>
      <c r="E28" s="7">
        <v>44.981630000000003</v>
      </c>
      <c r="F28" s="7">
        <v>-85.830860000000001</v>
      </c>
      <c r="G28" s="7" t="s">
        <v>34</v>
      </c>
      <c r="H28" s="8">
        <v>43250</v>
      </c>
      <c r="I28" s="25" t="s">
        <v>35</v>
      </c>
      <c r="J28" s="5" t="s">
        <v>63</v>
      </c>
      <c r="K28" s="5" t="s">
        <v>37</v>
      </c>
      <c r="L28" s="5" t="s">
        <v>38</v>
      </c>
      <c r="M28" s="9" t="s">
        <v>138</v>
      </c>
      <c r="N28" s="9"/>
      <c r="O28" s="5"/>
      <c r="P28" s="5"/>
      <c r="Q28" s="5"/>
      <c r="R28" s="5"/>
      <c r="S28" s="5"/>
      <c r="T28" s="5"/>
      <c r="U28" s="5"/>
      <c r="V28" s="5"/>
      <c r="W28" s="5"/>
    </row>
    <row r="29" spans="1:23" ht="124.8">
      <c r="A29" s="26"/>
      <c r="B29" s="27">
        <v>45186</v>
      </c>
      <c r="C29" s="28" t="s">
        <v>147</v>
      </c>
      <c r="D29" s="37"/>
      <c r="E29" s="39">
        <v>42.367167999999999</v>
      </c>
      <c r="F29" s="40">
        <v>-87.795225000000002</v>
      </c>
      <c r="G29" s="41" t="s">
        <v>34</v>
      </c>
      <c r="H29" s="42">
        <v>43249</v>
      </c>
      <c r="I29" s="43" t="s">
        <v>35</v>
      </c>
      <c r="J29" s="36" t="s">
        <v>63</v>
      </c>
      <c r="K29" s="36" t="s">
        <v>148</v>
      </c>
      <c r="L29" s="36" t="s">
        <v>149</v>
      </c>
      <c r="M29" s="44" t="s">
        <v>150</v>
      </c>
      <c r="N29" s="17" t="s">
        <v>99</v>
      </c>
      <c r="O29" s="37"/>
      <c r="P29" s="37"/>
      <c r="Q29" s="37"/>
      <c r="R29" s="37"/>
      <c r="S29" s="37"/>
      <c r="T29" s="37"/>
      <c r="U29" s="37"/>
      <c r="V29" s="37"/>
      <c r="W29" s="37"/>
    </row>
    <row r="30" spans="1:23" ht="124.8">
      <c r="A30" s="26"/>
      <c r="B30" s="38">
        <v>45187</v>
      </c>
      <c r="C30" s="28" t="s">
        <v>151</v>
      </c>
      <c r="D30" s="37"/>
      <c r="E30" s="45">
        <v>42.490631</v>
      </c>
      <c r="F30" s="45">
        <v>-87.778884000000005</v>
      </c>
      <c r="G30" s="41" t="s">
        <v>34</v>
      </c>
      <c r="H30" s="42">
        <v>43304</v>
      </c>
      <c r="I30" s="43" t="s">
        <v>35</v>
      </c>
      <c r="J30" s="36" t="s">
        <v>63</v>
      </c>
      <c r="K30" s="36" t="s">
        <v>148</v>
      </c>
      <c r="L30" s="36" t="s">
        <v>149</v>
      </c>
      <c r="M30" s="44" t="s">
        <v>150</v>
      </c>
      <c r="N30" s="17" t="s">
        <v>99</v>
      </c>
      <c r="O30" s="37"/>
      <c r="P30" s="37"/>
      <c r="Q30" s="37"/>
      <c r="R30" s="37"/>
      <c r="S30" s="37"/>
      <c r="T30" s="37"/>
      <c r="U30" s="37"/>
      <c r="V30" s="37"/>
      <c r="W30" s="37"/>
    </row>
    <row r="31" spans="1:23" ht="105.6">
      <c r="A31" s="46" t="s">
        <v>156</v>
      </c>
      <c r="B31" s="25">
        <v>45189</v>
      </c>
      <c r="C31" s="5" t="s">
        <v>157</v>
      </c>
      <c r="D31" s="5" t="s">
        <v>157</v>
      </c>
      <c r="E31" s="7">
        <v>43.49</v>
      </c>
      <c r="F31" s="7">
        <v>-79.52</v>
      </c>
      <c r="G31" s="5" t="s">
        <v>34</v>
      </c>
      <c r="H31" s="8">
        <v>40029</v>
      </c>
      <c r="I31" s="47" t="s">
        <v>35</v>
      </c>
      <c r="J31" s="5" t="s">
        <v>158</v>
      </c>
      <c r="K31" s="5" t="s">
        <v>159</v>
      </c>
      <c r="L31" s="5" t="s">
        <v>38</v>
      </c>
      <c r="M31" s="9" t="s">
        <v>160</v>
      </c>
      <c r="N31" s="9"/>
      <c r="O31" s="5"/>
      <c r="P31" s="5"/>
      <c r="Q31" s="5"/>
      <c r="R31" s="5"/>
      <c r="S31" s="5"/>
      <c r="T31" s="5"/>
      <c r="U31" s="5"/>
      <c r="V31" s="5"/>
      <c r="W31" s="5"/>
    </row>
    <row r="32" spans="1:23" ht="92.4">
      <c r="A32" s="46" t="s">
        <v>161</v>
      </c>
      <c r="B32" s="6"/>
      <c r="C32" s="5" t="s">
        <v>162</v>
      </c>
      <c r="D32" s="5" t="s">
        <v>162</v>
      </c>
      <c r="E32" s="7">
        <v>42.56</v>
      </c>
      <c r="F32" s="7">
        <v>-79.430000000000007</v>
      </c>
      <c r="G32" s="5" t="s">
        <v>34</v>
      </c>
      <c r="H32" s="8">
        <v>40029</v>
      </c>
      <c r="I32" s="6" t="s">
        <v>35</v>
      </c>
      <c r="J32" s="5" t="s">
        <v>158</v>
      </c>
      <c r="K32" s="5" t="s">
        <v>159</v>
      </c>
      <c r="L32" s="5" t="s">
        <v>38</v>
      </c>
      <c r="M32" s="9" t="s">
        <v>163</v>
      </c>
      <c r="N32" s="9" t="s">
        <v>164</v>
      </c>
      <c r="O32" s="5"/>
      <c r="P32" s="5"/>
      <c r="Q32" s="5"/>
      <c r="R32" s="5"/>
      <c r="S32" s="5"/>
      <c r="T32" s="5"/>
      <c r="U32" s="5"/>
      <c r="V32" s="5"/>
      <c r="W32" s="5"/>
    </row>
    <row r="33" spans="1:23" ht="57.6">
      <c r="A33" s="48" t="s">
        <v>165</v>
      </c>
      <c r="B33" s="25">
        <v>45190</v>
      </c>
      <c r="C33" s="9" t="s">
        <v>166</v>
      </c>
      <c r="D33" s="49" t="s">
        <v>167</v>
      </c>
      <c r="E33" s="50">
        <v>43.387999999999998</v>
      </c>
      <c r="F33" s="50">
        <v>-78.191999999999993</v>
      </c>
      <c r="G33" s="5" t="s">
        <v>34</v>
      </c>
      <c r="H33" s="51">
        <v>43615</v>
      </c>
      <c r="I33" s="47" t="s">
        <v>35</v>
      </c>
      <c r="J33" s="5" t="s">
        <v>63</v>
      </c>
      <c r="K33" s="5" t="s">
        <v>159</v>
      </c>
      <c r="L33" s="5" t="s">
        <v>38</v>
      </c>
      <c r="M33" s="9" t="s">
        <v>168</v>
      </c>
      <c r="N33" s="9"/>
      <c r="O33" s="5"/>
      <c r="P33" s="5"/>
      <c r="Q33" s="5"/>
      <c r="R33" s="5"/>
      <c r="S33" s="5"/>
      <c r="T33" s="5"/>
      <c r="U33" s="5"/>
      <c r="V33" s="5"/>
      <c r="W33" s="5"/>
    </row>
    <row r="34" spans="1:23" ht="73.2">
      <c r="A34" s="48" t="s">
        <v>169</v>
      </c>
      <c r="B34" s="25">
        <v>45191</v>
      </c>
      <c r="C34" s="9" t="s">
        <v>170</v>
      </c>
      <c r="D34" s="9" t="s">
        <v>171</v>
      </c>
      <c r="E34" s="50">
        <v>43.281999999999996</v>
      </c>
      <c r="F34" s="50">
        <v>-76.960999999999999</v>
      </c>
      <c r="G34" s="5" t="s">
        <v>34</v>
      </c>
      <c r="H34" s="51">
        <v>43615</v>
      </c>
      <c r="I34" s="47" t="s">
        <v>35</v>
      </c>
      <c r="J34" s="5" t="s">
        <v>63</v>
      </c>
      <c r="K34" s="5" t="s">
        <v>159</v>
      </c>
      <c r="L34" s="5" t="s">
        <v>38</v>
      </c>
      <c r="M34" s="9" t="s">
        <v>172</v>
      </c>
      <c r="N34" s="9"/>
      <c r="O34" s="5"/>
      <c r="P34" s="5"/>
      <c r="Q34" s="5"/>
      <c r="R34" s="5"/>
      <c r="S34" s="5"/>
      <c r="T34" s="5"/>
      <c r="U34" s="5"/>
      <c r="V34" s="5"/>
      <c r="W34" s="5"/>
    </row>
    <row r="35" spans="1:23" ht="124.8">
      <c r="A35" s="52" t="s">
        <v>173</v>
      </c>
      <c r="B35" s="10"/>
      <c r="C35" s="4" t="s">
        <v>174</v>
      </c>
      <c r="D35" s="4" t="s">
        <v>174</v>
      </c>
      <c r="E35" s="11">
        <v>41.733490000000003</v>
      </c>
      <c r="F35" s="11">
        <v>-83.133359999999996</v>
      </c>
      <c r="G35" s="4" t="s">
        <v>34</v>
      </c>
      <c r="H35" s="12">
        <v>42566</v>
      </c>
      <c r="I35" s="10" t="s">
        <v>35</v>
      </c>
      <c r="J35" s="4" t="s">
        <v>36</v>
      </c>
      <c r="K35" s="4" t="s">
        <v>79</v>
      </c>
      <c r="L35" s="4" t="s">
        <v>80</v>
      </c>
      <c r="M35" s="13" t="s">
        <v>175</v>
      </c>
      <c r="N35" s="13"/>
      <c r="O35" s="4"/>
      <c r="P35" s="4"/>
      <c r="Q35" s="4"/>
      <c r="R35" s="4"/>
      <c r="S35" s="4"/>
      <c r="T35" s="4"/>
      <c r="U35" s="4"/>
      <c r="V35" s="4"/>
      <c r="W35" s="4"/>
    </row>
    <row r="36" spans="1:23" ht="124.8">
      <c r="A36" s="46" t="s">
        <v>176</v>
      </c>
      <c r="B36" s="6"/>
      <c r="C36" s="5" t="s">
        <v>177</v>
      </c>
      <c r="D36" s="5" t="s">
        <v>177</v>
      </c>
      <c r="E36" s="7">
        <v>41.82</v>
      </c>
      <c r="F36" s="7">
        <v>-83.36</v>
      </c>
      <c r="G36" s="5" t="s">
        <v>34</v>
      </c>
      <c r="H36" s="8">
        <v>42125</v>
      </c>
      <c r="I36" s="6" t="s">
        <v>35</v>
      </c>
      <c r="J36" s="5" t="s">
        <v>36</v>
      </c>
      <c r="K36" s="5" t="s">
        <v>79</v>
      </c>
      <c r="L36" s="5" t="s">
        <v>80</v>
      </c>
      <c r="M36" s="9" t="s">
        <v>178</v>
      </c>
      <c r="N36" s="9"/>
      <c r="O36" s="5"/>
      <c r="P36" s="5"/>
      <c r="Q36" s="5"/>
      <c r="R36" s="5"/>
      <c r="S36" s="5"/>
      <c r="T36" s="5"/>
      <c r="U36" s="5"/>
      <c r="V36" s="5"/>
      <c r="W36" s="5"/>
    </row>
    <row r="37" spans="1:23" ht="124.8">
      <c r="A37" s="46" t="s">
        <v>179</v>
      </c>
      <c r="B37" s="6"/>
      <c r="C37" s="5" t="s">
        <v>180</v>
      </c>
      <c r="D37" s="5" t="s">
        <v>180</v>
      </c>
      <c r="E37" s="7">
        <v>41.83</v>
      </c>
      <c r="F37" s="7">
        <v>-83.2</v>
      </c>
      <c r="G37" s="5" t="s">
        <v>34</v>
      </c>
      <c r="H37" s="8">
        <v>42125</v>
      </c>
      <c r="I37" s="6" t="s">
        <v>35</v>
      </c>
      <c r="J37" s="5" t="s">
        <v>36</v>
      </c>
      <c r="K37" s="5" t="s">
        <v>79</v>
      </c>
      <c r="L37" s="5" t="s">
        <v>80</v>
      </c>
      <c r="M37" s="9" t="s">
        <v>181</v>
      </c>
      <c r="N37" s="9"/>
      <c r="O37" s="5"/>
      <c r="P37" s="5"/>
      <c r="Q37" s="5"/>
      <c r="R37" s="5"/>
      <c r="S37" s="5"/>
      <c r="T37" s="5"/>
      <c r="U37" s="5"/>
      <c r="V37" s="5"/>
      <c r="W37" s="5"/>
    </row>
    <row r="38" spans="1:23" ht="140.4">
      <c r="A38" s="46" t="s">
        <v>182</v>
      </c>
      <c r="B38" s="6"/>
      <c r="C38" s="5" t="s">
        <v>183</v>
      </c>
      <c r="D38" s="5" t="s">
        <v>183</v>
      </c>
      <c r="E38" s="7">
        <v>41.82</v>
      </c>
      <c r="F38" s="7">
        <v>-83.36</v>
      </c>
      <c r="G38" s="5" t="s">
        <v>34</v>
      </c>
      <c r="H38" s="8">
        <v>42125</v>
      </c>
      <c r="I38" s="6" t="s">
        <v>35</v>
      </c>
      <c r="J38" s="5" t="s">
        <v>36</v>
      </c>
      <c r="K38" s="5" t="s">
        <v>79</v>
      </c>
      <c r="L38" s="5" t="s">
        <v>80</v>
      </c>
      <c r="M38" s="9" t="s">
        <v>184</v>
      </c>
      <c r="N38" s="9"/>
      <c r="O38" s="5"/>
      <c r="P38" s="5"/>
      <c r="Q38" s="5"/>
      <c r="R38" s="5"/>
      <c r="S38" s="5"/>
      <c r="T38" s="5"/>
      <c r="U38" s="5"/>
      <c r="V38" s="5"/>
      <c r="W38" s="5"/>
    </row>
    <row r="39" spans="1:23" ht="78">
      <c r="A39" s="46"/>
      <c r="B39" s="6" t="s">
        <v>185</v>
      </c>
      <c r="C39" s="5" t="s">
        <v>186</v>
      </c>
      <c r="D39" s="5" t="s">
        <v>187</v>
      </c>
      <c r="E39" s="7">
        <v>46.720999999999997</v>
      </c>
      <c r="F39" s="7">
        <v>-87.412000000000006</v>
      </c>
      <c r="G39" s="5" t="s">
        <v>188</v>
      </c>
      <c r="H39" s="8">
        <v>40457</v>
      </c>
      <c r="I39" s="6" t="s">
        <v>35</v>
      </c>
      <c r="J39" s="5" t="s">
        <v>63</v>
      </c>
      <c r="K39" s="5" t="s">
        <v>189</v>
      </c>
      <c r="L39" s="5" t="s">
        <v>90</v>
      </c>
      <c r="M39" s="9" t="s">
        <v>190</v>
      </c>
      <c r="N39" s="9"/>
      <c r="O39" s="5"/>
      <c r="P39" s="5"/>
      <c r="Q39" s="5"/>
      <c r="R39" s="5"/>
      <c r="S39" s="5"/>
      <c r="T39" s="5"/>
      <c r="U39" s="5"/>
      <c r="V39" s="5"/>
      <c r="W39" s="5"/>
    </row>
    <row r="40" spans="1:23" ht="78">
      <c r="A40" s="52" t="s">
        <v>191</v>
      </c>
      <c r="B40" s="10"/>
      <c r="C40" s="4" t="s">
        <v>192</v>
      </c>
      <c r="D40" s="4" t="s">
        <v>192</v>
      </c>
      <c r="E40" s="11">
        <v>41.67</v>
      </c>
      <c r="F40" s="11">
        <v>-83.29</v>
      </c>
      <c r="G40" s="4" t="s">
        <v>133</v>
      </c>
      <c r="H40" s="12">
        <v>42327</v>
      </c>
      <c r="I40" s="10" t="s">
        <v>35</v>
      </c>
      <c r="J40" s="4" t="s">
        <v>63</v>
      </c>
      <c r="K40" s="4" t="s">
        <v>193</v>
      </c>
      <c r="L40" s="4" t="s">
        <v>65</v>
      </c>
      <c r="M40" s="13" t="s">
        <v>194</v>
      </c>
      <c r="N40" s="13" t="s">
        <v>195</v>
      </c>
      <c r="O40" s="4"/>
      <c r="P40" s="4"/>
      <c r="Q40" s="4"/>
      <c r="R40" s="4"/>
      <c r="S40" s="4"/>
      <c r="T40" s="4"/>
      <c r="U40" s="4"/>
      <c r="V40" s="4"/>
      <c r="W40" s="4"/>
    </row>
    <row r="41" spans="1:23" ht="93.6">
      <c r="A41" s="46" t="s">
        <v>196</v>
      </c>
      <c r="B41" s="6"/>
      <c r="C41" s="5" t="s">
        <v>197</v>
      </c>
      <c r="D41" s="5" t="s">
        <v>197</v>
      </c>
      <c r="E41" s="7">
        <v>41.52</v>
      </c>
      <c r="F41" s="7">
        <v>-81.010000000000005</v>
      </c>
      <c r="G41" s="5" t="s">
        <v>133</v>
      </c>
      <c r="H41" s="8">
        <v>42125</v>
      </c>
      <c r="I41" s="6" t="s">
        <v>35</v>
      </c>
      <c r="J41" s="5" t="s">
        <v>63</v>
      </c>
      <c r="K41" s="5" t="s">
        <v>198</v>
      </c>
      <c r="L41" s="5" t="s">
        <v>199</v>
      </c>
      <c r="M41" s="9" t="s">
        <v>200</v>
      </c>
      <c r="N41" s="9" t="s">
        <v>195</v>
      </c>
      <c r="O41" s="5"/>
      <c r="P41" s="5"/>
      <c r="Q41" s="5"/>
      <c r="R41" s="5"/>
      <c r="S41" s="5"/>
      <c r="T41" s="5"/>
      <c r="U41" s="5"/>
      <c r="V41" s="5"/>
      <c r="W41" s="5"/>
    </row>
    <row r="42" spans="1:23" ht="93.6">
      <c r="A42" s="53" t="s">
        <v>201</v>
      </c>
      <c r="B42" s="54"/>
      <c r="C42" s="28" t="s">
        <v>202</v>
      </c>
      <c r="D42" s="28" t="s">
        <v>202</v>
      </c>
      <c r="E42" s="55">
        <v>41.462969999999999</v>
      </c>
      <c r="F42" s="56">
        <v>-82.650149999999996</v>
      </c>
      <c r="G42" s="28" t="s">
        <v>133</v>
      </c>
      <c r="H42" s="57">
        <v>43191</v>
      </c>
      <c r="I42" s="58" t="s">
        <v>35</v>
      </c>
      <c r="J42" s="59" t="s">
        <v>63</v>
      </c>
      <c r="K42" s="28" t="s">
        <v>154</v>
      </c>
      <c r="L42" s="28" t="s">
        <v>38</v>
      </c>
      <c r="M42" s="60" t="s">
        <v>203</v>
      </c>
      <c r="N42" s="17" t="s">
        <v>204</v>
      </c>
      <c r="O42" s="19"/>
      <c r="P42" s="19"/>
      <c r="Q42" s="19"/>
      <c r="R42" s="19"/>
      <c r="S42" s="19"/>
      <c r="T42" s="19"/>
      <c r="U42" s="19"/>
      <c r="V42" s="19"/>
      <c r="W42" s="19"/>
    </row>
    <row r="43" spans="1:23" ht="62.4">
      <c r="A43" s="61" t="s">
        <v>205</v>
      </c>
      <c r="B43" s="54"/>
      <c r="C43" s="28" t="s">
        <v>206</v>
      </c>
      <c r="D43" s="28" t="s">
        <v>207</v>
      </c>
      <c r="E43" s="62">
        <v>41.616520000000001</v>
      </c>
      <c r="F43" s="62">
        <v>-83.129850000000005</v>
      </c>
      <c r="G43" s="28" t="s">
        <v>133</v>
      </c>
      <c r="H43" s="57">
        <v>43647</v>
      </c>
      <c r="I43" s="58" t="s">
        <v>35</v>
      </c>
      <c r="J43" s="59" t="s">
        <v>63</v>
      </c>
      <c r="K43" s="28" t="s">
        <v>208</v>
      </c>
      <c r="L43" s="59" t="s">
        <v>199</v>
      </c>
      <c r="M43" s="60" t="s">
        <v>209</v>
      </c>
      <c r="N43" s="17" t="s">
        <v>204</v>
      </c>
      <c r="O43" s="19"/>
      <c r="P43" s="19"/>
      <c r="Q43" s="19"/>
      <c r="R43" s="19"/>
      <c r="S43" s="19"/>
      <c r="T43" s="19"/>
      <c r="U43" s="19"/>
      <c r="V43" s="19"/>
      <c r="W43" s="19"/>
    </row>
    <row r="44" spans="1:23" ht="62.4">
      <c r="A44" s="52" t="s">
        <v>210</v>
      </c>
      <c r="B44" s="10"/>
      <c r="C44" s="4" t="s">
        <v>211</v>
      </c>
      <c r="D44" s="4" t="s">
        <v>211</v>
      </c>
      <c r="E44" s="11">
        <v>41.45</v>
      </c>
      <c r="F44" s="11">
        <v>-82.22</v>
      </c>
      <c r="G44" s="4" t="s">
        <v>133</v>
      </c>
      <c r="H44" s="12">
        <v>42125</v>
      </c>
      <c r="I44" s="10" t="s">
        <v>35</v>
      </c>
      <c r="J44" s="4" t="s">
        <v>63</v>
      </c>
      <c r="K44" s="4" t="s">
        <v>212</v>
      </c>
      <c r="L44" s="4" t="s">
        <v>199</v>
      </c>
      <c r="M44" s="13" t="s">
        <v>213</v>
      </c>
      <c r="N44" s="13" t="s">
        <v>195</v>
      </c>
      <c r="O44" s="4"/>
      <c r="P44" s="4"/>
      <c r="Q44" s="4"/>
      <c r="R44" s="4"/>
      <c r="S44" s="4"/>
      <c r="T44" s="4"/>
      <c r="U44" s="4"/>
      <c r="V44" s="4"/>
      <c r="W44" s="4"/>
    </row>
    <row r="45" spans="1:23" ht="62.4">
      <c r="A45" s="63" t="s">
        <v>214</v>
      </c>
      <c r="B45" s="10"/>
      <c r="C45" s="13" t="s">
        <v>215</v>
      </c>
      <c r="D45" s="13" t="s">
        <v>216</v>
      </c>
      <c r="E45" s="64">
        <v>41.408921999999997</v>
      </c>
      <c r="F45" s="64">
        <v>-82.554419999999993</v>
      </c>
      <c r="G45" s="4" t="s">
        <v>133</v>
      </c>
      <c r="H45" s="65">
        <v>43647</v>
      </c>
      <c r="I45" s="14" t="s">
        <v>35</v>
      </c>
      <c r="J45" s="13" t="s">
        <v>35</v>
      </c>
      <c r="K45" s="13" t="s">
        <v>216</v>
      </c>
      <c r="L45" s="4" t="s">
        <v>199</v>
      </c>
      <c r="M45" s="13" t="s">
        <v>217</v>
      </c>
      <c r="N45" s="13" t="s">
        <v>195</v>
      </c>
      <c r="O45" s="4"/>
      <c r="P45" s="4"/>
      <c r="Q45" s="4"/>
      <c r="R45" s="4"/>
      <c r="S45" s="4"/>
      <c r="T45" s="4"/>
      <c r="U45" s="4"/>
      <c r="V45" s="4"/>
      <c r="W45" s="4"/>
    </row>
    <row r="46" spans="1:23" ht="93.6">
      <c r="A46" s="66" t="s">
        <v>218</v>
      </c>
      <c r="B46" s="54"/>
      <c r="C46" s="28" t="s">
        <v>219</v>
      </c>
      <c r="D46" s="28" t="s">
        <v>220</v>
      </c>
      <c r="E46" s="55">
        <v>41.291941999999999</v>
      </c>
      <c r="F46" s="56">
        <v>-82.143261999999993</v>
      </c>
      <c r="G46" s="28" t="s">
        <v>133</v>
      </c>
      <c r="H46" s="67">
        <v>43164</v>
      </c>
      <c r="I46" s="68" t="s">
        <v>35</v>
      </c>
      <c r="J46" s="69" t="s">
        <v>63</v>
      </c>
      <c r="K46" s="66" t="s">
        <v>221</v>
      </c>
      <c r="L46" s="28" t="s">
        <v>199</v>
      </c>
      <c r="M46" s="70" t="s">
        <v>222</v>
      </c>
      <c r="N46" s="69"/>
      <c r="O46" s="19"/>
      <c r="P46" s="19"/>
      <c r="Q46" s="19"/>
      <c r="R46" s="19"/>
      <c r="S46" s="19"/>
      <c r="T46" s="19"/>
      <c r="U46" s="19"/>
      <c r="V46" s="19"/>
      <c r="W46" s="19"/>
    </row>
    <row r="47" spans="1:23" ht="93.6">
      <c r="A47" s="46" t="s">
        <v>223</v>
      </c>
      <c r="B47" s="6"/>
      <c r="C47" s="5" t="s">
        <v>224</v>
      </c>
      <c r="D47" s="5" t="s">
        <v>224</v>
      </c>
      <c r="E47" s="7">
        <v>41.720999999999997</v>
      </c>
      <c r="F47" s="7">
        <v>-81.363</v>
      </c>
      <c r="G47" s="5" t="s">
        <v>133</v>
      </c>
      <c r="H47" s="8">
        <v>42327</v>
      </c>
      <c r="I47" s="6" t="s">
        <v>35</v>
      </c>
      <c r="J47" s="5" t="s">
        <v>63</v>
      </c>
      <c r="K47" s="5" t="s">
        <v>193</v>
      </c>
      <c r="L47" s="5" t="s">
        <v>65</v>
      </c>
      <c r="M47" s="9" t="s">
        <v>225</v>
      </c>
      <c r="N47" s="9" t="s">
        <v>195</v>
      </c>
      <c r="O47" s="5"/>
      <c r="P47" s="5"/>
      <c r="Q47" s="5"/>
      <c r="R47" s="5"/>
      <c r="S47" s="5"/>
      <c r="T47" s="5"/>
      <c r="U47" s="5"/>
      <c r="V47" s="5"/>
      <c r="W47" s="5"/>
    </row>
    <row r="48" spans="1:23" ht="62.4">
      <c r="A48" s="46" t="s">
        <v>226</v>
      </c>
      <c r="B48" s="6"/>
      <c r="C48" s="5" t="s">
        <v>227</v>
      </c>
      <c r="D48" s="5" t="s">
        <v>227</v>
      </c>
      <c r="E48" s="7">
        <v>41.54</v>
      </c>
      <c r="F48" s="7">
        <v>-82.73</v>
      </c>
      <c r="G48" s="5" t="s">
        <v>133</v>
      </c>
      <c r="H48" s="8">
        <v>42125</v>
      </c>
      <c r="I48" s="6" t="s">
        <v>35</v>
      </c>
      <c r="J48" s="5" t="s">
        <v>63</v>
      </c>
      <c r="K48" s="5" t="s">
        <v>228</v>
      </c>
      <c r="L48" s="24" t="s">
        <v>199</v>
      </c>
      <c r="M48" s="9" t="s">
        <v>229</v>
      </c>
      <c r="N48" s="9" t="s">
        <v>195</v>
      </c>
      <c r="O48" s="5"/>
      <c r="P48" s="5"/>
      <c r="Q48" s="5"/>
      <c r="R48" s="5"/>
      <c r="S48" s="5"/>
      <c r="T48" s="5"/>
      <c r="U48" s="5"/>
      <c r="V48" s="5"/>
      <c r="W48" s="5"/>
    </row>
    <row r="49" spans="1:23" ht="93.6">
      <c r="A49" s="46" t="s">
        <v>230</v>
      </c>
      <c r="B49" s="6"/>
      <c r="C49" s="5" t="s">
        <v>231</v>
      </c>
      <c r="D49" s="5" t="s">
        <v>231</v>
      </c>
      <c r="E49" s="7">
        <v>41.51</v>
      </c>
      <c r="F49" s="7">
        <v>-82.94</v>
      </c>
      <c r="G49" s="5" t="s">
        <v>133</v>
      </c>
      <c r="H49" s="8">
        <v>42125</v>
      </c>
      <c r="I49" s="6" t="s">
        <v>35</v>
      </c>
      <c r="J49" s="5" t="s">
        <v>63</v>
      </c>
      <c r="K49" s="5" t="s">
        <v>232</v>
      </c>
      <c r="L49" s="5" t="s">
        <v>199</v>
      </c>
      <c r="M49" s="9" t="s">
        <v>233</v>
      </c>
      <c r="N49" s="9" t="s">
        <v>195</v>
      </c>
      <c r="O49" s="5"/>
      <c r="P49" s="5"/>
      <c r="Q49" s="5"/>
      <c r="R49" s="5"/>
      <c r="S49" s="5"/>
      <c r="T49" s="5"/>
      <c r="U49" s="5"/>
      <c r="V49" s="5"/>
      <c r="W49" s="5"/>
    </row>
    <row r="50" spans="1:23" ht="78">
      <c r="A50" s="46" t="s">
        <v>234</v>
      </c>
      <c r="B50" s="6"/>
      <c r="C50" s="5" t="s">
        <v>235</v>
      </c>
      <c r="D50" s="5" t="s">
        <v>235</v>
      </c>
      <c r="E50" s="7">
        <v>41.67</v>
      </c>
      <c r="F50" s="7">
        <v>-83.29</v>
      </c>
      <c r="G50" s="5" t="s">
        <v>133</v>
      </c>
      <c r="H50" s="8">
        <v>42125</v>
      </c>
      <c r="I50" s="6" t="s">
        <v>35</v>
      </c>
      <c r="J50" s="5" t="s">
        <v>63</v>
      </c>
      <c r="K50" s="5" t="s">
        <v>236</v>
      </c>
      <c r="L50" s="5" t="s">
        <v>199</v>
      </c>
      <c r="M50" s="9" t="s">
        <v>237</v>
      </c>
      <c r="N50" s="9" t="s">
        <v>195</v>
      </c>
      <c r="O50" s="5"/>
      <c r="P50" s="5"/>
      <c r="Q50" s="5"/>
      <c r="R50" s="5"/>
      <c r="S50" s="5"/>
      <c r="T50" s="5"/>
      <c r="U50" s="5"/>
      <c r="V50" s="5"/>
      <c r="W50" s="5"/>
    </row>
    <row r="51" spans="1:23" ht="76.8">
      <c r="A51" s="48" t="s">
        <v>238</v>
      </c>
      <c r="B51" s="6"/>
      <c r="C51" s="9" t="s">
        <v>239</v>
      </c>
      <c r="D51" s="9" t="s">
        <v>240</v>
      </c>
      <c r="E51" s="50">
        <v>41.427553000000003</v>
      </c>
      <c r="F51" s="50">
        <v>-82.359059000000002</v>
      </c>
      <c r="G51" s="5" t="s">
        <v>133</v>
      </c>
      <c r="H51" s="51">
        <v>43647</v>
      </c>
      <c r="I51" s="47" t="s">
        <v>35</v>
      </c>
      <c r="J51" s="9" t="s">
        <v>35</v>
      </c>
      <c r="K51" s="9" t="s">
        <v>240</v>
      </c>
      <c r="L51" s="5" t="s">
        <v>199</v>
      </c>
      <c r="M51" s="9" t="s">
        <v>241</v>
      </c>
      <c r="N51" s="9" t="s">
        <v>195</v>
      </c>
      <c r="O51" s="5"/>
      <c r="P51" s="5"/>
      <c r="Q51" s="5"/>
      <c r="R51" s="5"/>
      <c r="S51" s="5"/>
      <c r="T51" s="5"/>
      <c r="U51" s="5"/>
      <c r="V51" s="5"/>
      <c r="W51" s="5"/>
    </row>
    <row r="52" spans="1:23" ht="139.19999999999999">
      <c r="A52" s="46" t="s">
        <v>252</v>
      </c>
      <c r="B52" s="6"/>
      <c r="C52" s="5" t="s">
        <v>253</v>
      </c>
      <c r="D52" s="5" t="s">
        <v>253</v>
      </c>
      <c r="E52" s="7">
        <v>41.66</v>
      </c>
      <c r="F52" s="7">
        <v>-82.82</v>
      </c>
      <c r="G52" s="5" t="s">
        <v>34</v>
      </c>
      <c r="H52" s="8">
        <v>42125</v>
      </c>
      <c r="I52" s="6" t="s">
        <v>35</v>
      </c>
      <c r="J52" s="5" t="s">
        <v>63</v>
      </c>
      <c r="K52" s="5" t="s">
        <v>254</v>
      </c>
      <c r="L52" s="5" t="s">
        <v>38</v>
      </c>
      <c r="M52" s="9" t="s">
        <v>255</v>
      </c>
      <c r="N52" s="9"/>
      <c r="O52" s="5"/>
      <c r="P52" s="5"/>
      <c r="Q52" s="5"/>
      <c r="R52" s="5"/>
      <c r="S52" s="5"/>
      <c r="T52" s="5"/>
      <c r="U52" s="5"/>
      <c r="V52" s="5"/>
      <c r="W52" s="5"/>
    </row>
    <row r="53" spans="1:23" ht="78">
      <c r="A53" s="74" t="s">
        <v>259</v>
      </c>
      <c r="B53" s="75"/>
      <c r="C53" s="60" t="s">
        <v>260</v>
      </c>
      <c r="D53" s="60"/>
      <c r="E53" s="55">
        <v>42.14</v>
      </c>
      <c r="F53" s="56">
        <v>-80.13</v>
      </c>
      <c r="G53" s="28" t="s">
        <v>34</v>
      </c>
      <c r="H53" s="76">
        <v>2016</v>
      </c>
      <c r="I53" s="76" t="s">
        <v>35</v>
      </c>
      <c r="J53" s="59" t="s">
        <v>63</v>
      </c>
      <c r="K53" s="59" t="s">
        <v>102</v>
      </c>
      <c r="L53" s="59" t="s">
        <v>103</v>
      </c>
      <c r="M53" s="70" t="s">
        <v>261</v>
      </c>
      <c r="N53" s="77"/>
      <c r="O53" s="78"/>
      <c r="P53" s="78"/>
      <c r="Q53" s="78"/>
      <c r="R53" s="78"/>
      <c r="S53" s="78"/>
      <c r="T53" s="78"/>
      <c r="U53" s="78"/>
      <c r="V53" s="78"/>
      <c r="W53" s="78"/>
    </row>
    <row r="54" spans="1:23" ht="109.2">
      <c r="A54" s="60" t="s">
        <v>262</v>
      </c>
      <c r="B54" s="75"/>
      <c r="C54" s="60" t="s">
        <v>263</v>
      </c>
      <c r="D54" s="60" t="s">
        <v>263</v>
      </c>
      <c r="E54" s="56">
        <v>41.288628000000003</v>
      </c>
      <c r="F54" s="56">
        <v>-82.500714000000002</v>
      </c>
      <c r="G54" s="28" t="s">
        <v>133</v>
      </c>
      <c r="H54" s="79">
        <v>43982</v>
      </c>
      <c r="I54" s="80" t="s">
        <v>35</v>
      </c>
      <c r="J54" s="59" t="s">
        <v>63</v>
      </c>
      <c r="K54" s="60" t="s">
        <v>154</v>
      </c>
      <c r="L54" s="59" t="s">
        <v>38</v>
      </c>
      <c r="M54" s="81" t="s">
        <v>264</v>
      </c>
      <c r="N54" s="77"/>
      <c r="O54" s="78"/>
      <c r="P54" s="78"/>
      <c r="Q54" s="78"/>
      <c r="R54" s="78"/>
      <c r="S54" s="78"/>
      <c r="T54" s="78"/>
      <c r="U54" s="78"/>
      <c r="V54" s="78"/>
      <c r="W54" s="78"/>
    </row>
    <row r="55" spans="1:23" ht="75.599999999999994">
      <c r="A55" s="48" t="s">
        <v>265</v>
      </c>
      <c r="B55" s="6"/>
      <c r="C55" s="9" t="s">
        <v>266</v>
      </c>
      <c r="D55" s="9" t="s">
        <v>267</v>
      </c>
      <c r="E55" s="50">
        <v>41.645814999999999</v>
      </c>
      <c r="F55" s="50">
        <v>-82.812821999999997</v>
      </c>
      <c r="G55" s="82" t="s">
        <v>34</v>
      </c>
      <c r="H55" s="51">
        <v>43647</v>
      </c>
      <c r="I55" s="47" t="s">
        <v>35</v>
      </c>
      <c r="J55" s="9" t="s">
        <v>35</v>
      </c>
      <c r="K55" s="9" t="s">
        <v>268</v>
      </c>
      <c r="L55" s="24" t="s">
        <v>199</v>
      </c>
      <c r="M55" s="9" t="s">
        <v>269</v>
      </c>
      <c r="N55" s="9" t="s">
        <v>195</v>
      </c>
      <c r="O55" s="5"/>
      <c r="P55" s="5"/>
      <c r="Q55" s="5"/>
      <c r="R55" s="5"/>
      <c r="S55" s="5"/>
      <c r="T55" s="5"/>
      <c r="U55" s="5"/>
      <c r="V55" s="5"/>
      <c r="W55" s="5"/>
    </row>
    <row r="56" spans="1:23" ht="78">
      <c r="A56" s="52"/>
      <c r="B56" s="10" t="s">
        <v>270</v>
      </c>
      <c r="C56" s="4" t="s">
        <v>271</v>
      </c>
      <c r="D56" s="4" t="s">
        <v>272</v>
      </c>
      <c r="E56" s="11">
        <v>45.773000000000003</v>
      </c>
      <c r="F56" s="11">
        <v>-84.137</v>
      </c>
      <c r="G56" s="4" t="s">
        <v>188</v>
      </c>
      <c r="H56" s="12">
        <v>39715</v>
      </c>
      <c r="I56" s="10" t="s">
        <v>35</v>
      </c>
      <c r="J56" s="4" t="s">
        <v>36</v>
      </c>
      <c r="K56" s="4" t="s">
        <v>79</v>
      </c>
      <c r="L56" s="4" t="s">
        <v>80</v>
      </c>
      <c r="M56" s="13" t="s">
        <v>273</v>
      </c>
      <c r="N56" s="4"/>
      <c r="O56" s="4"/>
      <c r="P56" s="4"/>
      <c r="Q56" s="4"/>
      <c r="R56" s="4"/>
      <c r="S56" s="4"/>
      <c r="T56" s="4"/>
      <c r="U56" s="4"/>
      <c r="V56" s="4"/>
      <c r="W56" s="4"/>
    </row>
    <row r="57" spans="1:23" ht="108">
      <c r="A57" s="46" t="s">
        <v>274</v>
      </c>
      <c r="B57" s="6"/>
      <c r="C57" s="5" t="s">
        <v>275</v>
      </c>
      <c r="D57" s="5" t="s">
        <v>275</v>
      </c>
      <c r="E57" s="7">
        <v>41.68</v>
      </c>
      <c r="F57" s="7">
        <v>-83.31</v>
      </c>
      <c r="G57" s="5" t="s">
        <v>34</v>
      </c>
      <c r="H57" s="8">
        <v>42125</v>
      </c>
      <c r="I57" s="6" t="s">
        <v>35</v>
      </c>
      <c r="J57" s="5" t="s">
        <v>63</v>
      </c>
      <c r="K57" s="5" t="s">
        <v>276</v>
      </c>
      <c r="L57" s="5" t="s">
        <v>199</v>
      </c>
      <c r="M57" s="9" t="s">
        <v>277</v>
      </c>
      <c r="N57" s="5"/>
      <c r="O57" s="5"/>
      <c r="P57" s="5"/>
      <c r="Q57" s="5"/>
      <c r="R57" s="5"/>
      <c r="S57" s="5"/>
      <c r="T57" s="5"/>
      <c r="U57" s="5"/>
      <c r="V57" s="5"/>
      <c r="W57" s="5"/>
    </row>
    <row r="58" spans="1:23" ht="62.4">
      <c r="A58" s="46" t="s">
        <v>278</v>
      </c>
      <c r="B58" s="6"/>
      <c r="C58" s="5" t="s">
        <v>279</v>
      </c>
      <c r="D58" s="5" t="s">
        <v>279</v>
      </c>
      <c r="E58" s="7">
        <v>41.68</v>
      </c>
      <c r="F58" s="7">
        <v>-83.31</v>
      </c>
      <c r="G58" s="5" t="s">
        <v>133</v>
      </c>
      <c r="H58" s="8">
        <v>42125</v>
      </c>
      <c r="I58" s="6" t="s">
        <v>35</v>
      </c>
      <c r="J58" s="5" t="s">
        <v>63</v>
      </c>
      <c r="K58" s="5" t="s">
        <v>276</v>
      </c>
      <c r="L58" s="5" t="s">
        <v>199</v>
      </c>
      <c r="M58" s="9" t="s">
        <v>280</v>
      </c>
      <c r="N58" s="9" t="s">
        <v>195</v>
      </c>
      <c r="O58" s="5"/>
      <c r="P58" s="5"/>
      <c r="Q58" s="5"/>
      <c r="R58" s="5"/>
      <c r="S58" s="5"/>
      <c r="T58" s="5"/>
      <c r="U58" s="5"/>
      <c r="V58" s="5"/>
      <c r="W58" s="5"/>
    </row>
    <row r="59" spans="1:23" ht="133.19999999999999">
      <c r="A59" s="46" t="s">
        <v>281</v>
      </c>
      <c r="B59" s="6"/>
      <c r="C59" s="5" t="s">
        <v>282</v>
      </c>
      <c r="D59" s="5" t="s">
        <v>282</v>
      </c>
      <c r="E59" s="7">
        <v>45.57</v>
      </c>
      <c r="F59" s="7">
        <v>-84.67</v>
      </c>
      <c r="G59" s="5" t="s">
        <v>34</v>
      </c>
      <c r="H59" s="8">
        <v>40408</v>
      </c>
      <c r="I59" s="6" t="s">
        <v>35</v>
      </c>
      <c r="J59" s="5" t="s">
        <v>36</v>
      </c>
      <c r="K59" s="5" t="s">
        <v>45</v>
      </c>
      <c r="L59" s="5" t="s">
        <v>38</v>
      </c>
      <c r="M59" s="9" t="s">
        <v>283</v>
      </c>
      <c r="N59" s="9"/>
      <c r="O59" s="5"/>
      <c r="P59" s="5"/>
      <c r="Q59" s="5"/>
      <c r="R59" s="5"/>
      <c r="S59" s="5"/>
      <c r="T59" s="5"/>
      <c r="U59" s="5"/>
      <c r="V59" s="5"/>
      <c r="W59" s="5"/>
    </row>
    <row r="60" spans="1:23" ht="124.8">
      <c r="A60" s="46" t="s">
        <v>284</v>
      </c>
      <c r="B60" s="6"/>
      <c r="C60" s="5" t="s">
        <v>285</v>
      </c>
      <c r="D60" s="5" t="s">
        <v>285</v>
      </c>
      <c r="E60" s="7">
        <v>41.72</v>
      </c>
      <c r="F60" s="7">
        <v>-83.37</v>
      </c>
      <c r="G60" s="5" t="s">
        <v>34</v>
      </c>
      <c r="H60" s="8">
        <v>42125</v>
      </c>
      <c r="I60" s="47" t="s">
        <v>35</v>
      </c>
      <c r="J60" s="5" t="s">
        <v>63</v>
      </c>
      <c r="K60" s="5" t="s">
        <v>286</v>
      </c>
      <c r="L60" s="5" t="s">
        <v>38</v>
      </c>
      <c r="M60" s="9" t="s">
        <v>287</v>
      </c>
      <c r="N60" s="9"/>
      <c r="O60" s="5"/>
      <c r="P60" s="5"/>
      <c r="Q60" s="5"/>
      <c r="R60" s="5"/>
      <c r="S60" s="5"/>
      <c r="T60" s="5"/>
      <c r="U60" s="5"/>
      <c r="V60" s="5"/>
      <c r="W60" s="5"/>
    </row>
    <row r="61" spans="1:23" ht="124.8">
      <c r="A61" s="52" t="s">
        <v>296</v>
      </c>
      <c r="B61" s="10"/>
      <c r="C61" s="4" t="s">
        <v>297</v>
      </c>
      <c r="D61" s="4" t="s">
        <v>296</v>
      </c>
      <c r="E61" s="11">
        <v>41.849989999999998</v>
      </c>
      <c r="F61" s="11">
        <v>-82.43</v>
      </c>
      <c r="G61" s="4" t="s">
        <v>34</v>
      </c>
      <c r="H61" s="12">
        <v>43649</v>
      </c>
      <c r="I61" s="14" t="s">
        <v>35</v>
      </c>
      <c r="J61" s="4" t="s">
        <v>63</v>
      </c>
      <c r="K61" s="4" t="s">
        <v>290</v>
      </c>
      <c r="L61" s="4" t="s">
        <v>38</v>
      </c>
      <c r="M61" s="13" t="s">
        <v>298</v>
      </c>
      <c r="N61" s="13"/>
      <c r="O61" s="4"/>
      <c r="P61" s="4"/>
      <c r="Q61" s="4"/>
      <c r="R61" s="4"/>
      <c r="S61" s="4"/>
      <c r="T61" s="4"/>
      <c r="U61" s="4"/>
      <c r="V61" s="4"/>
      <c r="W61" s="4"/>
    </row>
    <row r="62" spans="1:23" ht="93.6">
      <c r="A62" s="52" t="s">
        <v>299</v>
      </c>
      <c r="B62" s="10"/>
      <c r="C62" s="4" t="s">
        <v>300</v>
      </c>
      <c r="D62" s="4" t="s">
        <v>299</v>
      </c>
      <c r="E62" s="11">
        <v>42.140515999999998</v>
      </c>
      <c r="F62" s="11">
        <v>-83.646450000000002</v>
      </c>
      <c r="G62" s="4" t="s">
        <v>34</v>
      </c>
      <c r="H62" s="65">
        <v>43689</v>
      </c>
      <c r="I62" s="14" t="s">
        <v>35</v>
      </c>
      <c r="J62" s="4" t="s">
        <v>63</v>
      </c>
      <c r="K62" s="4" t="s">
        <v>290</v>
      </c>
      <c r="L62" s="4" t="s">
        <v>38</v>
      </c>
      <c r="M62" s="13" t="s">
        <v>301</v>
      </c>
      <c r="N62" s="13"/>
      <c r="O62" s="4"/>
      <c r="P62" s="4"/>
      <c r="Q62" s="4"/>
      <c r="R62" s="4"/>
      <c r="S62" s="4"/>
      <c r="T62" s="4"/>
      <c r="U62" s="4"/>
      <c r="V62" s="4"/>
      <c r="W62" s="4"/>
    </row>
    <row r="63" spans="1:23" ht="78">
      <c r="A63" s="52"/>
      <c r="B63" s="10" t="s">
        <v>302</v>
      </c>
      <c r="C63" s="4" t="s">
        <v>303</v>
      </c>
      <c r="D63" s="11" t="s">
        <v>304</v>
      </c>
      <c r="E63" s="4">
        <v>45.841999999999999</v>
      </c>
      <c r="F63" s="11">
        <v>-85.135000000000005</v>
      </c>
      <c r="G63" s="4" t="s">
        <v>188</v>
      </c>
      <c r="H63" s="12">
        <v>42422</v>
      </c>
      <c r="I63" s="10" t="s">
        <v>35</v>
      </c>
      <c r="J63" s="4" t="s">
        <v>36</v>
      </c>
      <c r="K63" s="4" t="s">
        <v>305</v>
      </c>
      <c r="L63" s="4" t="s">
        <v>90</v>
      </c>
      <c r="M63" s="13" t="s">
        <v>306</v>
      </c>
      <c r="N63" s="4"/>
      <c r="O63" s="4"/>
      <c r="P63" s="4"/>
      <c r="Q63" s="4"/>
      <c r="R63" s="4"/>
      <c r="S63" s="4"/>
      <c r="T63" s="4"/>
      <c r="U63" s="4"/>
      <c r="V63" s="4"/>
      <c r="W63" s="4"/>
    </row>
    <row r="64" spans="1:23" ht="46.8">
      <c r="A64" s="13" t="s">
        <v>307</v>
      </c>
      <c r="B64" s="10"/>
      <c r="C64" s="4" t="s">
        <v>308</v>
      </c>
      <c r="D64" s="4" t="s">
        <v>308</v>
      </c>
      <c r="E64" s="11">
        <v>47.21</v>
      </c>
      <c r="F64" s="11">
        <v>-88.62</v>
      </c>
      <c r="G64" s="4" t="s">
        <v>34</v>
      </c>
      <c r="H64" s="12">
        <v>40096</v>
      </c>
      <c r="I64" s="14" t="s">
        <v>309</v>
      </c>
      <c r="J64" s="4" t="s">
        <v>36</v>
      </c>
      <c r="K64" s="4" t="s">
        <v>50</v>
      </c>
      <c r="L64" s="4" t="s">
        <v>38</v>
      </c>
      <c r="M64" s="13" t="s">
        <v>310</v>
      </c>
      <c r="N64" s="13" t="s">
        <v>311</v>
      </c>
      <c r="O64" s="4"/>
      <c r="P64" s="4"/>
      <c r="Q64" s="4"/>
      <c r="R64" s="4"/>
      <c r="S64" s="4"/>
      <c r="T64" s="4"/>
      <c r="U64" s="4"/>
      <c r="V64" s="4"/>
      <c r="W64" s="4"/>
    </row>
    <row r="65" spans="1:23" ht="46.8">
      <c r="A65" s="13" t="s">
        <v>312</v>
      </c>
      <c r="B65" s="10"/>
      <c r="C65" s="4" t="s">
        <v>313</v>
      </c>
      <c r="D65" s="4" t="s">
        <v>313</v>
      </c>
      <c r="E65" s="11">
        <v>46.98</v>
      </c>
      <c r="F65" s="11">
        <v>-88.43</v>
      </c>
      <c r="G65" s="4" t="s">
        <v>34</v>
      </c>
      <c r="H65" s="12">
        <v>40096</v>
      </c>
      <c r="I65" s="14" t="s">
        <v>309</v>
      </c>
      <c r="J65" s="4" t="s">
        <v>36</v>
      </c>
      <c r="K65" s="4" t="s">
        <v>50</v>
      </c>
      <c r="L65" s="4" t="s">
        <v>38</v>
      </c>
      <c r="M65" s="13" t="s">
        <v>310</v>
      </c>
      <c r="N65" s="13" t="s">
        <v>311</v>
      </c>
      <c r="O65" s="4"/>
      <c r="P65" s="4"/>
      <c r="Q65" s="4"/>
      <c r="R65" s="4"/>
      <c r="S65" s="4"/>
      <c r="T65" s="4"/>
      <c r="U65" s="4"/>
      <c r="V65" s="4"/>
      <c r="W65" s="4"/>
    </row>
    <row r="66" spans="1:23" ht="62.4">
      <c r="A66" s="53" t="s">
        <v>314</v>
      </c>
      <c r="B66" s="16"/>
      <c r="C66" s="17" t="s">
        <v>315</v>
      </c>
      <c r="D66" s="15"/>
      <c r="E66" s="55">
        <v>47.120139999999999</v>
      </c>
      <c r="F66" s="56">
        <v>-88.552869999999999</v>
      </c>
      <c r="G66" s="18" t="s">
        <v>188</v>
      </c>
      <c r="H66" s="84">
        <v>43040</v>
      </c>
      <c r="I66" s="16" t="s">
        <v>35</v>
      </c>
      <c r="J66" s="17" t="s">
        <v>63</v>
      </c>
      <c r="K66" s="17" t="s">
        <v>50</v>
      </c>
      <c r="L66" s="17" t="s">
        <v>38</v>
      </c>
      <c r="M66" s="85" t="s">
        <v>316</v>
      </c>
      <c r="N66" s="17" t="s">
        <v>99</v>
      </c>
      <c r="O66" s="4"/>
      <c r="P66" s="4"/>
      <c r="Q66" s="4"/>
      <c r="R66" s="4"/>
      <c r="S66" s="4"/>
      <c r="T66" s="4"/>
      <c r="U66" s="4"/>
      <c r="V66" s="4"/>
      <c r="W66" s="4"/>
    </row>
    <row r="67" spans="1:23" ht="140.4">
      <c r="A67" s="61" t="s">
        <v>317</v>
      </c>
      <c r="B67" s="86"/>
      <c r="C67" s="17" t="s">
        <v>318</v>
      </c>
      <c r="D67" s="15"/>
      <c r="E67" s="18">
        <v>42.021850000000001</v>
      </c>
      <c r="F67" s="18">
        <v>-82.669669999999996</v>
      </c>
      <c r="G67" s="18" t="s">
        <v>34</v>
      </c>
      <c r="H67" s="87">
        <v>44068</v>
      </c>
      <c r="I67" s="16" t="s">
        <v>35</v>
      </c>
      <c r="J67" s="17" t="s">
        <v>36</v>
      </c>
      <c r="K67" s="17" t="s">
        <v>319</v>
      </c>
      <c r="L67" s="17" t="s">
        <v>38</v>
      </c>
      <c r="M67" s="17" t="s">
        <v>320</v>
      </c>
      <c r="N67" s="17" t="s">
        <v>321</v>
      </c>
      <c r="O67" s="15"/>
      <c r="P67" s="15"/>
      <c r="Q67" s="15"/>
      <c r="R67" s="15"/>
      <c r="S67" s="15"/>
      <c r="T67" s="15"/>
      <c r="U67" s="15"/>
      <c r="V67" s="15"/>
      <c r="W67" s="15"/>
    </row>
    <row r="68" spans="1:23" ht="109.2">
      <c r="A68" s="61" t="s">
        <v>322</v>
      </c>
      <c r="B68" s="86"/>
      <c r="C68" s="17" t="s">
        <v>322</v>
      </c>
      <c r="D68" s="15"/>
      <c r="E68" s="18">
        <v>41.992240000000002</v>
      </c>
      <c r="F68" s="18">
        <v>-82.717331000000001</v>
      </c>
      <c r="G68" s="18" t="s">
        <v>34</v>
      </c>
      <c r="H68" s="87">
        <v>44068</v>
      </c>
      <c r="I68" s="16" t="s">
        <v>35</v>
      </c>
      <c r="J68" s="17" t="s">
        <v>36</v>
      </c>
      <c r="K68" s="17" t="s">
        <v>319</v>
      </c>
      <c r="L68" s="17" t="s">
        <v>38</v>
      </c>
      <c r="M68" s="85" t="s">
        <v>323</v>
      </c>
      <c r="N68" s="17" t="s">
        <v>324</v>
      </c>
      <c r="O68" s="15"/>
      <c r="P68" s="15"/>
      <c r="Q68" s="15"/>
      <c r="R68" s="15"/>
      <c r="S68" s="15"/>
      <c r="T68" s="15"/>
      <c r="U68" s="15"/>
      <c r="V68" s="15"/>
      <c r="W68" s="15"/>
    </row>
    <row r="69" spans="1:23" ht="15.6">
      <c r="A69" s="4"/>
      <c r="B69" s="10"/>
      <c r="C69" s="4"/>
      <c r="D69" s="4"/>
      <c r="E69" s="11"/>
      <c r="F69" s="11"/>
      <c r="G69" s="11"/>
      <c r="H69" s="4"/>
      <c r="I69" s="10"/>
      <c r="J69" s="4"/>
      <c r="K69" s="4"/>
      <c r="L69" s="4"/>
      <c r="M69" s="4"/>
      <c r="N69" s="4"/>
      <c r="O69" s="4"/>
      <c r="P69" s="4"/>
      <c r="Q69" s="4"/>
      <c r="R69" s="4"/>
      <c r="S69" s="4"/>
      <c r="T69" s="4"/>
      <c r="U69" s="4"/>
      <c r="V69" s="4"/>
      <c r="W69" s="4"/>
    </row>
    <row r="70" spans="1:23" ht="15.6">
      <c r="A70" s="4"/>
      <c r="B70" s="10"/>
      <c r="C70" s="4"/>
      <c r="D70" s="4"/>
      <c r="E70" s="11"/>
      <c r="F70" s="11"/>
      <c r="G70" s="11"/>
      <c r="H70" s="4"/>
      <c r="I70" s="10"/>
      <c r="J70" s="4"/>
      <c r="K70" s="4"/>
      <c r="L70" s="4"/>
      <c r="M70" s="4"/>
      <c r="N70" s="4"/>
      <c r="O70" s="4"/>
      <c r="P70" s="4"/>
      <c r="Q70" s="4"/>
      <c r="R70" s="4"/>
      <c r="S70" s="4"/>
      <c r="T70" s="4"/>
      <c r="U70" s="4"/>
      <c r="V70" s="4"/>
      <c r="W70" s="4"/>
    </row>
    <row r="71" spans="1:23" ht="15.6">
      <c r="A71" s="4"/>
      <c r="B71" s="10"/>
      <c r="C71" s="4"/>
      <c r="D71" s="4"/>
      <c r="E71" s="11"/>
      <c r="F71" s="11"/>
      <c r="G71" s="11"/>
      <c r="H71" s="4"/>
      <c r="I71" s="10"/>
      <c r="J71" s="4"/>
      <c r="K71" s="4"/>
      <c r="L71" s="4"/>
      <c r="M71" s="4"/>
      <c r="N71" s="4"/>
      <c r="O71" s="4"/>
      <c r="P71" s="4"/>
      <c r="Q71" s="4"/>
      <c r="R71" s="4"/>
      <c r="S71" s="4"/>
      <c r="T71" s="4"/>
      <c r="U71" s="4"/>
      <c r="V71" s="4"/>
      <c r="W71" s="4"/>
    </row>
    <row r="72" spans="1:23" ht="15.6">
      <c r="A72" s="4"/>
      <c r="B72" s="10"/>
      <c r="C72" s="4"/>
      <c r="D72" s="4"/>
      <c r="E72" s="11"/>
      <c r="F72" s="11"/>
      <c r="G72" s="11"/>
      <c r="H72" s="4"/>
      <c r="I72" s="10"/>
      <c r="J72" s="4"/>
      <c r="K72" s="4"/>
      <c r="L72" s="4"/>
      <c r="M72" s="4"/>
      <c r="N72" s="4"/>
      <c r="O72" s="4"/>
      <c r="P72" s="4"/>
      <c r="Q72" s="4"/>
      <c r="R72" s="4"/>
      <c r="S72" s="4"/>
      <c r="T72" s="4"/>
      <c r="U72" s="4"/>
      <c r="V72" s="4"/>
      <c r="W72" s="4"/>
    </row>
    <row r="73" spans="1:23" ht="15.6">
      <c r="A73" s="4"/>
      <c r="B73" s="10"/>
      <c r="C73" s="4"/>
      <c r="D73" s="4"/>
      <c r="E73" s="11"/>
      <c r="F73" s="11"/>
      <c r="G73" s="11"/>
      <c r="H73" s="4"/>
      <c r="I73" s="10"/>
      <c r="J73" s="4"/>
      <c r="K73" s="4"/>
      <c r="L73" s="4"/>
      <c r="M73" s="4"/>
      <c r="N73" s="4"/>
      <c r="O73" s="4"/>
      <c r="P73" s="4"/>
      <c r="Q73" s="4"/>
      <c r="R73" s="4"/>
      <c r="S73" s="4"/>
      <c r="T73" s="4"/>
      <c r="U73" s="4"/>
      <c r="V73" s="4"/>
      <c r="W73" s="4"/>
    </row>
    <row r="74" spans="1:23" ht="15.6">
      <c r="A74" s="4"/>
      <c r="B74" s="10"/>
      <c r="C74" s="4"/>
      <c r="D74" s="4"/>
      <c r="E74" s="11"/>
      <c r="F74" s="11"/>
      <c r="G74" s="11"/>
      <c r="H74" s="4"/>
      <c r="I74" s="10"/>
      <c r="J74" s="4"/>
      <c r="K74" s="4"/>
      <c r="L74" s="4"/>
      <c r="M74" s="4"/>
      <c r="N74" s="4"/>
      <c r="O74" s="4"/>
      <c r="P74" s="4"/>
      <c r="Q74" s="4"/>
      <c r="R74" s="4"/>
      <c r="S74" s="4"/>
      <c r="T74" s="4"/>
      <c r="U74" s="4"/>
      <c r="V74" s="4"/>
      <c r="W74" s="4"/>
    </row>
    <row r="75" spans="1:23" ht="15.6">
      <c r="A75" s="4"/>
      <c r="B75" s="10"/>
      <c r="C75" s="4"/>
      <c r="D75" s="4"/>
      <c r="E75" s="11"/>
      <c r="F75" s="11"/>
      <c r="G75" s="11"/>
      <c r="H75" s="4"/>
      <c r="I75" s="10"/>
      <c r="J75" s="4"/>
      <c r="K75" s="4"/>
      <c r="L75" s="4"/>
      <c r="M75" s="4"/>
      <c r="N75" s="4"/>
      <c r="O75" s="4"/>
      <c r="P75" s="4"/>
      <c r="Q75" s="4"/>
      <c r="R75" s="4"/>
      <c r="S75" s="4"/>
      <c r="T75" s="4"/>
      <c r="U75" s="4"/>
      <c r="V75" s="4"/>
      <c r="W75" s="4"/>
    </row>
    <row r="76" spans="1:23" ht="15.6">
      <c r="A76" s="4"/>
      <c r="B76" s="10"/>
      <c r="C76" s="4"/>
      <c r="D76" s="4"/>
      <c r="E76" s="11"/>
      <c r="F76" s="11"/>
      <c r="G76" s="11"/>
      <c r="H76" s="4"/>
      <c r="I76" s="10"/>
      <c r="J76" s="4"/>
      <c r="K76" s="4"/>
      <c r="L76" s="4"/>
      <c r="M76" s="4"/>
      <c r="N76" s="4"/>
      <c r="O76" s="4"/>
      <c r="P76" s="4"/>
      <c r="Q76" s="4"/>
      <c r="R76" s="4"/>
      <c r="S76" s="4"/>
      <c r="T76" s="4"/>
      <c r="U76" s="4"/>
      <c r="V76" s="4"/>
      <c r="W76" s="4"/>
    </row>
    <row r="77" spans="1:23" ht="15.6">
      <c r="A77" s="4"/>
      <c r="B77" s="10"/>
      <c r="C77" s="4"/>
      <c r="D77" s="4"/>
      <c r="E77" s="11"/>
      <c r="F77" s="11"/>
      <c r="G77" s="11"/>
      <c r="H77" s="4"/>
      <c r="I77" s="10"/>
      <c r="J77" s="4"/>
      <c r="K77" s="4"/>
      <c r="L77" s="4"/>
      <c r="M77" s="4"/>
      <c r="N77" s="4"/>
      <c r="O77" s="4"/>
      <c r="P77" s="4"/>
      <c r="Q77" s="4"/>
      <c r="R77" s="4"/>
      <c r="S77" s="4"/>
      <c r="T77" s="4"/>
      <c r="U77" s="4"/>
      <c r="V77" s="4"/>
      <c r="W77" s="4"/>
    </row>
    <row r="78" spans="1:23" ht="15.6">
      <c r="A78" s="88"/>
      <c r="B78" s="89"/>
      <c r="C78" s="88"/>
      <c r="D78" s="88"/>
      <c r="E78" s="90"/>
      <c r="F78" s="90"/>
      <c r="G78" s="90"/>
      <c r="H78" s="88"/>
      <c r="I78" s="89"/>
      <c r="J78" s="88"/>
      <c r="K78" s="88"/>
      <c r="L78" s="88"/>
      <c r="M78" s="88"/>
      <c r="N78" s="88"/>
      <c r="O78" s="88"/>
      <c r="P78" s="88"/>
      <c r="Q78" s="88"/>
      <c r="R78" s="88"/>
      <c r="S78" s="88"/>
      <c r="T78" s="88"/>
      <c r="U78" s="88"/>
      <c r="V78" s="88"/>
      <c r="W78" s="88"/>
    </row>
    <row r="79" spans="1:23" ht="15.6">
      <c r="A79" s="91"/>
      <c r="B79" s="92"/>
      <c r="C79" s="91"/>
      <c r="D79" s="91"/>
      <c r="E79" s="93"/>
      <c r="F79" s="93"/>
      <c r="G79" s="93"/>
      <c r="H79" s="91"/>
      <c r="I79" s="92"/>
      <c r="J79" s="91"/>
      <c r="K79" s="91"/>
      <c r="L79" s="91"/>
      <c r="M79" s="91"/>
      <c r="N79" s="91"/>
      <c r="O79" s="91"/>
      <c r="P79" s="91"/>
      <c r="Q79" s="91"/>
      <c r="R79" s="91"/>
      <c r="S79" s="91"/>
      <c r="T79" s="91"/>
      <c r="U79" s="91"/>
      <c r="V79" s="91"/>
      <c r="W79" s="91"/>
    </row>
    <row r="80" spans="1:23" ht="15.6">
      <c r="A80" s="91"/>
      <c r="B80" s="92"/>
      <c r="C80" s="91"/>
      <c r="D80" s="91"/>
      <c r="E80" s="93"/>
      <c r="F80" s="93"/>
      <c r="G80" s="93"/>
      <c r="H80" s="91"/>
      <c r="I80" s="92"/>
      <c r="J80" s="91"/>
      <c r="K80" s="91"/>
      <c r="L80" s="91"/>
      <c r="M80" s="91"/>
      <c r="N80" s="91"/>
      <c r="O80" s="91"/>
      <c r="P80" s="91"/>
      <c r="Q80" s="91"/>
      <c r="R80" s="91"/>
      <c r="S80" s="91"/>
      <c r="T80" s="91"/>
      <c r="U80" s="91"/>
      <c r="V80" s="91"/>
      <c r="W80" s="91"/>
    </row>
    <row r="81" spans="1:23" ht="15.6">
      <c r="A81" s="91"/>
      <c r="B81" s="92"/>
      <c r="C81" s="91"/>
      <c r="D81" s="91"/>
      <c r="E81" s="93"/>
      <c r="F81" s="93"/>
      <c r="G81" s="93"/>
      <c r="H81" s="91"/>
      <c r="I81" s="92"/>
      <c r="J81" s="91"/>
      <c r="K81" s="91"/>
      <c r="L81" s="91"/>
      <c r="M81" s="91"/>
      <c r="N81" s="91"/>
      <c r="O81" s="91"/>
      <c r="P81" s="91"/>
      <c r="Q81" s="91"/>
      <c r="R81" s="91"/>
      <c r="S81" s="91"/>
      <c r="T81" s="91"/>
      <c r="U81" s="91"/>
      <c r="V81" s="91"/>
      <c r="W81" s="91"/>
    </row>
    <row r="82" spans="1:23" ht="15.6">
      <c r="A82" s="91"/>
      <c r="B82" s="92"/>
      <c r="C82" s="91"/>
      <c r="D82" s="91"/>
      <c r="E82" s="93"/>
      <c r="F82" s="93"/>
      <c r="G82" s="93"/>
      <c r="H82" s="91"/>
      <c r="I82" s="92"/>
      <c r="J82" s="91"/>
      <c r="K82" s="91"/>
      <c r="L82" s="91"/>
      <c r="M82" s="91"/>
      <c r="N82" s="91"/>
      <c r="O82" s="91"/>
      <c r="P82" s="91"/>
      <c r="Q82" s="91"/>
      <c r="R82" s="91"/>
      <c r="S82" s="91"/>
      <c r="T82" s="91"/>
      <c r="U82" s="91"/>
      <c r="V82" s="91"/>
      <c r="W82" s="91"/>
    </row>
    <row r="83" spans="1:23" ht="15.6">
      <c r="A83" s="91"/>
      <c r="B83" s="92"/>
      <c r="C83" s="91"/>
      <c r="D83" s="91"/>
      <c r="E83" s="93"/>
      <c r="F83" s="93"/>
      <c r="G83" s="93"/>
      <c r="H83" s="91"/>
      <c r="I83" s="92"/>
      <c r="J83" s="91"/>
      <c r="K83" s="91"/>
      <c r="L83" s="91"/>
      <c r="M83" s="91"/>
      <c r="N83" s="91"/>
      <c r="O83" s="91"/>
      <c r="P83" s="91"/>
      <c r="Q83" s="91"/>
      <c r="R83" s="91"/>
      <c r="S83" s="91"/>
      <c r="T83" s="91"/>
      <c r="U83" s="91"/>
      <c r="V83" s="91"/>
      <c r="W83" s="91"/>
    </row>
    <row r="84" spans="1:23" ht="15.6">
      <c r="A84" s="91"/>
      <c r="B84" s="92"/>
      <c r="C84" s="91"/>
      <c r="D84" s="91"/>
      <c r="E84" s="93"/>
      <c r="F84" s="93"/>
      <c r="G84" s="93"/>
      <c r="H84" s="91"/>
      <c r="I84" s="92"/>
      <c r="J84" s="91"/>
      <c r="K84" s="91"/>
      <c r="L84" s="91"/>
      <c r="M84" s="91"/>
      <c r="N84" s="91"/>
      <c r="O84" s="91"/>
      <c r="P84" s="91"/>
      <c r="Q84" s="91"/>
      <c r="R84" s="91"/>
      <c r="S84" s="91"/>
      <c r="T84" s="91"/>
      <c r="U84" s="91"/>
      <c r="V84" s="91"/>
      <c r="W84" s="91"/>
    </row>
    <row r="85" spans="1:23" ht="15.6">
      <c r="A85" s="91"/>
      <c r="B85" s="92"/>
      <c r="C85" s="91"/>
      <c r="D85" s="91"/>
      <c r="E85" s="93"/>
      <c r="F85" s="93"/>
      <c r="G85" s="93"/>
      <c r="H85" s="91"/>
      <c r="I85" s="92"/>
      <c r="J85" s="91"/>
      <c r="K85" s="91"/>
      <c r="L85" s="91"/>
      <c r="M85" s="91"/>
      <c r="N85" s="91"/>
      <c r="O85" s="91"/>
      <c r="P85" s="91"/>
      <c r="Q85" s="91"/>
      <c r="R85" s="91"/>
      <c r="S85" s="91"/>
      <c r="T85" s="91"/>
      <c r="U85" s="91"/>
      <c r="V85" s="91"/>
      <c r="W85" s="91"/>
    </row>
    <row r="86" spans="1:23" ht="15.6">
      <c r="A86" s="91"/>
      <c r="B86" s="92"/>
      <c r="C86" s="91"/>
      <c r="D86" s="91"/>
      <c r="E86" s="93"/>
      <c r="F86" s="93"/>
      <c r="G86" s="93"/>
      <c r="H86" s="91"/>
      <c r="I86" s="92"/>
      <c r="J86" s="91"/>
      <c r="K86" s="91"/>
      <c r="L86" s="91"/>
      <c r="M86" s="91"/>
      <c r="N86" s="91"/>
      <c r="O86" s="91"/>
      <c r="P86" s="91"/>
      <c r="Q86" s="91"/>
      <c r="R86" s="91"/>
      <c r="S86" s="91"/>
      <c r="T86" s="91"/>
      <c r="U86" s="91"/>
      <c r="V86" s="91"/>
      <c r="W86" s="91"/>
    </row>
    <row r="87" spans="1:23" ht="15.6">
      <c r="A87" s="91"/>
      <c r="B87" s="92"/>
      <c r="C87" s="91"/>
      <c r="D87" s="91"/>
      <c r="E87" s="93"/>
      <c r="F87" s="93"/>
      <c r="G87" s="93"/>
      <c r="H87" s="91"/>
      <c r="I87" s="92"/>
      <c r="J87" s="91"/>
      <c r="K87" s="91"/>
      <c r="L87" s="91"/>
      <c r="M87" s="91"/>
      <c r="N87" s="91"/>
      <c r="O87" s="91"/>
      <c r="P87" s="91"/>
      <c r="Q87" s="91"/>
      <c r="R87" s="91"/>
      <c r="S87" s="91"/>
      <c r="T87" s="91"/>
      <c r="U87" s="91"/>
      <c r="V87" s="91"/>
      <c r="W87" s="91"/>
    </row>
    <row r="88" spans="1:23" ht="15.6">
      <c r="A88" s="91"/>
      <c r="B88" s="92"/>
      <c r="C88" s="91"/>
      <c r="D88" s="91"/>
      <c r="E88" s="93"/>
      <c r="F88" s="93"/>
      <c r="G88" s="93"/>
      <c r="H88" s="91"/>
      <c r="I88" s="92"/>
      <c r="J88" s="91"/>
      <c r="K88" s="91"/>
      <c r="L88" s="91"/>
      <c r="M88" s="91"/>
      <c r="N88" s="91"/>
      <c r="O88" s="91"/>
      <c r="P88" s="91"/>
      <c r="Q88" s="91"/>
      <c r="R88" s="91"/>
      <c r="S88" s="91"/>
      <c r="T88" s="91"/>
      <c r="U88" s="91"/>
      <c r="V88" s="91"/>
      <c r="W88" s="91"/>
    </row>
    <row r="89" spans="1:23" ht="15.6">
      <c r="A89" s="91"/>
      <c r="B89" s="92"/>
      <c r="C89" s="91"/>
      <c r="D89" s="91"/>
      <c r="E89" s="93"/>
      <c r="F89" s="93"/>
      <c r="G89" s="93"/>
      <c r="H89" s="91"/>
      <c r="I89" s="92"/>
      <c r="J89" s="91"/>
      <c r="K89" s="91"/>
      <c r="L89" s="91"/>
      <c r="M89" s="91"/>
      <c r="N89" s="91"/>
      <c r="O89" s="91"/>
      <c r="P89" s="91"/>
      <c r="Q89" s="91"/>
      <c r="R89" s="91"/>
      <c r="S89" s="91"/>
      <c r="T89" s="91"/>
      <c r="U89" s="91"/>
      <c r="V89" s="91"/>
      <c r="W89" s="91"/>
    </row>
    <row r="90" spans="1:23" ht="15.6">
      <c r="A90" s="91"/>
      <c r="B90" s="92"/>
      <c r="C90" s="91"/>
      <c r="D90" s="91"/>
      <c r="E90" s="93"/>
      <c r="F90" s="93"/>
      <c r="G90" s="93"/>
      <c r="H90" s="91"/>
      <c r="I90" s="92"/>
      <c r="J90" s="91"/>
      <c r="K90" s="91"/>
      <c r="L90" s="91"/>
      <c r="M90" s="91"/>
      <c r="N90" s="91"/>
      <c r="O90" s="91"/>
      <c r="P90" s="91"/>
      <c r="Q90" s="91"/>
      <c r="R90" s="91"/>
      <c r="S90" s="91"/>
      <c r="T90" s="91"/>
      <c r="U90" s="91"/>
      <c r="V90" s="91"/>
      <c r="W90" s="91"/>
    </row>
    <row r="91" spans="1:23" ht="15.6">
      <c r="A91" s="91"/>
      <c r="B91" s="92"/>
      <c r="C91" s="91"/>
      <c r="D91" s="91"/>
      <c r="E91" s="93"/>
      <c r="F91" s="93"/>
      <c r="G91" s="93"/>
      <c r="H91" s="91"/>
      <c r="I91" s="92"/>
      <c r="J91" s="91"/>
      <c r="K91" s="91"/>
      <c r="L91" s="91"/>
      <c r="M91" s="91"/>
      <c r="N91" s="91"/>
      <c r="O91" s="91"/>
      <c r="P91" s="91"/>
      <c r="Q91" s="91"/>
      <c r="R91" s="91"/>
      <c r="S91" s="91"/>
      <c r="T91" s="91"/>
      <c r="U91" s="91"/>
      <c r="V91" s="91"/>
      <c r="W91" s="91"/>
    </row>
    <row r="92" spans="1:23" ht="15.6">
      <c r="A92" s="91"/>
      <c r="B92" s="92"/>
      <c r="C92" s="91"/>
      <c r="D92" s="91"/>
      <c r="E92" s="93"/>
      <c r="F92" s="93"/>
      <c r="G92" s="93"/>
      <c r="H92" s="91"/>
      <c r="I92" s="92"/>
      <c r="J92" s="91"/>
      <c r="K92" s="91"/>
      <c r="L92" s="91"/>
      <c r="M92" s="91"/>
      <c r="N92" s="91"/>
      <c r="O92" s="91"/>
      <c r="P92" s="91"/>
      <c r="Q92" s="91"/>
      <c r="R92" s="91"/>
      <c r="S92" s="91"/>
      <c r="T92" s="91"/>
      <c r="U92" s="91"/>
      <c r="V92" s="91"/>
      <c r="W92" s="91"/>
    </row>
    <row r="93" spans="1:23" ht="15.6">
      <c r="A93" s="91"/>
      <c r="B93" s="92"/>
      <c r="C93" s="91"/>
      <c r="D93" s="91"/>
      <c r="E93" s="93"/>
      <c r="F93" s="93"/>
      <c r="G93" s="93"/>
      <c r="H93" s="91"/>
      <c r="I93" s="92"/>
      <c r="J93" s="91"/>
      <c r="K93" s="91"/>
      <c r="L93" s="91"/>
      <c r="M93" s="91"/>
      <c r="N93" s="91"/>
      <c r="O93" s="91"/>
      <c r="P93" s="91"/>
      <c r="Q93" s="91"/>
      <c r="R93" s="91"/>
      <c r="S93" s="91"/>
      <c r="T93" s="91"/>
      <c r="U93" s="91"/>
      <c r="V93" s="91"/>
      <c r="W93" s="91"/>
    </row>
    <row r="94" spans="1:23" ht="15.6">
      <c r="A94" s="91"/>
      <c r="B94" s="92"/>
      <c r="C94" s="91"/>
      <c r="D94" s="91"/>
      <c r="E94" s="93"/>
      <c r="F94" s="93"/>
      <c r="G94" s="93"/>
      <c r="H94" s="91"/>
      <c r="I94" s="92"/>
      <c r="J94" s="91"/>
      <c r="K94" s="91"/>
      <c r="L94" s="91"/>
      <c r="M94" s="91"/>
      <c r="N94" s="91"/>
      <c r="O94" s="91"/>
      <c r="P94" s="91"/>
      <c r="Q94" s="91"/>
      <c r="R94" s="91"/>
      <c r="S94" s="91"/>
      <c r="T94" s="91"/>
      <c r="U94" s="91"/>
      <c r="V94" s="91"/>
      <c r="W94" s="91"/>
    </row>
    <row r="95" spans="1:23" ht="15.6">
      <c r="A95" s="91"/>
      <c r="B95" s="92"/>
      <c r="C95" s="91"/>
      <c r="D95" s="91"/>
      <c r="E95" s="93"/>
      <c r="F95" s="93"/>
      <c r="G95" s="93"/>
      <c r="H95" s="91"/>
      <c r="I95" s="92"/>
      <c r="J95" s="91"/>
      <c r="K95" s="91"/>
      <c r="L95" s="91"/>
      <c r="M95" s="91"/>
      <c r="N95" s="91"/>
      <c r="O95" s="91"/>
      <c r="P95" s="91"/>
      <c r="Q95" s="91"/>
      <c r="R95" s="91"/>
      <c r="S95" s="91"/>
      <c r="T95" s="91"/>
      <c r="U95" s="91"/>
      <c r="V95" s="91"/>
      <c r="W95" s="91"/>
    </row>
    <row r="96" spans="1:23" ht="15.6">
      <c r="A96" s="91"/>
      <c r="B96" s="92"/>
      <c r="C96" s="91"/>
      <c r="D96" s="91"/>
      <c r="E96" s="93"/>
      <c r="F96" s="93"/>
      <c r="G96" s="93"/>
      <c r="H96" s="91"/>
      <c r="I96" s="92"/>
      <c r="J96" s="91"/>
      <c r="K96" s="91"/>
      <c r="L96" s="91"/>
      <c r="M96" s="91"/>
      <c r="N96" s="91"/>
      <c r="O96" s="91"/>
      <c r="P96" s="91"/>
      <c r="Q96" s="91"/>
      <c r="R96" s="91"/>
      <c r="S96" s="91"/>
      <c r="T96" s="91"/>
      <c r="U96" s="91"/>
      <c r="V96" s="91"/>
      <c r="W96" s="91"/>
    </row>
    <row r="97" spans="1:23" ht="15.6">
      <c r="A97" s="91"/>
      <c r="B97" s="92"/>
      <c r="C97" s="91"/>
      <c r="D97" s="91"/>
      <c r="E97" s="93"/>
      <c r="F97" s="93"/>
      <c r="G97" s="93"/>
      <c r="H97" s="91"/>
      <c r="I97" s="92"/>
      <c r="J97" s="91"/>
      <c r="K97" s="91"/>
      <c r="L97" s="91"/>
      <c r="M97" s="91"/>
      <c r="N97" s="91"/>
      <c r="O97" s="91"/>
      <c r="P97" s="91"/>
      <c r="Q97" s="91"/>
      <c r="R97" s="91"/>
      <c r="S97" s="91"/>
      <c r="T97" s="91"/>
      <c r="U97" s="91"/>
      <c r="V97" s="91"/>
      <c r="W97" s="91"/>
    </row>
    <row r="98" spans="1:23" ht="15.6">
      <c r="A98" s="91"/>
      <c r="B98" s="92"/>
      <c r="C98" s="91"/>
      <c r="D98" s="91"/>
      <c r="E98" s="93"/>
      <c r="F98" s="93"/>
      <c r="G98" s="93"/>
      <c r="H98" s="91"/>
      <c r="I98" s="92"/>
      <c r="J98" s="91"/>
      <c r="K98" s="91"/>
      <c r="L98" s="91"/>
      <c r="M98" s="91"/>
      <c r="N98" s="91"/>
      <c r="O98" s="91"/>
      <c r="P98" s="91"/>
      <c r="Q98" s="91"/>
      <c r="R98" s="91"/>
      <c r="S98" s="91"/>
      <c r="T98" s="91"/>
      <c r="U98" s="91"/>
      <c r="V98" s="91"/>
      <c r="W98" s="91"/>
    </row>
    <row r="99" spans="1:23" ht="15.6">
      <c r="A99" s="91"/>
      <c r="B99" s="92"/>
      <c r="C99" s="91"/>
      <c r="D99" s="91"/>
      <c r="E99" s="93"/>
      <c r="F99" s="93"/>
      <c r="G99" s="93"/>
      <c r="H99" s="91"/>
      <c r="I99" s="92"/>
      <c r="J99" s="91"/>
      <c r="K99" s="91"/>
      <c r="L99" s="91"/>
      <c r="M99" s="91"/>
      <c r="N99" s="91"/>
      <c r="O99" s="91"/>
      <c r="P99" s="91"/>
      <c r="Q99" s="91"/>
      <c r="R99" s="91"/>
      <c r="S99" s="91"/>
      <c r="T99" s="91"/>
      <c r="U99" s="91"/>
      <c r="V99" s="91"/>
      <c r="W99" s="91"/>
    </row>
    <row r="100" spans="1:23" ht="15.6">
      <c r="A100" s="91"/>
      <c r="B100" s="92"/>
      <c r="C100" s="91"/>
      <c r="D100" s="91"/>
      <c r="E100" s="93"/>
      <c r="F100" s="93"/>
      <c r="G100" s="93"/>
      <c r="H100" s="91"/>
      <c r="I100" s="92"/>
      <c r="J100" s="91"/>
      <c r="K100" s="91"/>
      <c r="L100" s="91"/>
      <c r="M100" s="91"/>
      <c r="N100" s="91"/>
      <c r="O100" s="91"/>
      <c r="P100" s="91"/>
      <c r="Q100" s="91"/>
      <c r="R100" s="91"/>
      <c r="S100" s="91"/>
      <c r="T100" s="91"/>
      <c r="U100" s="91"/>
      <c r="V100" s="91"/>
      <c r="W100" s="91"/>
    </row>
    <row r="101" spans="1:23" ht="15.6">
      <c r="A101" s="91"/>
      <c r="B101" s="92"/>
      <c r="C101" s="91"/>
      <c r="D101" s="91"/>
      <c r="E101" s="93"/>
      <c r="F101" s="93"/>
      <c r="G101" s="93"/>
      <c r="H101" s="91"/>
      <c r="I101" s="92"/>
      <c r="J101" s="91"/>
      <c r="K101" s="91"/>
      <c r="L101" s="91"/>
      <c r="M101" s="91"/>
      <c r="N101" s="91"/>
      <c r="O101" s="91"/>
      <c r="P101" s="91"/>
      <c r="Q101" s="91"/>
      <c r="R101" s="91"/>
      <c r="S101" s="91"/>
      <c r="T101" s="91"/>
      <c r="U101" s="91"/>
      <c r="V101" s="91"/>
      <c r="W101" s="91"/>
    </row>
    <row r="102" spans="1:23" ht="15.6">
      <c r="A102" s="91"/>
      <c r="B102" s="92"/>
      <c r="C102" s="91"/>
      <c r="D102" s="91"/>
      <c r="E102" s="93"/>
      <c r="F102" s="93"/>
      <c r="G102" s="93"/>
      <c r="H102" s="91"/>
      <c r="I102" s="92"/>
      <c r="J102" s="91"/>
      <c r="K102" s="91"/>
      <c r="L102" s="91"/>
      <c r="M102" s="91"/>
      <c r="N102" s="91"/>
      <c r="O102" s="91"/>
      <c r="P102" s="91"/>
      <c r="Q102" s="91"/>
      <c r="R102" s="91"/>
      <c r="S102" s="91"/>
      <c r="T102" s="91"/>
      <c r="U102" s="91"/>
      <c r="V102" s="91"/>
      <c r="W102" s="91"/>
    </row>
    <row r="103" spans="1:23" ht="15.6">
      <c r="A103" s="91"/>
      <c r="B103" s="92"/>
      <c r="C103" s="91"/>
      <c r="D103" s="91"/>
      <c r="E103" s="93"/>
      <c r="F103" s="93"/>
      <c r="G103" s="93"/>
      <c r="H103" s="91"/>
      <c r="I103" s="92"/>
      <c r="J103" s="91"/>
      <c r="K103" s="91"/>
      <c r="L103" s="91"/>
      <c r="M103" s="91"/>
      <c r="N103" s="91"/>
      <c r="O103" s="91"/>
      <c r="P103" s="91"/>
      <c r="Q103" s="91"/>
      <c r="R103" s="91"/>
      <c r="S103" s="91"/>
      <c r="T103" s="91"/>
      <c r="U103" s="91"/>
      <c r="V103" s="91"/>
      <c r="W103" s="91"/>
    </row>
    <row r="104" spans="1:23" ht="15.6">
      <c r="A104" s="91"/>
      <c r="B104" s="92"/>
      <c r="C104" s="91"/>
      <c r="D104" s="91"/>
      <c r="E104" s="93"/>
      <c r="F104" s="93"/>
      <c r="G104" s="93"/>
      <c r="H104" s="91"/>
      <c r="I104" s="92"/>
      <c r="J104" s="91"/>
      <c r="K104" s="91"/>
      <c r="L104" s="91"/>
      <c r="M104" s="91"/>
      <c r="N104" s="91"/>
      <c r="O104" s="91"/>
      <c r="P104" s="91"/>
      <c r="Q104" s="91"/>
      <c r="R104" s="91"/>
      <c r="S104" s="91"/>
      <c r="T104" s="91"/>
      <c r="U104" s="91"/>
      <c r="V104" s="91"/>
      <c r="W104" s="91"/>
    </row>
    <row r="105" spans="1:23" ht="15.6">
      <c r="A105" s="91"/>
      <c r="B105" s="92"/>
      <c r="C105" s="91"/>
      <c r="D105" s="91"/>
      <c r="E105" s="93"/>
      <c r="F105" s="93"/>
      <c r="G105" s="93"/>
      <c r="H105" s="91"/>
      <c r="I105" s="92"/>
      <c r="J105" s="91"/>
      <c r="K105" s="91"/>
      <c r="L105" s="91"/>
      <c r="M105" s="91"/>
      <c r="N105" s="91"/>
      <c r="O105" s="91"/>
      <c r="P105" s="91"/>
      <c r="Q105" s="91"/>
      <c r="R105" s="91"/>
      <c r="S105" s="91"/>
      <c r="T105" s="91"/>
      <c r="U105" s="91"/>
      <c r="V105" s="91"/>
      <c r="W105" s="91"/>
    </row>
    <row r="106" spans="1:23" ht="15.6">
      <c r="A106" s="91"/>
      <c r="B106" s="92"/>
      <c r="C106" s="91"/>
      <c r="D106" s="91"/>
      <c r="E106" s="93"/>
      <c r="F106" s="93"/>
      <c r="G106" s="93"/>
      <c r="H106" s="91"/>
      <c r="I106" s="92"/>
      <c r="J106" s="91"/>
      <c r="K106" s="91"/>
      <c r="L106" s="91"/>
      <c r="M106" s="91"/>
      <c r="N106" s="91"/>
      <c r="O106" s="91"/>
      <c r="P106" s="91"/>
      <c r="Q106" s="91"/>
      <c r="R106" s="91"/>
      <c r="S106" s="91"/>
      <c r="T106" s="91"/>
      <c r="U106" s="91"/>
      <c r="V106" s="91"/>
      <c r="W106" s="91"/>
    </row>
    <row r="107" spans="1:23" ht="15.6">
      <c r="A107" s="91"/>
      <c r="B107" s="92"/>
      <c r="C107" s="91"/>
      <c r="D107" s="91"/>
      <c r="E107" s="93"/>
      <c r="F107" s="93"/>
      <c r="G107" s="93"/>
      <c r="H107" s="91"/>
      <c r="I107" s="92"/>
      <c r="J107" s="91"/>
      <c r="K107" s="91"/>
      <c r="L107" s="91"/>
      <c r="M107" s="91"/>
      <c r="N107" s="91"/>
      <c r="O107" s="91"/>
      <c r="P107" s="91"/>
      <c r="Q107" s="91"/>
      <c r="R107" s="91"/>
      <c r="S107" s="91"/>
      <c r="T107" s="91"/>
      <c r="U107" s="91"/>
      <c r="V107" s="91"/>
      <c r="W107" s="91"/>
    </row>
    <row r="108" spans="1:23" ht="15.6">
      <c r="A108" s="91"/>
      <c r="B108" s="92"/>
      <c r="C108" s="91"/>
      <c r="D108" s="91"/>
      <c r="E108" s="93"/>
      <c r="F108" s="93"/>
      <c r="G108" s="93"/>
      <c r="H108" s="91"/>
      <c r="I108" s="92"/>
      <c r="J108" s="91"/>
      <c r="K108" s="91"/>
      <c r="L108" s="91"/>
      <c r="M108" s="91"/>
      <c r="N108" s="91"/>
      <c r="O108" s="91"/>
      <c r="P108" s="91"/>
      <c r="Q108" s="91"/>
      <c r="R108" s="91"/>
      <c r="S108" s="91"/>
      <c r="T108" s="91"/>
      <c r="U108" s="91"/>
      <c r="V108" s="91"/>
      <c r="W108" s="91"/>
    </row>
    <row r="109" spans="1:23" ht="15.6">
      <c r="A109" s="91"/>
      <c r="B109" s="92"/>
      <c r="C109" s="91"/>
      <c r="D109" s="91"/>
      <c r="E109" s="93"/>
      <c r="F109" s="93"/>
      <c r="G109" s="93"/>
      <c r="H109" s="91"/>
      <c r="I109" s="92"/>
      <c r="J109" s="91"/>
      <c r="K109" s="91"/>
      <c r="L109" s="91"/>
      <c r="M109" s="91"/>
      <c r="N109" s="91"/>
      <c r="O109" s="91"/>
      <c r="P109" s="91"/>
      <c r="Q109" s="91"/>
      <c r="R109" s="91"/>
      <c r="S109" s="91"/>
      <c r="T109" s="91"/>
      <c r="U109" s="91"/>
      <c r="V109" s="91"/>
      <c r="W109" s="91"/>
    </row>
    <row r="110" spans="1:23" ht="15.6">
      <c r="A110" s="91"/>
      <c r="B110" s="92"/>
      <c r="C110" s="91"/>
      <c r="D110" s="91"/>
      <c r="E110" s="93"/>
      <c r="F110" s="93"/>
      <c r="G110" s="93"/>
      <c r="H110" s="91"/>
      <c r="I110" s="92"/>
      <c r="J110" s="91"/>
      <c r="K110" s="91"/>
      <c r="L110" s="91"/>
      <c r="M110" s="91"/>
      <c r="N110" s="91"/>
      <c r="O110" s="91"/>
      <c r="P110" s="91"/>
      <c r="Q110" s="91"/>
      <c r="R110" s="91"/>
      <c r="S110" s="91"/>
      <c r="T110" s="91"/>
      <c r="U110" s="91"/>
      <c r="V110" s="91"/>
      <c r="W110" s="91"/>
    </row>
    <row r="111" spans="1:23" ht="15.6">
      <c r="A111" s="91"/>
      <c r="B111" s="92"/>
      <c r="C111" s="91"/>
      <c r="D111" s="91"/>
      <c r="E111" s="93"/>
      <c r="F111" s="93"/>
      <c r="G111" s="93"/>
      <c r="H111" s="91"/>
      <c r="I111" s="92"/>
      <c r="J111" s="91"/>
      <c r="K111" s="91"/>
      <c r="L111" s="91"/>
      <c r="M111" s="91"/>
      <c r="N111" s="91"/>
      <c r="O111" s="91"/>
      <c r="P111" s="91"/>
      <c r="Q111" s="91"/>
      <c r="R111" s="91"/>
      <c r="S111" s="91"/>
      <c r="T111" s="91"/>
      <c r="U111" s="91"/>
      <c r="V111" s="91"/>
      <c r="W111" s="91"/>
    </row>
    <row r="112" spans="1:23" ht="15.6">
      <c r="A112" s="91"/>
      <c r="B112" s="92"/>
      <c r="C112" s="91"/>
      <c r="D112" s="91"/>
      <c r="E112" s="93"/>
      <c r="F112" s="93"/>
      <c r="G112" s="93"/>
      <c r="H112" s="91"/>
      <c r="I112" s="92"/>
      <c r="J112" s="91"/>
      <c r="K112" s="91"/>
      <c r="L112" s="91"/>
      <c r="M112" s="91"/>
      <c r="N112" s="91"/>
      <c r="O112" s="91"/>
      <c r="P112" s="91"/>
      <c r="Q112" s="91"/>
      <c r="R112" s="91"/>
      <c r="S112" s="91"/>
      <c r="T112" s="91"/>
      <c r="U112" s="91"/>
      <c r="V112" s="91"/>
      <c r="W112" s="91"/>
    </row>
    <row r="113" spans="1:23" ht="15.6">
      <c r="A113" s="91"/>
      <c r="B113" s="92"/>
      <c r="C113" s="91"/>
      <c r="D113" s="91"/>
      <c r="E113" s="93"/>
      <c r="F113" s="93"/>
      <c r="G113" s="93"/>
      <c r="H113" s="91"/>
      <c r="I113" s="92"/>
      <c r="J113" s="91"/>
      <c r="K113" s="91"/>
      <c r="L113" s="91"/>
      <c r="M113" s="91"/>
      <c r="N113" s="91"/>
      <c r="O113" s="91"/>
      <c r="P113" s="91"/>
      <c r="Q113" s="91"/>
      <c r="R113" s="91"/>
      <c r="S113" s="91"/>
      <c r="T113" s="91"/>
      <c r="U113" s="91"/>
      <c r="V113" s="91"/>
      <c r="W113" s="91"/>
    </row>
    <row r="114" spans="1:23" ht="15.6">
      <c r="A114" s="91"/>
      <c r="B114" s="92"/>
      <c r="C114" s="91"/>
      <c r="D114" s="91"/>
      <c r="E114" s="93"/>
      <c r="F114" s="93"/>
      <c r="G114" s="93"/>
      <c r="H114" s="91"/>
      <c r="I114" s="92"/>
      <c r="J114" s="91"/>
      <c r="K114" s="91"/>
      <c r="L114" s="91"/>
      <c r="M114" s="91"/>
      <c r="N114" s="91"/>
      <c r="O114" s="91"/>
      <c r="P114" s="91"/>
      <c r="Q114" s="91"/>
      <c r="R114" s="91"/>
      <c r="S114" s="91"/>
      <c r="T114" s="91"/>
      <c r="U114" s="91"/>
      <c r="V114" s="91"/>
      <c r="W114" s="91"/>
    </row>
    <row r="115" spans="1:23" ht="15.6">
      <c r="A115" s="91"/>
      <c r="B115" s="92"/>
      <c r="C115" s="91"/>
      <c r="D115" s="91"/>
      <c r="E115" s="93"/>
      <c r="F115" s="93"/>
      <c r="G115" s="93"/>
      <c r="H115" s="91"/>
      <c r="I115" s="92"/>
      <c r="J115" s="91"/>
      <c r="K115" s="91"/>
      <c r="L115" s="91"/>
      <c r="M115" s="91"/>
      <c r="N115" s="91"/>
      <c r="O115" s="91"/>
      <c r="P115" s="91"/>
      <c r="Q115" s="91"/>
      <c r="R115" s="91"/>
      <c r="S115" s="91"/>
      <c r="T115" s="91"/>
      <c r="U115" s="91"/>
      <c r="V115" s="91"/>
      <c r="W115" s="91"/>
    </row>
    <row r="116" spans="1:23" ht="15.6">
      <c r="A116" s="91"/>
      <c r="B116" s="92"/>
      <c r="C116" s="91"/>
      <c r="D116" s="91"/>
      <c r="E116" s="93"/>
      <c r="F116" s="93"/>
      <c r="G116" s="93"/>
      <c r="H116" s="91"/>
      <c r="I116" s="92"/>
      <c r="J116" s="91"/>
      <c r="K116" s="91"/>
      <c r="L116" s="91"/>
      <c r="M116" s="91"/>
      <c r="N116" s="91"/>
      <c r="O116" s="91"/>
      <c r="P116" s="91"/>
      <c r="Q116" s="91"/>
      <c r="R116" s="91"/>
      <c r="S116" s="91"/>
      <c r="T116" s="91"/>
      <c r="U116" s="91"/>
      <c r="V116" s="91"/>
      <c r="W116" s="91"/>
    </row>
    <row r="117" spans="1:23" ht="15.6">
      <c r="A117" s="91"/>
      <c r="B117" s="92"/>
      <c r="C117" s="91"/>
      <c r="D117" s="91"/>
      <c r="E117" s="93"/>
      <c r="F117" s="93"/>
      <c r="G117" s="93"/>
      <c r="H117" s="91"/>
      <c r="I117" s="92"/>
      <c r="J117" s="91"/>
      <c r="K117" s="91"/>
      <c r="L117" s="91"/>
      <c r="M117" s="91"/>
      <c r="N117" s="91"/>
      <c r="O117" s="91"/>
      <c r="P117" s="91"/>
      <c r="Q117" s="91"/>
      <c r="R117" s="91"/>
      <c r="S117" s="91"/>
      <c r="T117" s="91"/>
      <c r="U117" s="91"/>
      <c r="V117" s="91"/>
      <c r="W117" s="91"/>
    </row>
    <row r="118" spans="1:23" ht="15.6">
      <c r="A118" s="91"/>
      <c r="B118" s="92"/>
      <c r="C118" s="91"/>
      <c r="D118" s="91"/>
      <c r="E118" s="93"/>
      <c r="F118" s="93"/>
      <c r="G118" s="93"/>
      <c r="H118" s="91"/>
      <c r="I118" s="92"/>
      <c r="J118" s="91"/>
      <c r="K118" s="91"/>
      <c r="L118" s="91"/>
      <c r="M118" s="91"/>
      <c r="N118" s="91"/>
      <c r="O118" s="91"/>
      <c r="P118" s="91"/>
      <c r="Q118" s="91"/>
      <c r="R118" s="91"/>
      <c r="S118" s="91"/>
      <c r="T118" s="91"/>
      <c r="U118" s="91"/>
      <c r="V118" s="91"/>
      <c r="W118" s="91"/>
    </row>
    <row r="119" spans="1:23" ht="15.6">
      <c r="A119" s="91"/>
      <c r="B119" s="92"/>
      <c r="C119" s="91"/>
      <c r="D119" s="91"/>
      <c r="E119" s="93"/>
      <c r="F119" s="93"/>
      <c r="G119" s="93"/>
      <c r="H119" s="91"/>
      <c r="I119" s="92"/>
      <c r="J119" s="91"/>
      <c r="K119" s="91"/>
      <c r="L119" s="91"/>
      <c r="M119" s="91"/>
      <c r="N119" s="91"/>
      <c r="O119" s="91"/>
      <c r="P119" s="91"/>
      <c r="Q119" s="91"/>
      <c r="R119" s="91"/>
      <c r="S119" s="91"/>
      <c r="T119" s="91"/>
      <c r="U119" s="91"/>
      <c r="V119" s="91"/>
      <c r="W119" s="91"/>
    </row>
    <row r="120" spans="1:23" ht="15.6">
      <c r="A120" s="91"/>
      <c r="B120" s="92"/>
      <c r="C120" s="91"/>
      <c r="D120" s="91"/>
      <c r="E120" s="93"/>
      <c r="F120" s="93"/>
      <c r="G120" s="93"/>
      <c r="H120" s="91"/>
      <c r="I120" s="92"/>
      <c r="J120" s="91"/>
      <c r="K120" s="91"/>
      <c r="L120" s="91"/>
      <c r="M120" s="91"/>
      <c r="N120" s="91"/>
      <c r="O120" s="91"/>
      <c r="P120" s="91"/>
      <c r="Q120" s="91"/>
      <c r="R120" s="91"/>
      <c r="S120" s="91"/>
      <c r="T120" s="91"/>
      <c r="U120" s="91"/>
      <c r="V120" s="91"/>
      <c r="W120" s="91"/>
    </row>
    <row r="121" spans="1:23" ht="15.6">
      <c r="A121" s="91"/>
      <c r="B121" s="92"/>
      <c r="C121" s="91"/>
      <c r="D121" s="91"/>
      <c r="E121" s="93"/>
      <c r="F121" s="93"/>
      <c r="G121" s="93"/>
      <c r="H121" s="91"/>
      <c r="I121" s="92"/>
      <c r="J121" s="91"/>
      <c r="K121" s="91"/>
      <c r="L121" s="91"/>
      <c r="M121" s="91"/>
      <c r="N121" s="91"/>
      <c r="O121" s="91"/>
      <c r="P121" s="91"/>
      <c r="Q121" s="91"/>
      <c r="R121" s="91"/>
      <c r="S121" s="91"/>
      <c r="T121" s="91"/>
      <c r="U121" s="91"/>
      <c r="V121" s="91"/>
      <c r="W121" s="91"/>
    </row>
    <row r="122" spans="1:23" ht="15.6">
      <c r="A122" s="91"/>
      <c r="B122" s="92"/>
      <c r="C122" s="91"/>
      <c r="D122" s="91"/>
      <c r="E122" s="93"/>
      <c r="F122" s="93"/>
      <c r="G122" s="93"/>
      <c r="H122" s="91"/>
      <c r="I122" s="92"/>
      <c r="J122" s="91"/>
      <c r="K122" s="91"/>
      <c r="L122" s="91"/>
      <c r="M122" s="91"/>
      <c r="N122" s="91"/>
      <c r="O122" s="91"/>
      <c r="P122" s="91"/>
      <c r="Q122" s="91"/>
      <c r="R122" s="91"/>
      <c r="S122" s="91"/>
      <c r="T122" s="91"/>
      <c r="U122" s="91"/>
      <c r="V122" s="91"/>
      <c r="W122" s="91"/>
    </row>
    <row r="123" spans="1:23" ht="15.6">
      <c r="A123" s="91"/>
      <c r="B123" s="92"/>
      <c r="C123" s="91"/>
      <c r="D123" s="91"/>
      <c r="E123" s="93"/>
      <c r="F123" s="93"/>
      <c r="G123" s="93"/>
      <c r="H123" s="91"/>
      <c r="I123" s="92"/>
      <c r="J123" s="91"/>
      <c r="K123" s="91"/>
      <c r="L123" s="91"/>
      <c r="M123" s="91"/>
      <c r="N123" s="91"/>
      <c r="O123" s="91"/>
      <c r="P123" s="91"/>
      <c r="Q123" s="91"/>
      <c r="R123" s="91"/>
      <c r="S123" s="91"/>
      <c r="T123" s="91"/>
      <c r="U123" s="91"/>
      <c r="V123" s="91"/>
      <c r="W123" s="91"/>
    </row>
    <row r="124" spans="1:23" ht="15.6">
      <c r="A124" s="91"/>
      <c r="B124" s="92"/>
      <c r="C124" s="91"/>
      <c r="D124" s="91"/>
      <c r="E124" s="93"/>
      <c r="F124" s="93"/>
      <c r="G124" s="93"/>
      <c r="H124" s="91"/>
      <c r="I124" s="92"/>
      <c r="J124" s="91"/>
      <c r="K124" s="91"/>
      <c r="L124" s="91"/>
      <c r="M124" s="91"/>
      <c r="N124" s="91"/>
      <c r="O124" s="91"/>
      <c r="P124" s="91"/>
      <c r="Q124" s="91"/>
      <c r="R124" s="91"/>
      <c r="S124" s="91"/>
      <c r="T124" s="91"/>
      <c r="U124" s="91"/>
      <c r="V124" s="91"/>
      <c r="W124" s="91"/>
    </row>
    <row r="125" spans="1:23" ht="15.6">
      <c r="A125" s="91"/>
      <c r="B125" s="92"/>
      <c r="C125" s="91"/>
      <c r="D125" s="91"/>
      <c r="E125" s="93"/>
      <c r="F125" s="93"/>
      <c r="G125" s="93"/>
      <c r="H125" s="91"/>
      <c r="I125" s="92"/>
      <c r="J125" s="91"/>
      <c r="K125" s="91"/>
      <c r="L125" s="91"/>
      <c r="M125" s="91"/>
      <c r="N125" s="91"/>
      <c r="O125" s="91"/>
      <c r="P125" s="91"/>
      <c r="Q125" s="91"/>
      <c r="R125" s="91"/>
      <c r="S125" s="91"/>
      <c r="T125" s="91"/>
      <c r="U125" s="91"/>
      <c r="V125" s="91"/>
      <c r="W125" s="91"/>
    </row>
    <row r="126" spans="1:23" ht="15.6">
      <c r="A126" s="91"/>
      <c r="B126" s="92"/>
      <c r="C126" s="91"/>
      <c r="D126" s="91"/>
      <c r="E126" s="93"/>
      <c r="F126" s="93"/>
      <c r="G126" s="93"/>
      <c r="H126" s="91"/>
      <c r="I126" s="92"/>
      <c r="J126" s="91"/>
      <c r="K126" s="91"/>
      <c r="L126" s="91"/>
      <c r="M126" s="91"/>
      <c r="N126" s="91"/>
      <c r="O126" s="91"/>
      <c r="P126" s="91"/>
      <c r="Q126" s="91"/>
      <c r="R126" s="91"/>
      <c r="S126" s="91"/>
      <c r="T126" s="91"/>
      <c r="U126" s="91"/>
      <c r="V126" s="91"/>
      <c r="W126" s="91"/>
    </row>
    <row r="127" spans="1:23" ht="15.6">
      <c r="A127" s="91"/>
      <c r="B127" s="92"/>
      <c r="C127" s="91"/>
      <c r="D127" s="91"/>
      <c r="E127" s="93"/>
      <c r="F127" s="93"/>
      <c r="G127" s="93"/>
      <c r="H127" s="91"/>
      <c r="I127" s="92"/>
      <c r="J127" s="91"/>
      <c r="K127" s="91"/>
      <c r="L127" s="91"/>
      <c r="M127" s="91"/>
      <c r="N127" s="91"/>
      <c r="O127" s="91"/>
      <c r="P127" s="91"/>
      <c r="Q127" s="91"/>
      <c r="R127" s="91"/>
      <c r="S127" s="91"/>
      <c r="T127" s="91"/>
      <c r="U127" s="91"/>
      <c r="V127" s="91"/>
      <c r="W127" s="91"/>
    </row>
    <row r="128" spans="1:23" ht="15.6">
      <c r="A128" s="91"/>
      <c r="B128" s="92"/>
      <c r="C128" s="91"/>
      <c r="D128" s="91"/>
      <c r="E128" s="93"/>
      <c r="F128" s="93"/>
      <c r="G128" s="93"/>
      <c r="H128" s="91"/>
      <c r="I128" s="92"/>
      <c r="J128" s="91"/>
      <c r="K128" s="91"/>
      <c r="L128" s="91"/>
      <c r="M128" s="91"/>
      <c r="N128" s="91"/>
      <c r="O128" s="91"/>
      <c r="P128" s="91"/>
      <c r="Q128" s="91"/>
      <c r="R128" s="91"/>
      <c r="S128" s="91"/>
      <c r="T128" s="91"/>
      <c r="U128" s="91"/>
      <c r="V128" s="91"/>
      <c r="W128" s="91"/>
    </row>
    <row r="129" spans="1:23" ht="15.6">
      <c r="A129" s="91"/>
      <c r="B129" s="92"/>
      <c r="C129" s="91"/>
      <c r="D129" s="91"/>
      <c r="E129" s="93"/>
      <c r="F129" s="93"/>
      <c r="G129" s="93"/>
      <c r="H129" s="91"/>
      <c r="I129" s="92"/>
      <c r="J129" s="91"/>
      <c r="K129" s="91"/>
      <c r="L129" s="91"/>
      <c r="M129" s="91"/>
      <c r="N129" s="91"/>
      <c r="O129" s="91"/>
      <c r="P129" s="91"/>
      <c r="Q129" s="91"/>
      <c r="R129" s="91"/>
      <c r="S129" s="91"/>
      <c r="T129" s="91"/>
      <c r="U129" s="91"/>
      <c r="V129" s="91"/>
      <c r="W129" s="91"/>
    </row>
    <row r="130" spans="1:23" ht="15.6">
      <c r="A130" s="91"/>
      <c r="B130" s="92"/>
      <c r="C130" s="91"/>
      <c r="D130" s="91"/>
      <c r="E130" s="93"/>
      <c r="F130" s="93"/>
      <c r="G130" s="93"/>
      <c r="H130" s="91"/>
      <c r="I130" s="92"/>
      <c r="J130" s="91"/>
      <c r="K130" s="91"/>
      <c r="L130" s="91"/>
      <c r="M130" s="91"/>
      <c r="N130" s="91"/>
      <c r="O130" s="91"/>
      <c r="P130" s="91"/>
      <c r="Q130" s="91"/>
      <c r="R130" s="91"/>
      <c r="S130" s="91"/>
      <c r="T130" s="91"/>
      <c r="U130" s="91"/>
      <c r="V130" s="91"/>
      <c r="W130" s="91"/>
    </row>
    <row r="131" spans="1:23" ht="15.6">
      <c r="A131" s="91"/>
      <c r="B131" s="92"/>
      <c r="C131" s="91"/>
      <c r="D131" s="91"/>
      <c r="E131" s="93"/>
      <c r="F131" s="93"/>
      <c r="G131" s="93"/>
      <c r="H131" s="91"/>
      <c r="I131" s="92"/>
      <c r="J131" s="91"/>
      <c r="K131" s="91"/>
      <c r="L131" s="91"/>
      <c r="M131" s="91"/>
      <c r="N131" s="91"/>
      <c r="O131" s="91"/>
      <c r="P131" s="91"/>
      <c r="Q131" s="91"/>
      <c r="R131" s="91"/>
      <c r="S131" s="91"/>
      <c r="T131" s="91"/>
      <c r="U131" s="91"/>
      <c r="V131" s="91"/>
      <c r="W131" s="91"/>
    </row>
    <row r="132" spans="1:23" ht="15.6">
      <c r="A132" s="91"/>
      <c r="B132" s="92"/>
      <c r="C132" s="91"/>
      <c r="D132" s="91"/>
      <c r="E132" s="93"/>
      <c r="F132" s="93"/>
      <c r="G132" s="93"/>
      <c r="H132" s="91"/>
      <c r="I132" s="92"/>
      <c r="J132" s="91"/>
      <c r="K132" s="91"/>
      <c r="L132" s="91"/>
      <c r="M132" s="91"/>
      <c r="N132" s="91"/>
      <c r="O132" s="91"/>
      <c r="P132" s="91"/>
      <c r="Q132" s="91"/>
      <c r="R132" s="91"/>
      <c r="S132" s="91"/>
      <c r="T132" s="91"/>
      <c r="U132" s="91"/>
      <c r="V132" s="91"/>
      <c r="W132" s="91"/>
    </row>
    <row r="133" spans="1:23" ht="15.6">
      <c r="A133" s="91"/>
      <c r="B133" s="92"/>
      <c r="C133" s="91"/>
      <c r="D133" s="91"/>
      <c r="E133" s="93"/>
      <c r="F133" s="93"/>
      <c r="G133" s="93"/>
      <c r="H133" s="91"/>
      <c r="I133" s="92"/>
      <c r="J133" s="91"/>
      <c r="K133" s="91"/>
      <c r="L133" s="91"/>
      <c r="M133" s="91"/>
      <c r="N133" s="91"/>
      <c r="O133" s="91"/>
      <c r="P133" s="91"/>
      <c r="Q133" s="91"/>
      <c r="R133" s="91"/>
      <c r="S133" s="91"/>
      <c r="T133" s="91"/>
      <c r="U133" s="91"/>
      <c r="V133" s="91"/>
      <c r="W133" s="91"/>
    </row>
    <row r="134" spans="1:23" ht="15.6">
      <c r="A134" s="91"/>
      <c r="B134" s="92"/>
      <c r="C134" s="91"/>
      <c r="D134" s="91"/>
      <c r="E134" s="93"/>
      <c r="F134" s="93"/>
      <c r="G134" s="93"/>
      <c r="H134" s="91"/>
      <c r="I134" s="92"/>
      <c r="J134" s="91"/>
      <c r="K134" s="91"/>
      <c r="L134" s="91"/>
      <c r="M134" s="91"/>
      <c r="N134" s="91"/>
      <c r="O134" s="91"/>
      <c r="P134" s="91"/>
      <c r="Q134" s="91"/>
      <c r="R134" s="91"/>
      <c r="S134" s="91"/>
      <c r="T134" s="91"/>
      <c r="U134" s="91"/>
      <c r="V134" s="91"/>
      <c r="W134" s="91"/>
    </row>
    <row r="135" spans="1:23" ht="15.6">
      <c r="A135" s="91"/>
      <c r="B135" s="92"/>
      <c r="C135" s="91"/>
      <c r="D135" s="91"/>
      <c r="E135" s="93"/>
      <c r="F135" s="93"/>
      <c r="G135" s="93"/>
      <c r="H135" s="91"/>
      <c r="I135" s="92"/>
      <c r="J135" s="91"/>
      <c r="K135" s="91"/>
      <c r="L135" s="91"/>
      <c r="M135" s="91"/>
      <c r="N135" s="91"/>
      <c r="O135" s="91"/>
      <c r="P135" s="91"/>
      <c r="Q135" s="91"/>
      <c r="R135" s="91"/>
      <c r="S135" s="91"/>
      <c r="T135" s="91"/>
      <c r="U135" s="91"/>
      <c r="V135" s="91"/>
      <c r="W135" s="91"/>
    </row>
    <row r="136" spans="1:23" ht="15.6">
      <c r="A136" s="91"/>
      <c r="B136" s="92"/>
      <c r="C136" s="91"/>
      <c r="D136" s="91"/>
      <c r="E136" s="93"/>
      <c r="F136" s="93"/>
      <c r="G136" s="93"/>
      <c r="H136" s="91"/>
      <c r="I136" s="92"/>
      <c r="J136" s="91"/>
      <c r="K136" s="91"/>
      <c r="L136" s="91"/>
      <c r="M136" s="91"/>
      <c r="N136" s="91"/>
      <c r="O136" s="91"/>
      <c r="P136" s="91"/>
      <c r="Q136" s="91"/>
      <c r="R136" s="91"/>
      <c r="S136" s="91"/>
      <c r="T136" s="91"/>
      <c r="U136" s="91"/>
      <c r="V136" s="91"/>
      <c r="W136" s="91"/>
    </row>
    <row r="137" spans="1:23" ht="15.6">
      <c r="A137" s="91"/>
      <c r="B137" s="92"/>
      <c r="C137" s="91"/>
      <c r="D137" s="91"/>
      <c r="E137" s="93"/>
      <c r="F137" s="93"/>
      <c r="G137" s="93"/>
      <c r="H137" s="91"/>
      <c r="I137" s="92"/>
      <c r="J137" s="91"/>
      <c r="K137" s="91"/>
      <c r="L137" s="91"/>
      <c r="M137" s="91"/>
      <c r="N137" s="91"/>
      <c r="O137" s="91"/>
      <c r="P137" s="91"/>
      <c r="Q137" s="91"/>
      <c r="R137" s="91"/>
      <c r="S137" s="91"/>
      <c r="T137" s="91"/>
      <c r="U137" s="91"/>
      <c r="V137" s="91"/>
      <c r="W137" s="91"/>
    </row>
    <row r="138" spans="1:23" ht="15.6">
      <c r="A138" s="91"/>
      <c r="B138" s="92"/>
      <c r="C138" s="91"/>
      <c r="D138" s="91"/>
      <c r="E138" s="93"/>
      <c r="F138" s="93"/>
      <c r="G138" s="93"/>
      <c r="H138" s="91"/>
      <c r="I138" s="92"/>
      <c r="J138" s="91"/>
      <c r="K138" s="91"/>
      <c r="L138" s="91"/>
      <c r="M138" s="91"/>
      <c r="N138" s="91"/>
      <c r="O138" s="91"/>
      <c r="P138" s="91"/>
      <c r="Q138" s="91"/>
      <c r="R138" s="91"/>
      <c r="S138" s="91"/>
      <c r="T138" s="91"/>
      <c r="U138" s="91"/>
      <c r="V138" s="91"/>
      <c r="W138" s="91"/>
    </row>
    <row r="139" spans="1:23" ht="15.6">
      <c r="A139" s="91"/>
      <c r="B139" s="92"/>
      <c r="C139" s="91"/>
      <c r="D139" s="91"/>
      <c r="E139" s="93"/>
      <c r="F139" s="93"/>
      <c r="G139" s="93"/>
      <c r="H139" s="91"/>
      <c r="I139" s="92"/>
      <c r="J139" s="91"/>
      <c r="K139" s="91"/>
      <c r="L139" s="91"/>
      <c r="M139" s="91"/>
      <c r="N139" s="91"/>
      <c r="O139" s="91"/>
      <c r="P139" s="91"/>
      <c r="Q139" s="91"/>
      <c r="R139" s="91"/>
      <c r="S139" s="91"/>
      <c r="T139" s="91"/>
      <c r="U139" s="91"/>
      <c r="V139" s="91"/>
      <c r="W139" s="91"/>
    </row>
    <row r="140" spans="1:23" ht="15.6">
      <c r="A140" s="91"/>
      <c r="B140" s="92"/>
      <c r="C140" s="91"/>
      <c r="D140" s="91"/>
      <c r="E140" s="93"/>
      <c r="F140" s="93"/>
      <c r="G140" s="93"/>
      <c r="H140" s="91"/>
      <c r="I140" s="92"/>
      <c r="J140" s="91"/>
      <c r="K140" s="91"/>
      <c r="L140" s="91"/>
      <c r="M140" s="91"/>
      <c r="N140" s="91"/>
      <c r="O140" s="91"/>
      <c r="P140" s="91"/>
      <c r="Q140" s="91"/>
      <c r="R140" s="91"/>
      <c r="S140" s="91"/>
      <c r="T140" s="91"/>
      <c r="U140" s="91"/>
      <c r="V140" s="91"/>
      <c r="W140" s="91"/>
    </row>
    <row r="141" spans="1:23" ht="15.6">
      <c r="A141" s="91"/>
      <c r="B141" s="92"/>
      <c r="C141" s="91"/>
      <c r="D141" s="91"/>
      <c r="E141" s="93"/>
      <c r="F141" s="93"/>
      <c r="G141" s="93"/>
      <c r="H141" s="91"/>
      <c r="I141" s="92"/>
      <c r="J141" s="91"/>
      <c r="K141" s="91"/>
      <c r="L141" s="91"/>
      <c r="M141" s="91"/>
      <c r="N141" s="91"/>
      <c r="O141" s="91"/>
      <c r="P141" s="91"/>
      <c r="Q141" s="91"/>
      <c r="R141" s="91"/>
      <c r="S141" s="91"/>
      <c r="T141" s="91"/>
      <c r="U141" s="91"/>
      <c r="V141" s="91"/>
      <c r="W141" s="91"/>
    </row>
    <row r="142" spans="1:23" ht="15.6">
      <c r="A142" s="91"/>
      <c r="B142" s="92"/>
      <c r="C142" s="91"/>
      <c r="D142" s="91"/>
      <c r="E142" s="93"/>
      <c r="F142" s="93"/>
      <c r="G142" s="93"/>
      <c r="H142" s="91"/>
      <c r="I142" s="92"/>
      <c r="J142" s="91"/>
      <c r="K142" s="91"/>
      <c r="L142" s="91"/>
      <c r="M142" s="91"/>
      <c r="N142" s="91"/>
      <c r="O142" s="91"/>
      <c r="P142" s="91"/>
      <c r="Q142" s="91"/>
      <c r="R142" s="91"/>
      <c r="S142" s="91"/>
      <c r="T142" s="91"/>
      <c r="U142" s="91"/>
      <c r="V142" s="91"/>
      <c r="W142" s="91"/>
    </row>
    <row r="143" spans="1:23" ht="15.6">
      <c r="A143" s="91"/>
      <c r="B143" s="92"/>
      <c r="C143" s="91"/>
      <c r="D143" s="91"/>
      <c r="E143" s="93"/>
      <c r="F143" s="93"/>
      <c r="G143" s="93"/>
      <c r="H143" s="91"/>
      <c r="I143" s="92"/>
      <c r="J143" s="91"/>
      <c r="K143" s="91"/>
      <c r="L143" s="91"/>
      <c r="M143" s="91"/>
      <c r="N143" s="91"/>
      <c r="O143" s="91"/>
      <c r="P143" s="91"/>
      <c r="Q143" s="91"/>
      <c r="R143" s="91"/>
      <c r="S143" s="91"/>
      <c r="T143" s="91"/>
      <c r="U143" s="91"/>
      <c r="V143" s="91"/>
      <c r="W143" s="91"/>
    </row>
    <row r="144" spans="1:23" ht="15.6">
      <c r="A144" s="91"/>
      <c r="B144" s="92"/>
      <c r="C144" s="91"/>
      <c r="D144" s="91"/>
      <c r="E144" s="93"/>
      <c r="F144" s="93"/>
      <c r="G144" s="93"/>
      <c r="H144" s="91"/>
      <c r="I144" s="92"/>
      <c r="J144" s="91"/>
      <c r="K144" s="91"/>
      <c r="L144" s="91"/>
      <c r="M144" s="91"/>
      <c r="N144" s="91"/>
      <c r="O144" s="91"/>
      <c r="P144" s="91"/>
      <c r="Q144" s="91"/>
      <c r="R144" s="91"/>
      <c r="S144" s="91"/>
      <c r="T144" s="91"/>
      <c r="U144" s="91"/>
      <c r="V144" s="91"/>
      <c r="W144" s="91"/>
    </row>
    <row r="145" spans="1:23" ht="15.6">
      <c r="A145" s="91"/>
      <c r="B145" s="92"/>
      <c r="C145" s="91"/>
      <c r="D145" s="91"/>
      <c r="E145" s="93"/>
      <c r="F145" s="93"/>
      <c r="G145" s="93"/>
      <c r="H145" s="91"/>
      <c r="I145" s="92"/>
      <c r="J145" s="91"/>
      <c r="K145" s="91"/>
      <c r="L145" s="91"/>
      <c r="M145" s="91"/>
      <c r="N145" s="91"/>
      <c r="O145" s="91"/>
      <c r="P145" s="91"/>
      <c r="Q145" s="91"/>
      <c r="R145" s="91"/>
      <c r="S145" s="91"/>
      <c r="T145" s="91"/>
      <c r="U145" s="91"/>
      <c r="V145" s="91"/>
      <c r="W145" s="91"/>
    </row>
    <row r="146" spans="1:23" ht="15.6">
      <c r="A146" s="91"/>
      <c r="B146" s="92"/>
      <c r="C146" s="91"/>
      <c r="D146" s="91"/>
      <c r="E146" s="93"/>
      <c r="F146" s="93"/>
      <c r="G146" s="93"/>
      <c r="H146" s="91"/>
      <c r="I146" s="92"/>
      <c r="J146" s="91"/>
      <c r="K146" s="91"/>
      <c r="L146" s="91"/>
      <c r="M146" s="91"/>
      <c r="N146" s="91"/>
      <c r="O146" s="91"/>
      <c r="P146" s="91"/>
      <c r="Q146" s="91"/>
      <c r="R146" s="91"/>
      <c r="S146" s="91"/>
      <c r="T146" s="91"/>
      <c r="U146" s="91"/>
      <c r="V146" s="91"/>
      <c r="W146" s="91"/>
    </row>
    <row r="147" spans="1:23" ht="15.6">
      <c r="A147" s="91"/>
      <c r="B147" s="92"/>
      <c r="C147" s="91"/>
      <c r="D147" s="91"/>
      <c r="E147" s="93"/>
      <c r="F147" s="93"/>
      <c r="G147" s="93"/>
      <c r="H147" s="91"/>
      <c r="I147" s="92"/>
      <c r="J147" s="91"/>
      <c r="K147" s="91"/>
      <c r="L147" s="91"/>
      <c r="M147" s="91"/>
      <c r="N147" s="91"/>
      <c r="O147" s="91"/>
      <c r="P147" s="91"/>
      <c r="Q147" s="91"/>
      <c r="R147" s="91"/>
      <c r="S147" s="91"/>
      <c r="T147" s="91"/>
      <c r="U147" s="91"/>
      <c r="V147" s="91"/>
      <c r="W147" s="91"/>
    </row>
    <row r="148" spans="1:23" ht="15.6">
      <c r="A148" s="91"/>
      <c r="B148" s="92"/>
      <c r="C148" s="91"/>
      <c r="D148" s="91"/>
      <c r="E148" s="93"/>
      <c r="F148" s="93"/>
      <c r="G148" s="93"/>
      <c r="H148" s="91"/>
      <c r="I148" s="92"/>
      <c r="J148" s="91"/>
      <c r="K148" s="91"/>
      <c r="L148" s="91"/>
      <c r="M148" s="91"/>
      <c r="N148" s="91"/>
      <c r="O148" s="91"/>
      <c r="P148" s="91"/>
      <c r="Q148" s="91"/>
      <c r="R148" s="91"/>
      <c r="S148" s="91"/>
      <c r="T148" s="91"/>
      <c r="U148" s="91"/>
      <c r="V148" s="91"/>
      <c r="W148" s="91"/>
    </row>
    <row r="149" spans="1:23" ht="15.6">
      <c r="A149" s="91"/>
      <c r="B149" s="92"/>
      <c r="C149" s="91"/>
      <c r="D149" s="91"/>
      <c r="E149" s="93"/>
      <c r="F149" s="93"/>
      <c r="G149" s="93"/>
      <c r="H149" s="91"/>
      <c r="I149" s="92"/>
      <c r="J149" s="91"/>
      <c r="K149" s="91"/>
      <c r="L149" s="91"/>
      <c r="M149" s="91"/>
      <c r="N149" s="91"/>
      <c r="O149" s="91"/>
      <c r="P149" s="91"/>
      <c r="Q149" s="91"/>
      <c r="R149" s="91"/>
      <c r="S149" s="91"/>
      <c r="T149" s="91"/>
      <c r="U149" s="91"/>
      <c r="V149" s="91"/>
      <c r="W149" s="91"/>
    </row>
    <row r="150" spans="1:23" ht="15.6">
      <c r="A150" s="91"/>
      <c r="B150" s="92"/>
      <c r="C150" s="91"/>
      <c r="D150" s="91"/>
      <c r="E150" s="93"/>
      <c r="F150" s="93"/>
      <c r="G150" s="93"/>
      <c r="H150" s="91"/>
      <c r="I150" s="92"/>
      <c r="J150" s="91"/>
      <c r="K150" s="91"/>
      <c r="L150" s="91"/>
      <c r="M150" s="91"/>
      <c r="N150" s="91"/>
      <c r="O150" s="91"/>
      <c r="P150" s="91"/>
      <c r="Q150" s="91"/>
      <c r="R150" s="91"/>
      <c r="S150" s="91"/>
      <c r="T150" s="91"/>
      <c r="U150" s="91"/>
      <c r="V150" s="91"/>
      <c r="W150" s="91"/>
    </row>
    <row r="151" spans="1:23" ht="15.6">
      <c r="A151" s="91"/>
      <c r="B151" s="92"/>
      <c r="C151" s="91"/>
      <c r="D151" s="91"/>
      <c r="E151" s="93"/>
      <c r="F151" s="93"/>
      <c r="G151" s="93"/>
      <c r="H151" s="91"/>
      <c r="I151" s="92"/>
      <c r="J151" s="91"/>
      <c r="K151" s="91"/>
      <c r="L151" s="91"/>
      <c r="M151" s="91"/>
      <c r="N151" s="91"/>
      <c r="O151" s="91"/>
      <c r="P151" s="91"/>
      <c r="Q151" s="91"/>
      <c r="R151" s="91"/>
      <c r="S151" s="91"/>
      <c r="T151" s="91"/>
      <c r="U151" s="91"/>
      <c r="V151" s="91"/>
      <c r="W151" s="91"/>
    </row>
    <row r="152" spans="1:23" ht="15.6">
      <c r="A152" s="91"/>
      <c r="B152" s="92"/>
      <c r="C152" s="91"/>
      <c r="D152" s="91"/>
      <c r="E152" s="93"/>
      <c r="F152" s="93"/>
      <c r="G152" s="93"/>
      <c r="H152" s="91"/>
      <c r="I152" s="92"/>
      <c r="J152" s="91"/>
      <c r="K152" s="91"/>
      <c r="L152" s="91"/>
      <c r="M152" s="91"/>
      <c r="N152" s="91"/>
      <c r="O152" s="91"/>
      <c r="P152" s="91"/>
      <c r="Q152" s="91"/>
      <c r="R152" s="91"/>
      <c r="S152" s="91"/>
      <c r="T152" s="91"/>
      <c r="U152" s="91"/>
      <c r="V152" s="91"/>
      <c r="W152" s="91"/>
    </row>
    <row r="153" spans="1:23" ht="15.6">
      <c r="A153" s="91"/>
      <c r="B153" s="92"/>
      <c r="C153" s="91"/>
      <c r="D153" s="91"/>
      <c r="E153" s="93"/>
      <c r="F153" s="93"/>
      <c r="G153" s="93"/>
      <c r="H153" s="91"/>
      <c r="I153" s="92"/>
      <c r="J153" s="91"/>
      <c r="K153" s="91"/>
      <c r="L153" s="91"/>
      <c r="M153" s="91"/>
      <c r="N153" s="91"/>
      <c r="O153" s="91"/>
      <c r="P153" s="91"/>
      <c r="Q153" s="91"/>
      <c r="R153" s="91"/>
      <c r="S153" s="91"/>
      <c r="T153" s="91"/>
      <c r="U153" s="91"/>
      <c r="V153" s="91"/>
      <c r="W153" s="91"/>
    </row>
    <row r="154" spans="1:23" ht="15.6">
      <c r="A154" s="91"/>
      <c r="B154" s="92"/>
      <c r="C154" s="91"/>
      <c r="D154" s="91"/>
      <c r="E154" s="93"/>
      <c r="F154" s="93"/>
      <c r="G154" s="93"/>
      <c r="H154" s="91"/>
      <c r="I154" s="92"/>
      <c r="J154" s="91"/>
      <c r="K154" s="91"/>
      <c r="L154" s="91"/>
      <c r="M154" s="91"/>
      <c r="N154" s="91"/>
      <c r="O154" s="91"/>
      <c r="P154" s="91"/>
      <c r="Q154" s="91"/>
      <c r="R154" s="91"/>
      <c r="S154" s="91"/>
      <c r="T154" s="91"/>
      <c r="U154" s="91"/>
      <c r="V154" s="91"/>
      <c r="W154" s="91"/>
    </row>
    <row r="155" spans="1:23" ht="15.6">
      <c r="A155" s="91"/>
      <c r="B155" s="92"/>
      <c r="C155" s="91"/>
      <c r="D155" s="91"/>
      <c r="E155" s="93"/>
      <c r="F155" s="93"/>
      <c r="G155" s="93"/>
      <c r="H155" s="91"/>
      <c r="I155" s="92"/>
      <c r="J155" s="91"/>
      <c r="K155" s="91"/>
      <c r="L155" s="91"/>
      <c r="M155" s="91"/>
      <c r="N155" s="91"/>
      <c r="O155" s="91"/>
      <c r="P155" s="91"/>
      <c r="Q155" s="91"/>
      <c r="R155" s="91"/>
      <c r="S155" s="91"/>
      <c r="T155" s="91"/>
      <c r="U155" s="91"/>
      <c r="V155" s="91"/>
      <c r="W155" s="91"/>
    </row>
    <row r="156" spans="1:23" ht="15.6">
      <c r="A156" s="91"/>
      <c r="B156" s="92"/>
      <c r="C156" s="91"/>
      <c r="D156" s="91"/>
      <c r="E156" s="93"/>
      <c r="F156" s="93"/>
      <c r="G156" s="93"/>
      <c r="H156" s="91"/>
      <c r="I156" s="92"/>
      <c r="J156" s="91"/>
      <c r="K156" s="91"/>
      <c r="L156" s="91"/>
      <c r="M156" s="91"/>
      <c r="N156" s="91"/>
      <c r="O156" s="91"/>
      <c r="P156" s="91"/>
      <c r="Q156" s="91"/>
      <c r="R156" s="91"/>
      <c r="S156" s="91"/>
      <c r="T156" s="91"/>
      <c r="U156" s="91"/>
      <c r="V156" s="91"/>
      <c r="W156" s="91"/>
    </row>
    <row r="157" spans="1:23" ht="15.6">
      <c r="A157" s="91"/>
      <c r="B157" s="92"/>
      <c r="C157" s="91"/>
      <c r="D157" s="91"/>
      <c r="E157" s="93"/>
      <c r="F157" s="93"/>
      <c r="G157" s="93"/>
      <c r="H157" s="91"/>
      <c r="I157" s="92"/>
      <c r="J157" s="91"/>
      <c r="K157" s="91"/>
      <c r="L157" s="91"/>
      <c r="M157" s="91"/>
      <c r="N157" s="91"/>
      <c r="O157" s="91"/>
      <c r="P157" s="91"/>
      <c r="Q157" s="91"/>
      <c r="R157" s="91"/>
      <c r="S157" s="91"/>
      <c r="T157" s="91"/>
      <c r="U157" s="91"/>
      <c r="V157" s="91"/>
      <c r="W157" s="91"/>
    </row>
    <row r="158" spans="1:23" ht="15.6">
      <c r="A158" s="91"/>
      <c r="B158" s="92"/>
      <c r="C158" s="91"/>
      <c r="D158" s="91"/>
      <c r="E158" s="93"/>
      <c r="F158" s="93"/>
      <c r="G158" s="93"/>
      <c r="H158" s="91"/>
      <c r="I158" s="92"/>
      <c r="J158" s="91"/>
      <c r="K158" s="91"/>
      <c r="L158" s="91"/>
      <c r="M158" s="91"/>
      <c r="N158" s="91"/>
      <c r="O158" s="91"/>
      <c r="P158" s="91"/>
      <c r="Q158" s="91"/>
      <c r="R158" s="91"/>
      <c r="S158" s="91"/>
      <c r="T158" s="91"/>
      <c r="U158" s="91"/>
      <c r="V158" s="91"/>
      <c r="W158" s="91"/>
    </row>
    <row r="159" spans="1:23" ht="15.6">
      <c r="A159" s="91"/>
      <c r="B159" s="92"/>
      <c r="C159" s="91"/>
      <c r="D159" s="91"/>
      <c r="E159" s="93"/>
      <c r="F159" s="93"/>
      <c r="G159" s="93"/>
      <c r="H159" s="91"/>
      <c r="I159" s="92"/>
      <c r="J159" s="91"/>
      <c r="K159" s="91"/>
      <c r="L159" s="91"/>
      <c r="M159" s="91"/>
      <c r="N159" s="91"/>
      <c r="O159" s="91"/>
      <c r="P159" s="91"/>
      <c r="Q159" s="91"/>
      <c r="R159" s="91"/>
      <c r="S159" s="91"/>
      <c r="T159" s="91"/>
      <c r="U159" s="91"/>
      <c r="V159" s="91"/>
      <c r="W159" s="91"/>
    </row>
    <row r="160" spans="1:23" ht="15.6">
      <c r="A160" s="91"/>
      <c r="B160" s="92"/>
      <c r="C160" s="91"/>
      <c r="D160" s="91"/>
      <c r="E160" s="93"/>
      <c r="F160" s="93"/>
      <c r="G160" s="93"/>
      <c r="H160" s="91"/>
      <c r="I160" s="92"/>
      <c r="J160" s="91"/>
      <c r="K160" s="91"/>
      <c r="L160" s="91"/>
      <c r="M160" s="91"/>
      <c r="N160" s="91"/>
      <c r="O160" s="91"/>
      <c r="P160" s="91"/>
      <c r="Q160" s="91"/>
      <c r="R160" s="91"/>
      <c r="S160" s="91"/>
      <c r="T160" s="91"/>
      <c r="U160" s="91"/>
      <c r="V160" s="91"/>
      <c r="W160" s="91"/>
    </row>
    <row r="161" spans="1:23" ht="15.6">
      <c r="A161" s="91"/>
      <c r="B161" s="92"/>
      <c r="C161" s="91"/>
      <c r="D161" s="91"/>
      <c r="E161" s="93"/>
      <c r="F161" s="93"/>
      <c r="G161" s="93"/>
      <c r="H161" s="91"/>
      <c r="I161" s="92"/>
      <c r="J161" s="91"/>
      <c r="K161" s="91"/>
      <c r="L161" s="91"/>
      <c r="M161" s="91"/>
      <c r="N161" s="91"/>
      <c r="O161" s="91"/>
      <c r="P161" s="91"/>
      <c r="Q161" s="91"/>
      <c r="R161" s="91"/>
      <c r="S161" s="91"/>
      <c r="T161" s="91"/>
      <c r="U161" s="91"/>
      <c r="V161" s="91"/>
      <c r="W161" s="91"/>
    </row>
    <row r="162" spans="1:23" ht="15.6">
      <c r="A162" s="91"/>
      <c r="B162" s="92"/>
      <c r="C162" s="91"/>
      <c r="D162" s="91"/>
      <c r="E162" s="93"/>
      <c r="F162" s="93"/>
      <c r="G162" s="93"/>
      <c r="H162" s="91"/>
      <c r="I162" s="92"/>
      <c r="J162" s="91"/>
      <c r="K162" s="91"/>
      <c r="L162" s="91"/>
      <c r="M162" s="91"/>
      <c r="N162" s="91"/>
      <c r="O162" s="91"/>
      <c r="P162" s="91"/>
      <c r="Q162" s="91"/>
      <c r="R162" s="91"/>
      <c r="S162" s="91"/>
      <c r="T162" s="91"/>
      <c r="U162" s="91"/>
      <c r="V162" s="91"/>
      <c r="W162" s="91"/>
    </row>
    <row r="163" spans="1:23" ht="15.6">
      <c r="A163" s="91"/>
      <c r="B163" s="92"/>
      <c r="C163" s="91"/>
      <c r="D163" s="91"/>
      <c r="E163" s="93"/>
      <c r="F163" s="93"/>
      <c r="G163" s="93"/>
      <c r="H163" s="91"/>
      <c r="I163" s="92"/>
      <c r="J163" s="91"/>
      <c r="K163" s="91"/>
      <c r="L163" s="91"/>
      <c r="M163" s="91"/>
      <c r="N163" s="91"/>
      <c r="O163" s="91"/>
      <c r="P163" s="91"/>
      <c r="Q163" s="91"/>
      <c r="R163" s="91"/>
      <c r="S163" s="91"/>
      <c r="T163" s="91"/>
      <c r="U163" s="91"/>
      <c r="V163" s="91"/>
      <c r="W163" s="91"/>
    </row>
    <row r="164" spans="1:23" ht="15.6">
      <c r="A164" s="91"/>
      <c r="B164" s="92"/>
      <c r="C164" s="91"/>
      <c r="D164" s="91"/>
      <c r="E164" s="93"/>
      <c r="F164" s="93"/>
      <c r="G164" s="93"/>
      <c r="H164" s="91"/>
      <c r="I164" s="92"/>
      <c r="J164" s="91"/>
      <c r="K164" s="91"/>
      <c r="L164" s="91"/>
      <c r="M164" s="91"/>
      <c r="N164" s="91"/>
      <c r="O164" s="91"/>
      <c r="P164" s="91"/>
      <c r="Q164" s="91"/>
      <c r="R164" s="91"/>
      <c r="S164" s="91"/>
      <c r="T164" s="91"/>
      <c r="U164" s="91"/>
      <c r="V164" s="91"/>
      <c r="W164" s="91"/>
    </row>
    <row r="165" spans="1:23" ht="15.6">
      <c r="A165" s="91"/>
      <c r="B165" s="92"/>
      <c r="C165" s="91"/>
      <c r="D165" s="91"/>
      <c r="E165" s="93"/>
      <c r="F165" s="93"/>
      <c r="G165" s="93"/>
      <c r="H165" s="91"/>
      <c r="I165" s="92"/>
      <c r="J165" s="91"/>
      <c r="K165" s="91"/>
      <c r="L165" s="91"/>
      <c r="M165" s="91"/>
      <c r="N165" s="91"/>
      <c r="O165" s="91"/>
      <c r="P165" s="91"/>
      <c r="Q165" s="91"/>
      <c r="R165" s="91"/>
      <c r="S165" s="91"/>
      <c r="T165" s="91"/>
      <c r="U165" s="91"/>
      <c r="V165" s="91"/>
      <c r="W165" s="91"/>
    </row>
    <row r="166" spans="1:23" ht="15.6">
      <c r="A166" s="91"/>
      <c r="B166" s="92"/>
      <c r="C166" s="91"/>
      <c r="D166" s="91"/>
      <c r="E166" s="93"/>
      <c r="F166" s="93"/>
      <c r="G166" s="93"/>
      <c r="H166" s="91"/>
      <c r="I166" s="92"/>
      <c r="J166" s="91"/>
      <c r="K166" s="91"/>
      <c r="L166" s="91"/>
      <c r="M166" s="91"/>
      <c r="N166" s="91"/>
      <c r="O166" s="91"/>
      <c r="P166" s="91"/>
      <c r="Q166" s="91"/>
      <c r="R166" s="91"/>
      <c r="S166" s="91"/>
      <c r="T166" s="91"/>
      <c r="U166" s="91"/>
      <c r="V166" s="91"/>
      <c r="W166" s="91"/>
    </row>
    <row r="167" spans="1:23" ht="15.6">
      <c r="A167" s="91"/>
      <c r="B167" s="92"/>
      <c r="C167" s="91"/>
      <c r="D167" s="91"/>
      <c r="E167" s="93"/>
      <c r="F167" s="93"/>
      <c r="G167" s="93"/>
      <c r="H167" s="91"/>
      <c r="I167" s="92"/>
      <c r="J167" s="91"/>
      <c r="K167" s="91"/>
      <c r="L167" s="91"/>
      <c r="M167" s="91"/>
      <c r="N167" s="91"/>
      <c r="O167" s="91"/>
      <c r="P167" s="91"/>
      <c r="Q167" s="91"/>
      <c r="R167" s="91"/>
      <c r="S167" s="91"/>
      <c r="T167" s="91"/>
      <c r="U167" s="91"/>
      <c r="V167" s="91"/>
      <c r="W167" s="91"/>
    </row>
    <row r="168" spans="1:23" ht="15.6">
      <c r="A168" s="91"/>
      <c r="B168" s="92"/>
      <c r="C168" s="91"/>
      <c r="D168" s="91"/>
      <c r="E168" s="93"/>
      <c r="F168" s="93"/>
      <c r="G168" s="93"/>
      <c r="H168" s="91"/>
      <c r="I168" s="92"/>
      <c r="J168" s="91"/>
      <c r="K168" s="91"/>
      <c r="L168" s="91"/>
      <c r="M168" s="91"/>
      <c r="N168" s="91"/>
      <c r="O168" s="91"/>
      <c r="P168" s="91"/>
      <c r="Q168" s="91"/>
      <c r="R168" s="91"/>
      <c r="S168" s="91"/>
      <c r="T168" s="91"/>
      <c r="U168" s="91"/>
      <c r="V168" s="91"/>
      <c r="W168" s="91"/>
    </row>
    <row r="169" spans="1:23" ht="15.6">
      <c r="A169" s="91"/>
      <c r="B169" s="92"/>
      <c r="C169" s="91"/>
      <c r="D169" s="91"/>
      <c r="E169" s="93"/>
      <c r="F169" s="93"/>
      <c r="G169" s="93"/>
      <c r="H169" s="91"/>
      <c r="I169" s="92"/>
      <c r="J169" s="91"/>
      <c r="K169" s="91"/>
      <c r="L169" s="91"/>
      <c r="M169" s="91"/>
      <c r="N169" s="91"/>
      <c r="O169" s="91"/>
      <c r="P169" s="91"/>
      <c r="Q169" s="91"/>
      <c r="R169" s="91"/>
      <c r="S169" s="91"/>
      <c r="T169" s="91"/>
      <c r="U169" s="91"/>
      <c r="V169" s="91"/>
      <c r="W169" s="91"/>
    </row>
    <row r="170" spans="1:23" ht="15.6">
      <c r="A170" s="91"/>
      <c r="B170" s="92"/>
      <c r="C170" s="91"/>
      <c r="D170" s="91"/>
      <c r="E170" s="93"/>
      <c r="F170" s="93"/>
      <c r="G170" s="93"/>
      <c r="H170" s="91"/>
      <c r="I170" s="92"/>
      <c r="J170" s="91"/>
      <c r="K170" s="91"/>
      <c r="L170" s="91"/>
      <c r="M170" s="91"/>
      <c r="N170" s="91"/>
      <c r="O170" s="91"/>
      <c r="P170" s="91"/>
      <c r="Q170" s="91"/>
      <c r="R170" s="91"/>
      <c r="S170" s="91"/>
      <c r="T170" s="91"/>
      <c r="U170" s="91"/>
      <c r="V170" s="91"/>
      <c r="W170" s="91"/>
    </row>
    <row r="171" spans="1:23" ht="15.6">
      <c r="A171" s="91"/>
      <c r="B171" s="92"/>
      <c r="C171" s="91"/>
      <c r="D171" s="91"/>
      <c r="E171" s="93"/>
      <c r="F171" s="93"/>
      <c r="G171" s="93"/>
      <c r="H171" s="91"/>
      <c r="I171" s="92"/>
      <c r="J171" s="91"/>
      <c r="K171" s="91"/>
      <c r="L171" s="91"/>
      <c r="M171" s="91"/>
      <c r="N171" s="91"/>
      <c r="O171" s="91"/>
      <c r="P171" s="91"/>
      <c r="Q171" s="91"/>
      <c r="R171" s="91"/>
      <c r="S171" s="91"/>
      <c r="T171" s="91"/>
      <c r="U171" s="91"/>
      <c r="V171" s="91"/>
      <c r="W171" s="91"/>
    </row>
    <row r="172" spans="1:23" ht="15.6">
      <c r="A172" s="91"/>
      <c r="B172" s="92"/>
      <c r="C172" s="91"/>
      <c r="D172" s="91"/>
      <c r="E172" s="93"/>
      <c r="F172" s="93"/>
      <c r="G172" s="93"/>
      <c r="H172" s="91"/>
      <c r="I172" s="92"/>
      <c r="J172" s="91"/>
      <c r="K172" s="91"/>
      <c r="L172" s="91"/>
      <c r="M172" s="91"/>
      <c r="N172" s="91"/>
      <c r="O172" s="91"/>
      <c r="P172" s="91"/>
      <c r="Q172" s="91"/>
      <c r="R172" s="91"/>
      <c r="S172" s="91"/>
      <c r="T172" s="91"/>
      <c r="U172" s="91"/>
      <c r="V172" s="91"/>
      <c r="W172" s="91"/>
    </row>
    <row r="173" spans="1:23" ht="15.6">
      <c r="A173" s="91"/>
      <c r="B173" s="92"/>
      <c r="C173" s="91"/>
      <c r="D173" s="91"/>
      <c r="E173" s="93"/>
      <c r="F173" s="93"/>
      <c r="G173" s="93"/>
      <c r="H173" s="91"/>
      <c r="I173" s="92"/>
      <c r="J173" s="91"/>
      <c r="K173" s="91"/>
      <c r="L173" s="91"/>
      <c r="M173" s="91"/>
      <c r="N173" s="91"/>
      <c r="O173" s="91"/>
      <c r="P173" s="91"/>
      <c r="Q173" s="91"/>
      <c r="R173" s="91"/>
      <c r="S173" s="91"/>
      <c r="T173" s="91"/>
      <c r="U173" s="91"/>
      <c r="V173" s="91"/>
      <c r="W173" s="91"/>
    </row>
    <row r="174" spans="1:23" ht="15.6">
      <c r="A174" s="91"/>
      <c r="B174" s="92"/>
      <c r="C174" s="91"/>
      <c r="D174" s="91"/>
      <c r="E174" s="93"/>
      <c r="F174" s="93"/>
      <c r="G174" s="93"/>
      <c r="H174" s="91"/>
      <c r="I174" s="92"/>
      <c r="J174" s="91"/>
      <c r="K174" s="91"/>
      <c r="L174" s="91"/>
      <c r="M174" s="91"/>
      <c r="N174" s="91"/>
      <c r="O174" s="91"/>
      <c r="P174" s="91"/>
      <c r="Q174" s="91"/>
      <c r="R174" s="91"/>
      <c r="S174" s="91"/>
      <c r="T174" s="91"/>
      <c r="U174" s="91"/>
      <c r="V174" s="91"/>
      <c r="W174" s="91"/>
    </row>
    <row r="175" spans="1:23" ht="15.6">
      <c r="A175" s="91"/>
      <c r="B175" s="92"/>
      <c r="C175" s="91"/>
      <c r="D175" s="91"/>
      <c r="E175" s="93"/>
      <c r="F175" s="93"/>
      <c r="G175" s="93"/>
      <c r="H175" s="91"/>
      <c r="I175" s="92"/>
      <c r="J175" s="91"/>
      <c r="K175" s="91"/>
      <c r="L175" s="91"/>
      <c r="M175" s="91"/>
      <c r="N175" s="91"/>
      <c r="O175" s="91"/>
      <c r="P175" s="91"/>
      <c r="Q175" s="91"/>
      <c r="R175" s="91"/>
      <c r="S175" s="91"/>
      <c r="T175" s="91"/>
      <c r="U175" s="91"/>
      <c r="V175" s="91"/>
      <c r="W175" s="91"/>
    </row>
    <row r="176" spans="1:23" ht="15.6">
      <c r="A176" s="91"/>
      <c r="B176" s="92"/>
      <c r="C176" s="91"/>
      <c r="D176" s="91"/>
      <c r="E176" s="93"/>
      <c r="F176" s="93"/>
      <c r="G176" s="93"/>
      <c r="H176" s="91"/>
      <c r="I176" s="92"/>
      <c r="J176" s="91"/>
      <c r="K176" s="91"/>
      <c r="L176" s="91"/>
      <c r="M176" s="91"/>
      <c r="N176" s="91"/>
      <c r="O176" s="91"/>
      <c r="P176" s="91"/>
      <c r="Q176" s="91"/>
      <c r="R176" s="91"/>
      <c r="S176" s="91"/>
      <c r="T176" s="91"/>
      <c r="U176" s="91"/>
      <c r="V176" s="91"/>
      <c r="W176" s="91"/>
    </row>
    <row r="177" spans="1:23" ht="15.6">
      <c r="A177" s="91"/>
      <c r="B177" s="92"/>
      <c r="C177" s="91"/>
      <c r="D177" s="91"/>
      <c r="E177" s="93"/>
      <c r="F177" s="93"/>
      <c r="G177" s="93"/>
      <c r="H177" s="91"/>
      <c r="I177" s="92"/>
      <c r="J177" s="91"/>
      <c r="K177" s="91"/>
      <c r="L177" s="91"/>
      <c r="M177" s="91"/>
      <c r="N177" s="91"/>
      <c r="O177" s="91"/>
      <c r="P177" s="91"/>
      <c r="Q177" s="91"/>
      <c r="R177" s="91"/>
      <c r="S177" s="91"/>
      <c r="T177" s="91"/>
      <c r="U177" s="91"/>
      <c r="V177" s="91"/>
      <c r="W177" s="91"/>
    </row>
    <row r="178" spans="1:23" ht="15.6">
      <c r="A178" s="91"/>
      <c r="B178" s="92"/>
      <c r="C178" s="91"/>
      <c r="D178" s="91"/>
      <c r="E178" s="93"/>
      <c r="F178" s="93"/>
      <c r="G178" s="93"/>
      <c r="H178" s="91"/>
      <c r="I178" s="92"/>
      <c r="J178" s="91"/>
      <c r="K178" s="91"/>
      <c r="L178" s="91"/>
      <c r="M178" s="91"/>
      <c r="N178" s="91"/>
      <c r="O178" s="91"/>
      <c r="P178" s="91"/>
      <c r="Q178" s="91"/>
      <c r="R178" s="91"/>
      <c r="S178" s="91"/>
      <c r="T178" s="91"/>
      <c r="U178" s="91"/>
      <c r="V178" s="91"/>
      <c r="W178" s="91"/>
    </row>
    <row r="179" spans="1:23" ht="15.6">
      <c r="A179" s="91"/>
      <c r="B179" s="92"/>
      <c r="C179" s="91"/>
      <c r="D179" s="91"/>
      <c r="E179" s="93"/>
      <c r="F179" s="93"/>
      <c r="G179" s="93"/>
      <c r="H179" s="91"/>
      <c r="I179" s="92"/>
      <c r="J179" s="91"/>
      <c r="K179" s="91"/>
      <c r="L179" s="91"/>
      <c r="M179" s="91"/>
      <c r="N179" s="91"/>
      <c r="O179" s="91"/>
      <c r="P179" s="91"/>
      <c r="Q179" s="91"/>
      <c r="R179" s="91"/>
      <c r="S179" s="91"/>
      <c r="T179" s="91"/>
      <c r="U179" s="91"/>
      <c r="V179" s="91"/>
      <c r="W179" s="91"/>
    </row>
    <row r="180" spans="1:23" ht="15.6">
      <c r="A180" s="91"/>
      <c r="B180" s="92"/>
      <c r="C180" s="91"/>
      <c r="D180" s="91"/>
      <c r="E180" s="93"/>
      <c r="F180" s="93"/>
      <c r="G180" s="93"/>
      <c r="H180" s="91"/>
      <c r="I180" s="92"/>
      <c r="J180" s="91"/>
      <c r="K180" s="91"/>
      <c r="L180" s="91"/>
      <c r="M180" s="91"/>
      <c r="N180" s="91"/>
      <c r="O180" s="91"/>
      <c r="P180" s="91"/>
      <c r="Q180" s="91"/>
      <c r="R180" s="91"/>
      <c r="S180" s="91"/>
      <c r="T180" s="91"/>
      <c r="U180" s="91"/>
      <c r="V180" s="91"/>
      <c r="W180" s="91"/>
    </row>
    <row r="181" spans="1:23" ht="15.6">
      <c r="A181" s="91"/>
      <c r="B181" s="92"/>
      <c r="C181" s="91"/>
      <c r="D181" s="91"/>
      <c r="E181" s="93"/>
      <c r="F181" s="93"/>
      <c r="G181" s="93"/>
      <c r="H181" s="91"/>
      <c r="I181" s="92"/>
      <c r="J181" s="91"/>
      <c r="K181" s="91"/>
      <c r="L181" s="91"/>
      <c r="M181" s="91"/>
      <c r="N181" s="91"/>
      <c r="O181" s="91"/>
      <c r="P181" s="91"/>
      <c r="Q181" s="91"/>
      <c r="R181" s="91"/>
      <c r="S181" s="91"/>
      <c r="T181" s="91"/>
      <c r="U181" s="91"/>
      <c r="V181" s="91"/>
      <c r="W181" s="91"/>
    </row>
    <row r="182" spans="1:23" ht="15.6">
      <c r="A182" s="91"/>
      <c r="B182" s="92"/>
      <c r="C182" s="91"/>
      <c r="D182" s="91"/>
      <c r="E182" s="93"/>
      <c r="F182" s="93"/>
      <c r="G182" s="93"/>
      <c r="H182" s="91"/>
      <c r="I182" s="92"/>
      <c r="J182" s="91"/>
      <c r="K182" s="91"/>
      <c r="L182" s="91"/>
      <c r="M182" s="91"/>
      <c r="N182" s="91"/>
      <c r="O182" s="91"/>
      <c r="P182" s="91"/>
      <c r="Q182" s="91"/>
      <c r="R182" s="91"/>
      <c r="S182" s="91"/>
      <c r="T182" s="91"/>
      <c r="U182" s="91"/>
      <c r="V182" s="91"/>
      <c r="W182" s="91"/>
    </row>
    <row r="183" spans="1:23" ht="15.6">
      <c r="A183" s="91"/>
      <c r="B183" s="92"/>
      <c r="C183" s="91"/>
      <c r="D183" s="91"/>
      <c r="E183" s="93"/>
      <c r="F183" s="93"/>
      <c r="G183" s="93"/>
      <c r="H183" s="91"/>
      <c r="I183" s="92"/>
      <c r="J183" s="91"/>
      <c r="K183" s="91"/>
      <c r="L183" s="91"/>
      <c r="M183" s="91"/>
      <c r="N183" s="91"/>
      <c r="O183" s="91"/>
      <c r="P183" s="91"/>
      <c r="Q183" s="91"/>
      <c r="R183" s="91"/>
      <c r="S183" s="91"/>
      <c r="T183" s="91"/>
      <c r="U183" s="91"/>
      <c r="V183" s="91"/>
      <c r="W183" s="91"/>
    </row>
    <row r="184" spans="1:23" ht="15.6">
      <c r="A184" s="91"/>
      <c r="B184" s="92"/>
      <c r="C184" s="91"/>
      <c r="D184" s="91"/>
      <c r="E184" s="93"/>
      <c r="F184" s="93"/>
      <c r="G184" s="93"/>
      <c r="H184" s="91"/>
      <c r="I184" s="92"/>
      <c r="J184" s="91"/>
      <c r="K184" s="91"/>
      <c r="L184" s="91"/>
      <c r="M184" s="91"/>
      <c r="N184" s="91"/>
      <c r="O184" s="91"/>
      <c r="P184" s="91"/>
      <c r="Q184" s="91"/>
      <c r="R184" s="91"/>
      <c r="S184" s="91"/>
      <c r="T184" s="91"/>
      <c r="U184" s="91"/>
      <c r="V184" s="91"/>
      <c r="W184" s="91"/>
    </row>
    <row r="185" spans="1:23" ht="15.6">
      <c r="A185" s="91"/>
      <c r="B185" s="92"/>
      <c r="C185" s="91"/>
      <c r="D185" s="91"/>
      <c r="E185" s="93"/>
      <c r="F185" s="93"/>
      <c r="G185" s="93"/>
      <c r="H185" s="91"/>
      <c r="I185" s="92"/>
      <c r="J185" s="91"/>
      <c r="K185" s="91"/>
      <c r="L185" s="91"/>
      <c r="M185" s="91"/>
      <c r="N185" s="91"/>
      <c r="O185" s="91"/>
      <c r="P185" s="91"/>
      <c r="Q185" s="91"/>
      <c r="R185" s="91"/>
      <c r="S185" s="91"/>
      <c r="T185" s="91"/>
      <c r="U185" s="91"/>
      <c r="V185" s="91"/>
      <c r="W185" s="91"/>
    </row>
    <row r="186" spans="1:23" ht="15.6">
      <c r="A186" s="91"/>
      <c r="B186" s="92"/>
      <c r="C186" s="91"/>
      <c r="D186" s="91"/>
      <c r="E186" s="93"/>
      <c r="F186" s="93"/>
      <c r="G186" s="93"/>
      <c r="H186" s="91"/>
      <c r="I186" s="92"/>
      <c r="J186" s="91"/>
      <c r="K186" s="91"/>
      <c r="L186" s="91"/>
      <c r="M186" s="91"/>
      <c r="N186" s="91"/>
      <c r="O186" s="91"/>
      <c r="P186" s="91"/>
      <c r="Q186" s="91"/>
      <c r="R186" s="91"/>
      <c r="S186" s="91"/>
      <c r="T186" s="91"/>
      <c r="U186" s="91"/>
      <c r="V186" s="91"/>
      <c r="W186" s="91"/>
    </row>
    <row r="187" spans="1:23" ht="15.6">
      <c r="A187" s="91"/>
      <c r="B187" s="92"/>
      <c r="C187" s="91"/>
      <c r="D187" s="91"/>
      <c r="E187" s="93"/>
      <c r="F187" s="93"/>
      <c r="G187" s="93"/>
      <c r="H187" s="91"/>
      <c r="I187" s="92"/>
      <c r="J187" s="91"/>
      <c r="K187" s="91"/>
      <c r="L187" s="91"/>
      <c r="M187" s="91"/>
      <c r="N187" s="91"/>
      <c r="O187" s="91"/>
      <c r="P187" s="91"/>
      <c r="Q187" s="91"/>
      <c r="R187" s="91"/>
      <c r="S187" s="91"/>
      <c r="T187" s="91"/>
      <c r="U187" s="91"/>
      <c r="V187" s="91"/>
      <c r="W187" s="91"/>
    </row>
    <row r="188" spans="1:23" ht="15.6">
      <c r="A188" s="91"/>
      <c r="B188" s="92"/>
      <c r="C188" s="91"/>
      <c r="D188" s="91"/>
      <c r="E188" s="93"/>
      <c r="F188" s="93"/>
      <c r="G188" s="93"/>
      <c r="H188" s="91"/>
      <c r="I188" s="92"/>
      <c r="J188" s="91"/>
      <c r="K188" s="91"/>
      <c r="L188" s="91"/>
      <c r="M188" s="91"/>
      <c r="N188" s="91"/>
      <c r="O188" s="91"/>
      <c r="P188" s="91"/>
      <c r="Q188" s="91"/>
      <c r="R188" s="91"/>
      <c r="S188" s="91"/>
      <c r="T188" s="91"/>
      <c r="U188" s="91"/>
      <c r="V188" s="91"/>
      <c r="W188" s="91"/>
    </row>
    <row r="189" spans="1:23" ht="15.6">
      <c r="A189" s="91"/>
      <c r="B189" s="92"/>
      <c r="C189" s="91"/>
      <c r="D189" s="91"/>
      <c r="E189" s="93"/>
      <c r="F189" s="93"/>
      <c r="G189" s="93"/>
      <c r="H189" s="91"/>
      <c r="I189" s="92"/>
      <c r="J189" s="91"/>
      <c r="K189" s="91"/>
      <c r="L189" s="91"/>
      <c r="M189" s="91"/>
      <c r="N189" s="91"/>
      <c r="O189" s="91"/>
      <c r="P189" s="91"/>
      <c r="Q189" s="91"/>
      <c r="R189" s="91"/>
      <c r="S189" s="91"/>
      <c r="T189" s="91"/>
      <c r="U189" s="91"/>
      <c r="V189" s="91"/>
      <c r="W189" s="91"/>
    </row>
    <row r="190" spans="1:23" ht="15.6">
      <c r="A190" s="91"/>
      <c r="B190" s="92"/>
      <c r="C190" s="91"/>
      <c r="D190" s="91"/>
      <c r="E190" s="93"/>
      <c r="F190" s="93"/>
      <c r="G190" s="93"/>
      <c r="H190" s="91"/>
      <c r="I190" s="92"/>
      <c r="J190" s="91"/>
      <c r="K190" s="91"/>
      <c r="L190" s="91"/>
      <c r="M190" s="91"/>
      <c r="N190" s="91"/>
      <c r="O190" s="91"/>
      <c r="P190" s="91"/>
      <c r="Q190" s="91"/>
      <c r="R190" s="91"/>
      <c r="S190" s="91"/>
      <c r="T190" s="91"/>
      <c r="U190" s="91"/>
      <c r="V190" s="91"/>
      <c r="W190" s="91"/>
    </row>
    <row r="191" spans="1:23" ht="15.6">
      <c r="A191" s="91"/>
      <c r="B191" s="92"/>
      <c r="C191" s="91"/>
      <c r="D191" s="91"/>
      <c r="E191" s="93"/>
      <c r="F191" s="93"/>
      <c r="G191" s="93"/>
      <c r="H191" s="91"/>
      <c r="I191" s="92"/>
      <c r="J191" s="91"/>
      <c r="K191" s="91"/>
      <c r="L191" s="91"/>
      <c r="M191" s="91"/>
      <c r="N191" s="91"/>
      <c r="O191" s="91"/>
      <c r="P191" s="91"/>
      <c r="Q191" s="91"/>
      <c r="R191" s="91"/>
      <c r="S191" s="91"/>
      <c r="T191" s="91"/>
      <c r="U191" s="91"/>
      <c r="V191" s="91"/>
      <c r="W191" s="91"/>
    </row>
    <row r="192" spans="1:23" ht="15.6">
      <c r="A192" s="91"/>
      <c r="B192" s="92"/>
      <c r="C192" s="91"/>
      <c r="D192" s="91"/>
      <c r="E192" s="93"/>
      <c r="F192" s="93"/>
      <c r="G192" s="93"/>
      <c r="H192" s="91"/>
      <c r="I192" s="92"/>
      <c r="J192" s="91"/>
      <c r="K192" s="91"/>
      <c r="L192" s="91"/>
      <c r="M192" s="91"/>
      <c r="N192" s="91"/>
      <c r="O192" s="91"/>
      <c r="P192" s="91"/>
      <c r="Q192" s="91"/>
      <c r="R192" s="91"/>
      <c r="S192" s="91"/>
      <c r="T192" s="91"/>
      <c r="U192" s="91"/>
      <c r="V192" s="91"/>
      <c r="W192" s="91"/>
    </row>
    <row r="193" spans="1:23" ht="15.6">
      <c r="A193" s="91"/>
      <c r="B193" s="92"/>
      <c r="C193" s="91"/>
      <c r="D193" s="91"/>
      <c r="E193" s="93"/>
      <c r="F193" s="93"/>
      <c r="G193" s="93"/>
      <c r="H193" s="91"/>
      <c r="I193" s="92"/>
      <c r="J193" s="91"/>
      <c r="K193" s="91"/>
      <c r="L193" s="91"/>
      <c r="M193" s="91"/>
      <c r="N193" s="91"/>
      <c r="O193" s="91"/>
      <c r="P193" s="91"/>
      <c r="Q193" s="91"/>
      <c r="R193" s="91"/>
      <c r="S193" s="91"/>
      <c r="T193" s="91"/>
      <c r="U193" s="91"/>
      <c r="V193" s="91"/>
      <c r="W193" s="91"/>
    </row>
    <row r="194" spans="1:23" ht="15.6">
      <c r="A194" s="91"/>
      <c r="B194" s="92"/>
      <c r="C194" s="91"/>
      <c r="D194" s="91"/>
      <c r="E194" s="93"/>
      <c r="F194" s="93"/>
      <c r="G194" s="93"/>
      <c r="H194" s="91"/>
      <c r="I194" s="92"/>
      <c r="J194" s="91"/>
      <c r="K194" s="91"/>
      <c r="L194" s="91"/>
      <c r="M194" s="91"/>
      <c r="N194" s="91"/>
      <c r="O194" s="91"/>
      <c r="P194" s="91"/>
      <c r="Q194" s="91"/>
      <c r="R194" s="91"/>
      <c r="S194" s="91"/>
      <c r="T194" s="91"/>
      <c r="U194" s="91"/>
      <c r="V194" s="91"/>
      <c r="W194" s="91"/>
    </row>
    <row r="195" spans="1:23" ht="15.6">
      <c r="A195" s="91"/>
      <c r="B195" s="92"/>
      <c r="C195" s="91"/>
      <c r="D195" s="91"/>
      <c r="E195" s="93"/>
      <c r="F195" s="93"/>
      <c r="G195" s="93"/>
      <c r="H195" s="91"/>
      <c r="I195" s="92"/>
      <c r="J195" s="91"/>
      <c r="K195" s="91"/>
      <c r="L195" s="91"/>
      <c r="M195" s="91"/>
      <c r="N195" s="91"/>
      <c r="O195" s="91"/>
      <c r="P195" s="91"/>
      <c r="Q195" s="91"/>
      <c r="R195" s="91"/>
      <c r="S195" s="91"/>
      <c r="T195" s="91"/>
      <c r="U195" s="91"/>
      <c r="V195" s="91"/>
      <c r="W195" s="91"/>
    </row>
    <row r="196" spans="1:23" ht="15.6">
      <c r="A196" s="91"/>
      <c r="B196" s="92"/>
      <c r="C196" s="91"/>
      <c r="D196" s="91"/>
      <c r="E196" s="93"/>
      <c r="F196" s="93"/>
      <c r="G196" s="93"/>
      <c r="H196" s="91"/>
      <c r="I196" s="92"/>
      <c r="J196" s="91"/>
      <c r="K196" s="91"/>
      <c r="L196" s="91"/>
      <c r="M196" s="91"/>
      <c r="N196" s="91"/>
      <c r="O196" s="91"/>
      <c r="P196" s="91"/>
      <c r="Q196" s="91"/>
      <c r="R196" s="91"/>
      <c r="S196" s="91"/>
      <c r="T196" s="91"/>
      <c r="U196" s="91"/>
      <c r="V196" s="91"/>
      <c r="W196" s="91"/>
    </row>
    <row r="197" spans="1:23" ht="15.6">
      <c r="A197" s="91"/>
      <c r="B197" s="92"/>
      <c r="C197" s="91"/>
      <c r="D197" s="91"/>
      <c r="E197" s="93"/>
      <c r="F197" s="93"/>
      <c r="G197" s="93"/>
      <c r="H197" s="91"/>
      <c r="I197" s="92"/>
      <c r="J197" s="91"/>
      <c r="K197" s="91"/>
      <c r="L197" s="91"/>
      <c r="M197" s="91"/>
      <c r="N197" s="91"/>
      <c r="O197" s="91"/>
      <c r="P197" s="91"/>
      <c r="Q197" s="91"/>
      <c r="R197" s="91"/>
      <c r="S197" s="91"/>
      <c r="T197" s="91"/>
      <c r="U197" s="91"/>
      <c r="V197" s="91"/>
      <c r="W197" s="91"/>
    </row>
    <row r="198" spans="1:23" ht="15.6">
      <c r="A198" s="91"/>
      <c r="B198" s="92"/>
      <c r="C198" s="91"/>
      <c r="D198" s="91"/>
      <c r="E198" s="93"/>
      <c r="F198" s="93"/>
      <c r="G198" s="93"/>
      <c r="H198" s="91"/>
      <c r="I198" s="92"/>
      <c r="J198" s="91"/>
      <c r="K198" s="91"/>
      <c r="L198" s="91"/>
      <c r="M198" s="91"/>
      <c r="N198" s="91"/>
      <c r="O198" s="91"/>
      <c r="P198" s="91"/>
      <c r="Q198" s="91"/>
      <c r="R198" s="91"/>
      <c r="S198" s="91"/>
      <c r="T198" s="91"/>
      <c r="U198" s="91"/>
      <c r="V198" s="91"/>
      <c r="W198" s="91"/>
    </row>
    <row r="199" spans="1:23" ht="15.6">
      <c r="A199" s="91"/>
      <c r="B199" s="92"/>
      <c r="C199" s="91"/>
      <c r="D199" s="91"/>
      <c r="E199" s="93"/>
      <c r="F199" s="93"/>
      <c r="G199" s="93"/>
      <c r="H199" s="91"/>
      <c r="I199" s="92"/>
      <c r="J199" s="91"/>
      <c r="K199" s="91"/>
      <c r="L199" s="91"/>
      <c r="M199" s="91"/>
      <c r="N199" s="91"/>
      <c r="O199" s="91"/>
      <c r="P199" s="91"/>
      <c r="Q199" s="91"/>
      <c r="R199" s="91"/>
      <c r="S199" s="91"/>
      <c r="T199" s="91"/>
      <c r="U199" s="91"/>
      <c r="V199" s="91"/>
      <c r="W199" s="91"/>
    </row>
    <row r="200" spans="1:23" ht="15.6">
      <c r="A200" s="91"/>
      <c r="B200" s="92"/>
      <c r="C200" s="91"/>
      <c r="D200" s="91"/>
      <c r="E200" s="93"/>
      <c r="F200" s="93"/>
      <c r="G200" s="93"/>
      <c r="H200" s="91"/>
      <c r="I200" s="92"/>
      <c r="J200" s="91"/>
      <c r="K200" s="91"/>
      <c r="L200" s="91"/>
      <c r="M200" s="91"/>
      <c r="N200" s="91"/>
      <c r="O200" s="91"/>
      <c r="P200" s="91"/>
      <c r="Q200" s="91"/>
      <c r="R200" s="91"/>
      <c r="S200" s="91"/>
      <c r="T200" s="91"/>
      <c r="U200" s="91"/>
      <c r="V200" s="91"/>
      <c r="W200" s="91"/>
    </row>
    <row r="201" spans="1:23" ht="15.6">
      <c r="A201" s="91"/>
      <c r="B201" s="92"/>
      <c r="C201" s="91"/>
      <c r="D201" s="91"/>
      <c r="E201" s="93"/>
      <c r="F201" s="93"/>
      <c r="G201" s="93"/>
      <c r="H201" s="91"/>
      <c r="I201" s="92"/>
      <c r="J201" s="91"/>
      <c r="K201" s="91"/>
      <c r="L201" s="91"/>
      <c r="M201" s="91"/>
      <c r="N201" s="91"/>
      <c r="O201" s="91"/>
      <c r="P201" s="91"/>
      <c r="Q201" s="91"/>
      <c r="R201" s="91"/>
      <c r="S201" s="91"/>
      <c r="T201" s="91"/>
      <c r="U201" s="91"/>
      <c r="V201" s="91"/>
      <c r="W201" s="91"/>
    </row>
    <row r="202" spans="1:23" ht="15.6">
      <c r="A202" s="91"/>
      <c r="B202" s="92"/>
      <c r="C202" s="91"/>
      <c r="D202" s="91"/>
      <c r="E202" s="93"/>
      <c r="F202" s="93"/>
      <c r="G202" s="93"/>
      <c r="H202" s="91"/>
      <c r="I202" s="92"/>
      <c r="J202" s="91"/>
      <c r="K202" s="91"/>
      <c r="L202" s="91"/>
      <c r="M202" s="91"/>
      <c r="N202" s="91"/>
      <c r="O202" s="91"/>
      <c r="P202" s="91"/>
      <c r="Q202" s="91"/>
      <c r="R202" s="91"/>
      <c r="S202" s="91"/>
      <c r="T202" s="91"/>
      <c r="U202" s="91"/>
      <c r="V202" s="91"/>
      <c r="W202" s="91"/>
    </row>
    <row r="203" spans="1:23" ht="15.6">
      <c r="A203" s="91"/>
      <c r="B203" s="92"/>
      <c r="C203" s="91"/>
      <c r="D203" s="91"/>
      <c r="E203" s="93"/>
      <c r="F203" s="93"/>
      <c r="G203" s="93"/>
      <c r="H203" s="91"/>
      <c r="I203" s="92"/>
      <c r="J203" s="91"/>
      <c r="K203" s="91"/>
      <c r="L203" s="91"/>
      <c r="M203" s="91"/>
      <c r="N203" s="91"/>
      <c r="O203" s="91"/>
      <c r="P203" s="91"/>
      <c r="Q203" s="91"/>
      <c r="R203" s="91"/>
      <c r="S203" s="91"/>
      <c r="T203" s="91"/>
      <c r="U203" s="91"/>
      <c r="V203" s="91"/>
      <c r="W203" s="91"/>
    </row>
    <row r="204" spans="1:23" ht="15.6">
      <c r="A204" s="91"/>
      <c r="B204" s="92"/>
      <c r="C204" s="91"/>
      <c r="D204" s="91"/>
      <c r="E204" s="93"/>
      <c r="F204" s="93"/>
      <c r="G204" s="93"/>
      <c r="H204" s="91"/>
      <c r="I204" s="92"/>
      <c r="J204" s="91"/>
      <c r="K204" s="91"/>
      <c r="L204" s="91"/>
      <c r="M204" s="91"/>
      <c r="N204" s="91"/>
      <c r="O204" s="91"/>
      <c r="P204" s="91"/>
      <c r="Q204" s="91"/>
      <c r="R204" s="91"/>
      <c r="S204" s="91"/>
      <c r="T204" s="91"/>
      <c r="U204" s="91"/>
      <c r="V204" s="91"/>
      <c r="W204" s="91"/>
    </row>
    <row r="205" spans="1:23" ht="15.6">
      <c r="A205" s="91"/>
      <c r="B205" s="92"/>
      <c r="C205" s="91"/>
      <c r="D205" s="91"/>
      <c r="E205" s="93"/>
      <c r="F205" s="93"/>
      <c r="G205" s="93"/>
      <c r="H205" s="91"/>
      <c r="I205" s="92"/>
      <c r="J205" s="91"/>
      <c r="K205" s="91"/>
      <c r="L205" s="91"/>
      <c r="M205" s="91"/>
      <c r="N205" s="91"/>
      <c r="O205" s="91"/>
      <c r="P205" s="91"/>
      <c r="Q205" s="91"/>
      <c r="R205" s="91"/>
      <c r="S205" s="91"/>
      <c r="T205" s="91"/>
      <c r="U205" s="91"/>
      <c r="V205" s="91"/>
      <c r="W205" s="91"/>
    </row>
    <row r="206" spans="1:23" ht="15.6">
      <c r="A206" s="91"/>
      <c r="B206" s="92"/>
      <c r="C206" s="91"/>
      <c r="D206" s="91"/>
      <c r="E206" s="93"/>
      <c r="F206" s="93"/>
      <c r="G206" s="93"/>
      <c r="H206" s="91"/>
      <c r="I206" s="92"/>
      <c r="J206" s="91"/>
      <c r="K206" s="91"/>
      <c r="L206" s="91"/>
      <c r="M206" s="91"/>
      <c r="N206" s="91"/>
      <c r="O206" s="91"/>
      <c r="P206" s="91"/>
      <c r="Q206" s="91"/>
      <c r="R206" s="91"/>
      <c r="S206" s="91"/>
      <c r="T206" s="91"/>
      <c r="U206" s="91"/>
      <c r="V206" s="91"/>
      <c r="W206" s="91"/>
    </row>
    <row r="207" spans="1:23" ht="15.6">
      <c r="A207" s="91"/>
      <c r="B207" s="92"/>
      <c r="C207" s="91"/>
      <c r="D207" s="91"/>
      <c r="E207" s="93"/>
      <c r="F207" s="93"/>
      <c r="G207" s="93"/>
      <c r="H207" s="91"/>
      <c r="I207" s="92"/>
      <c r="J207" s="91"/>
      <c r="K207" s="91"/>
      <c r="L207" s="91"/>
      <c r="M207" s="91"/>
      <c r="N207" s="91"/>
      <c r="O207" s="91"/>
      <c r="P207" s="91"/>
      <c r="Q207" s="91"/>
      <c r="R207" s="91"/>
      <c r="S207" s="91"/>
      <c r="T207" s="91"/>
      <c r="U207" s="91"/>
      <c r="V207" s="91"/>
      <c r="W207" s="91"/>
    </row>
    <row r="208" spans="1:23" ht="15.6">
      <c r="A208" s="91"/>
      <c r="B208" s="92"/>
      <c r="C208" s="91"/>
      <c r="D208" s="91"/>
      <c r="E208" s="93"/>
      <c r="F208" s="93"/>
      <c r="G208" s="93"/>
      <c r="H208" s="91"/>
      <c r="I208" s="92"/>
      <c r="J208" s="91"/>
      <c r="K208" s="91"/>
      <c r="L208" s="91"/>
      <c r="M208" s="91"/>
      <c r="N208" s="91"/>
      <c r="O208" s="91"/>
      <c r="P208" s="91"/>
      <c r="Q208" s="91"/>
      <c r="R208" s="91"/>
      <c r="S208" s="91"/>
      <c r="T208" s="91"/>
      <c r="U208" s="91"/>
      <c r="V208" s="91"/>
      <c r="W208" s="91"/>
    </row>
    <row r="209" spans="1:23" ht="15.6">
      <c r="A209" s="91"/>
      <c r="B209" s="92"/>
      <c r="C209" s="91"/>
      <c r="D209" s="91"/>
      <c r="E209" s="93"/>
      <c r="F209" s="93"/>
      <c r="G209" s="93"/>
      <c r="H209" s="91"/>
      <c r="I209" s="92"/>
      <c r="J209" s="91"/>
      <c r="K209" s="91"/>
      <c r="L209" s="91"/>
      <c r="M209" s="91"/>
      <c r="N209" s="91"/>
      <c r="O209" s="91"/>
      <c r="P209" s="91"/>
      <c r="Q209" s="91"/>
      <c r="R209" s="91"/>
      <c r="S209" s="91"/>
      <c r="T209" s="91"/>
      <c r="U209" s="91"/>
      <c r="V209" s="91"/>
      <c r="W209" s="91"/>
    </row>
    <row r="210" spans="1:23" ht="15.6">
      <c r="A210" s="91"/>
      <c r="B210" s="92"/>
      <c r="C210" s="91"/>
      <c r="D210" s="91"/>
      <c r="E210" s="93"/>
      <c r="F210" s="93"/>
      <c r="G210" s="93"/>
      <c r="H210" s="91"/>
      <c r="I210" s="92"/>
      <c r="J210" s="91"/>
      <c r="K210" s="91"/>
      <c r="L210" s="91"/>
      <c r="M210" s="91"/>
      <c r="N210" s="91"/>
      <c r="O210" s="91"/>
      <c r="P210" s="91"/>
      <c r="Q210" s="91"/>
      <c r="R210" s="91"/>
      <c r="S210" s="91"/>
      <c r="T210" s="91"/>
      <c r="U210" s="91"/>
      <c r="V210" s="91"/>
      <c r="W210" s="91"/>
    </row>
    <row r="211" spans="1:23" ht="15.6">
      <c r="A211" s="91"/>
      <c r="B211" s="92"/>
      <c r="C211" s="91"/>
      <c r="D211" s="91"/>
      <c r="E211" s="93"/>
      <c r="F211" s="93"/>
      <c r="G211" s="93"/>
      <c r="H211" s="91"/>
      <c r="I211" s="92"/>
      <c r="J211" s="91"/>
      <c r="K211" s="91"/>
      <c r="L211" s="91"/>
      <c r="M211" s="91"/>
      <c r="N211" s="91"/>
      <c r="O211" s="91"/>
      <c r="P211" s="91"/>
      <c r="Q211" s="91"/>
      <c r="R211" s="91"/>
      <c r="S211" s="91"/>
      <c r="T211" s="91"/>
      <c r="U211" s="91"/>
      <c r="V211" s="91"/>
      <c r="W211" s="91"/>
    </row>
    <row r="212" spans="1:23" ht="15.6">
      <c r="A212" s="91"/>
      <c r="B212" s="92"/>
      <c r="C212" s="91"/>
      <c r="D212" s="91"/>
      <c r="E212" s="93"/>
      <c r="F212" s="93"/>
      <c r="G212" s="93"/>
      <c r="H212" s="91"/>
      <c r="I212" s="92"/>
      <c r="J212" s="91"/>
      <c r="K212" s="91"/>
      <c r="L212" s="91"/>
      <c r="M212" s="91"/>
      <c r="N212" s="91"/>
      <c r="O212" s="91"/>
      <c r="P212" s="91"/>
      <c r="Q212" s="91"/>
      <c r="R212" s="91"/>
      <c r="S212" s="91"/>
      <c r="T212" s="91"/>
      <c r="U212" s="91"/>
      <c r="V212" s="91"/>
      <c r="W212" s="91"/>
    </row>
    <row r="213" spans="1:23" ht="15.6">
      <c r="A213" s="91"/>
      <c r="B213" s="92"/>
      <c r="C213" s="91"/>
      <c r="D213" s="91"/>
      <c r="E213" s="93"/>
      <c r="F213" s="93"/>
      <c r="G213" s="93"/>
      <c r="H213" s="91"/>
      <c r="I213" s="92"/>
      <c r="J213" s="91"/>
      <c r="K213" s="91"/>
      <c r="L213" s="91"/>
      <c r="M213" s="91"/>
      <c r="N213" s="91"/>
      <c r="O213" s="91"/>
      <c r="P213" s="91"/>
      <c r="Q213" s="91"/>
      <c r="R213" s="91"/>
      <c r="S213" s="91"/>
      <c r="T213" s="91"/>
      <c r="U213" s="91"/>
      <c r="V213" s="91"/>
      <c r="W213" s="91"/>
    </row>
    <row r="214" spans="1:23" ht="15.6">
      <c r="A214" s="91"/>
      <c r="B214" s="92"/>
      <c r="C214" s="91"/>
      <c r="D214" s="91"/>
      <c r="E214" s="93"/>
      <c r="F214" s="93"/>
      <c r="G214" s="93"/>
      <c r="H214" s="91"/>
      <c r="I214" s="92"/>
      <c r="J214" s="91"/>
      <c r="K214" s="91"/>
      <c r="L214" s="91"/>
      <c r="M214" s="91"/>
      <c r="N214" s="91"/>
      <c r="O214" s="91"/>
      <c r="P214" s="91"/>
      <c r="Q214" s="91"/>
      <c r="R214" s="91"/>
      <c r="S214" s="91"/>
      <c r="T214" s="91"/>
      <c r="U214" s="91"/>
      <c r="V214" s="91"/>
      <c r="W214" s="91"/>
    </row>
    <row r="215" spans="1:23" ht="15.6">
      <c r="A215" s="91"/>
      <c r="B215" s="92"/>
      <c r="C215" s="91"/>
      <c r="D215" s="91"/>
      <c r="E215" s="93"/>
      <c r="F215" s="93"/>
      <c r="G215" s="93"/>
      <c r="H215" s="91"/>
      <c r="I215" s="92"/>
      <c r="J215" s="91"/>
      <c r="K215" s="91"/>
      <c r="L215" s="91"/>
      <c r="M215" s="91"/>
      <c r="N215" s="91"/>
      <c r="O215" s="91"/>
      <c r="P215" s="91"/>
      <c r="Q215" s="91"/>
      <c r="R215" s="91"/>
      <c r="S215" s="91"/>
      <c r="T215" s="91"/>
      <c r="U215" s="91"/>
      <c r="V215" s="91"/>
      <c r="W215" s="91"/>
    </row>
    <row r="216" spans="1:23" ht="15.6">
      <c r="A216" s="91"/>
      <c r="B216" s="92"/>
      <c r="C216" s="91"/>
      <c r="D216" s="91"/>
      <c r="E216" s="93"/>
      <c r="F216" s="93"/>
      <c r="G216" s="93"/>
      <c r="H216" s="91"/>
      <c r="I216" s="92"/>
      <c r="J216" s="91"/>
      <c r="K216" s="91"/>
      <c r="L216" s="91"/>
      <c r="M216" s="91"/>
      <c r="N216" s="91"/>
      <c r="O216" s="91"/>
      <c r="P216" s="91"/>
      <c r="Q216" s="91"/>
      <c r="R216" s="91"/>
      <c r="S216" s="91"/>
      <c r="T216" s="91"/>
      <c r="U216" s="91"/>
      <c r="V216" s="91"/>
      <c r="W216" s="91"/>
    </row>
    <row r="217" spans="1:23" ht="15.6">
      <c r="A217" s="91"/>
      <c r="B217" s="92"/>
      <c r="C217" s="91"/>
      <c r="D217" s="91"/>
      <c r="E217" s="93"/>
      <c r="F217" s="93"/>
      <c r="G217" s="93"/>
      <c r="H217" s="91"/>
      <c r="I217" s="92"/>
      <c r="J217" s="91"/>
      <c r="K217" s="91"/>
      <c r="L217" s="91"/>
      <c r="M217" s="91"/>
      <c r="N217" s="91"/>
      <c r="O217" s="91"/>
      <c r="P217" s="91"/>
      <c r="Q217" s="91"/>
      <c r="R217" s="91"/>
      <c r="S217" s="91"/>
      <c r="T217" s="91"/>
      <c r="U217" s="91"/>
      <c r="V217" s="91"/>
      <c r="W217" s="91"/>
    </row>
    <row r="218" spans="1:23" ht="15.6">
      <c r="A218" s="91"/>
      <c r="B218" s="92"/>
      <c r="C218" s="91"/>
      <c r="D218" s="91"/>
      <c r="E218" s="93"/>
      <c r="F218" s="93"/>
      <c r="G218" s="93"/>
      <c r="H218" s="91"/>
      <c r="I218" s="92"/>
      <c r="J218" s="91"/>
      <c r="K218" s="91"/>
      <c r="L218" s="91"/>
      <c r="M218" s="91"/>
      <c r="N218" s="91"/>
      <c r="O218" s="91"/>
      <c r="P218" s="91"/>
      <c r="Q218" s="91"/>
      <c r="R218" s="91"/>
      <c r="S218" s="91"/>
      <c r="T218" s="91"/>
      <c r="U218" s="91"/>
      <c r="V218" s="91"/>
      <c r="W218" s="91"/>
    </row>
    <row r="219" spans="1:23" ht="15.6">
      <c r="A219" s="91"/>
      <c r="B219" s="92"/>
      <c r="C219" s="91"/>
      <c r="D219" s="91"/>
      <c r="E219" s="93"/>
      <c r="F219" s="93"/>
      <c r="G219" s="93"/>
      <c r="H219" s="91"/>
      <c r="I219" s="92"/>
      <c r="J219" s="91"/>
      <c r="K219" s="91"/>
      <c r="L219" s="91"/>
      <c r="M219" s="91"/>
      <c r="N219" s="91"/>
      <c r="O219" s="91"/>
      <c r="P219" s="91"/>
      <c r="Q219" s="91"/>
      <c r="R219" s="91"/>
      <c r="S219" s="91"/>
      <c r="T219" s="91"/>
      <c r="U219" s="91"/>
      <c r="V219" s="91"/>
      <c r="W219" s="91"/>
    </row>
    <row r="220" spans="1:23" ht="15.6">
      <c r="A220" s="91"/>
      <c r="B220" s="92"/>
      <c r="C220" s="91"/>
      <c r="D220" s="91"/>
      <c r="E220" s="93"/>
      <c r="F220" s="93"/>
      <c r="G220" s="93"/>
      <c r="H220" s="91"/>
      <c r="I220" s="92"/>
      <c r="J220" s="91"/>
      <c r="K220" s="91"/>
      <c r="L220" s="91"/>
      <c r="M220" s="91"/>
      <c r="N220" s="91"/>
      <c r="O220" s="91"/>
      <c r="P220" s="91"/>
      <c r="Q220" s="91"/>
      <c r="R220" s="91"/>
      <c r="S220" s="91"/>
      <c r="T220" s="91"/>
      <c r="U220" s="91"/>
      <c r="V220" s="91"/>
      <c r="W220" s="91"/>
    </row>
    <row r="221" spans="1:23" ht="15.6">
      <c r="A221" s="91"/>
      <c r="B221" s="92"/>
      <c r="C221" s="91"/>
      <c r="D221" s="91"/>
      <c r="E221" s="93"/>
      <c r="F221" s="93"/>
      <c r="G221" s="93"/>
      <c r="H221" s="91"/>
      <c r="I221" s="92"/>
      <c r="J221" s="91"/>
      <c r="K221" s="91"/>
      <c r="L221" s="91"/>
      <c r="M221" s="91"/>
      <c r="N221" s="91"/>
      <c r="O221" s="91"/>
      <c r="P221" s="91"/>
      <c r="Q221" s="91"/>
      <c r="R221" s="91"/>
      <c r="S221" s="91"/>
      <c r="T221" s="91"/>
      <c r="U221" s="91"/>
      <c r="V221" s="91"/>
      <c r="W221" s="91"/>
    </row>
    <row r="222" spans="1:23" ht="15.6">
      <c r="A222" s="91"/>
      <c r="B222" s="92"/>
      <c r="C222" s="91"/>
      <c r="D222" s="91"/>
      <c r="E222" s="93"/>
      <c r="F222" s="93"/>
      <c r="G222" s="93"/>
      <c r="H222" s="91"/>
      <c r="I222" s="92"/>
      <c r="J222" s="91"/>
      <c r="K222" s="91"/>
      <c r="L222" s="91"/>
      <c r="M222" s="91"/>
      <c r="N222" s="91"/>
      <c r="O222" s="91"/>
      <c r="P222" s="91"/>
      <c r="Q222" s="91"/>
      <c r="R222" s="91"/>
      <c r="S222" s="91"/>
      <c r="T222" s="91"/>
      <c r="U222" s="91"/>
      <c r="V222" s="91"/>
      <c r="W222" s="91"/>
    </row>
    <row r="223" spans="1:23" ht="15.6">
      <c r="A223" s="91"/>
      <c r="B223" s="92"/>
      <c r="C223" s="91"/>
      <c r="D223" s="91"/>
      <c r="E223" s="93"/>
      <c r="F223" s="93"/>
      <c r="G223" s="93"/>
      <c r="H223" s="91"/>
      <c r="I223" s="92"/>
      <c r="J223" s="91"/>
      <c r="K223" s="91"/>
      <c r="L223" s="91"/>
      <c r="M223" s="91"/>
      <c r="N223" s="91"/>
      <c r="O223" s="91"/>
      <c r="P223" s="91"/>
      <c r="Q223" s="91"/>
      <c r="R223" s="91"/>
      <c r="S223" s="91"/>
      <c r="T223" s="91"/>
      <c r="U223" s="91"/>
      <c r="V223" s="91"/>
      <c r="W223" s="91"/>
    </row>
    <row r="224" spans="1:23" ht="15.6">
      <c r="A224" s="91"/>
      <c r="B224" s="92"/>
      <c r="C224" s="91"/>
      <c r="D224" s="91"/>
      <c r="E224" s="93"/>
      <c r="F224" s="93"/>
      <c r="G224" s="93"/>
      <c r="H224" s="91"/>
      <c r="I224" s="92"/>
      <c r="J224" s="91"/>
      <c r="K224" s="91"/>
      <c r="L224" s="91"/>
      <c r="M224" s="91"/>
      <c r="N224" s="91"/>
      <c r="O224" s="91"/>
      <c r="P224" s="91"/>
      <c r="Q224" s="91"/>
      <c r="R224" s="91"/>
      <c r="S224" s="91"/>
      <c r="T224" s="91"/>
      <c r="U224" s="91"/>
      <c r="V224" s="91"/>
      <c r="W224" s="91"/>
    </row>
    <row r="225" spans="1:23" ht="15.6">
      <c r="A225" s="91"/>
      <c r="B225" s="92"/>
      <c r="C225" s="91"/>
      <c r="D225" s="91"/>
      <c r="E225" s="93"/>
      <c r="F225" s="93"/>
      <c r="G225" s="93"/>
      <c r="H225" s="91"/>
      <c r="I225" s="92"/>
      <c r="J225" s="91"/>
      <c r="K225" s="91"/>
      <c r="L225" s="91"/>
      <c r="M225" s="91"/>
      <c r="N225" s="91"/>
      <c r="O225" s="91"/>
      <c r="P225" s="91"/>
      <c r="Q225" s="91"/>
      <c r="R225" s="91"/>
      <c r="S225" s="91"/>
      <c r="T225" s="91"/>
      <c r="U225" s="91"/>
      <c r="V225" s="91"/>
      <c r="W225" s="91"/>
    </row>
    <row r="226" spans="1:23" ht="15.6">
      <c r="A226" s="91"/>
      <c r="B226" s="92"/>
      <c r="C226" s="91"/>
      <c r="D226" s="91"/>
      <c r="E226" s="93"/>
      <c r="F226" s="93"/>
      <c r="G226" s="93"/>
      <c r="H226" s="91"/>
      <c r="I226" s="92"/>
      <c r="J226" s="91"/>
      <c r="K226" s="91"/>
      <c r="L226" s="91"/>
      <c r="M226" s="91"/>
      <c r="N226" s="91"/>
      <c r="O226" s="91"/>
      <c r="P226" s="91"/>
      <c r="Q226" s="91"/>
      <c r="R226" s="91"/>
      <c r="S226" s="91"/>
      <c r="T226" s="91"/>
      <c r="U226" s="91"/>
      <c r="V226" s="91"/>
      <c r="W226" s="91"/>
    </row>
    <row r="227" spans="1:23" ht="15.6">
      <c r="A227" s="91"/>
      <c r="B227" s="92"/>
      <c r="C227" s="91"/>
      <c r="D227" s="91"/>
      <c r="E227" s="93"/>
      <c r="F227" s="93"/>
      <c r="G227" s="93"/>
      <c r="H227" s="91"/>
      <c r="I227" s="92"/>
      <c r="J227" s="91"/>
      <c r="K227" s="91"/>
      <c r="L227" s="91"/>
      <c r="M227" s="91"/>
      <c r="N227" s="91"/>
      <c r="O227" s="91"/>
      <c r="P227" s="91"/>
      <c r="Q227" s="91"/>
      <c r="R227" s="91"/>
      <c r="S227" s="91"/>
      <c r="T227" s="91"/>
      <c r="U227" s="91"/>
      <c r="V227" s="91"/>
      <c r="W227" s="91"/>
    </row>
    <row r="228" spans="1:23" ht="15.6">
      <c r="A228" s="91"/>
      <c r="B228" s="92"/>
      <c r="C228" s="91"/>
      <c r="D228" s="91"/>
      <c r="E228" s="93"/>
      <c r="F228" s="93"/>
      <c r="G228" s="93"/>
      <c r="H228" s="91"/>
      <c r="I228" s="92"/>
      <c r="J228" s="91"/>
      <c r="K228" s="91"/>
      <c r="L228" s="91"/>
      <c r="M228" s="91"/>
      <c r="N228" s="91"/>
      <c r="O228" s="91"/>
      <c r="P228" s="91"/>
      <c r="Q228" s="91"/>
      <c r="R228" s="91"/>
      <c r="S228" s="91"/>
      <c r="T228" s="91"/>
      <c r="U228" s="91"/>
      <c r="V228" s="91"/>
      <c r="W228" s="91"/>
    </row>
    <row r="229" spans="1:23" ht="15.6">
      <c r="A229" s="91"/>
      <c r="B229" s="92"/>
      <c r="C229" s="91"/>
      <c r="D229" s="91"/>
      <c r="E229" s="93"/>
      <c r="F229" s="93"/>
      <c r="G229" s="93"/>
      <c r="H229" s="91"/>
      <c r="I229" s="92"/>
      <c r="J229" s="91"/>
      <c r="K229" s="91"/>
      <c r="L229" s="91"/>
      <c r="M229" s="91"/>
      <c r="N229" s="91"/>
      <c r="O229" s="91"/>
      <c r="P229" s="91"/>
      <c r="Q229" s="91"/>
      <c r="R229" s="91"/>
      <c r="S229" s="91"/>
      <c r="T229" s="91"/>
      <c r="U229" s="91"/>
      <c r="V229" s="91"/>
      <c r="W229" s="91"/>
    </row>
    <row r="230" spans="1:23" ht="15.6">
      <c r="A230" s="91"/>
      <c r="B230" s="92"/>
      <c r="C230" s="91"/>
      <c r="D230" s="91"/>
      <c r="E230" s="93"/>
      <c r="F230" s="93"/>
      <c r="G230" s="93"/>
      <c r="H230" s="91"/>
      <c r="I230" s="92"/>
      <c r="J230" s="91"/>
      <c r="K230" s="91"/>
      <c r="L230" s="91"/>
      <c r="M230" s="91"/>
      <c r="N230" s="91"/>
      <c r="O230" s="91"/>
      <c r="P230" s="91"/>
      <c r="Q230" s="91"/>
      <c r="R230" s="91"/>
      <c r="S230" s="91"/>
      <c r="T230" s="91"/>
      <c r="U230" s="91"/>
      <c r="V230" s="91"/>
      <c r="W230" s="91"/>
    </row>
    <row r="231" spans="1:23" ht="15.6">
      <c r="A231" s="91"/>
      <c r="B231" s="92"/>
      <c r="C231" s="91"/>
      <c r="D231" s="91"/>
      <c r="E231" s="93"/>
      <c r="F231" s="93"/>
      <c r="G231" s="93"/>
      <c r="H231" s="91"/>
      <c r="I231" s="92"/>
      <c r="J231" s="91"/>
      <c r="K231" s="91"/>
      <c r="L231" s="91"/>
      <c r="M231" s="91"/>
      <c r="N231" s="91"/>
      <c r="O231" s="91"/>
      <c r="P231" s="91"/>
      <c r="Q231" s="91"/>
      <c r="R231" s="91"/>
      <c r="S231" s="91"/>
      <c r="T231" s="91"/>
      <c r="U231" s="91"/>
      <c r="V231" s="91"/>
      <c r="W231" s="91"/>
    </row>
    <row r="232" spans="1:23" ht="15.6">
      <c r="A232" s="91"/>
      <c r="B232" s="92"/>
      <c r="C232" s="91"/>
      <c r="D232" s="91"/>
      <c r="E232" s="93"/>
      <c r="F232" s="93"/>
      <c r="G232" s="93"/>
      <c r="H232" s="91"/>
      <c r="I232" s="92"/>
      <c r="J232" s="91"/>
      <c r="K232" s="91"/>
      <c r="L232" s="91"/>
      <c r="M232" s="91"/>
      <c r="N232" s="91"/>
      <c r="O232" s="91"/>
      <c r="P232" s="91"/>
      <c r="Q232" s="91"/>
      <c r="R232" s="91"/>
      <c r="S232" s="91"/>
      <c r="T232" s="91"/>
      <c r="U232" s="91"/>
      <c r="V232" s="91"/>
      <c r="W232" s="91"/>
    </row>
    <row r="233" spans="1:23" ht="15.6">
      <c r="A233" s="91"/>
      <c r="B233" s="92"/>
      <c r="C233" s="91"/>
      <c r="D233" s="91"/>
      <c r="E233" s="93"/>
      <c r="F233" s="93"/>
      <c r="G233" s="93"/>
      <c r="H233" s="91"/>
      <c r="I233" s="92"/>
      <c r="J233" s="91"/>
      <c r="K233" s="91"/>
      <c r="L233" s="91"/>
      <c r="M233" s="91"/>
      <c r="N233" s="91"/>
      <c r="O233" s="91"/>
      <c r="P233" s="91"/>
      <c r="Q233" s="91"/>
      <c r="R233" s="91"/>
      <c r="S233" s="91"/>
      <c r="T233" s="91"/>
      <c r="U233" s="91"/>
      <c r="V233" s="91"/>
      <c r="W233" s="91"/>
    </row>
    <row r="234" spans="1:23" ht="15.6">
      <c r="A234" s="91"/>
      <c r="B234" s="92"/>
      <c r="C234" s="91"/>
      <c r="D234" s="91"/>
      <c r="E234" s="93"/>
      <c r="F234" s="93"/>
      <c r="G234" s="93"/>
      <c r="H234" s="91"/>
      <c r="I234" s="92"/>
      <c r="J234" s="91"/>
      <c r="K234" s="91"/>
      <c r="L234" s="91"/>
      <c r="M234" s="91"/>
      <c r="N234" s="91"/>
      <c r="O234" s="91"/>
      <c r="P234" s="91"/>
      <c r="Q234" s="91"/>
      <c r="R234" s="91"/>
      <c r="S234" s="91"/>
      <c r="T234" s="91"/>
      <c r="U234" s="91"/>
      <c r="V234" s="91"/>
      <c r="W234" s="91"/>
    </row>
    <row r="235" spans="1:23" ht="15.6">
      <c r="A235" s="91"/>
      <c r="B235" s="92"/>
      <c r="C235" s="91"/>
      <c r="D235" s="91"/>
      <c r="E235" s="93"/>
      <c r="F235" s="93"/>
      <c r="G235" s="93"/>
      <c r="H235" s="91"/>
      <c r="I235" s="92"/>
      <c r="J235" s="91"/>
      <c r="K235" s="91"/>
      <c r="L235" s="91"/>
      <c r="M235" s="91"/>
      <c r="N235" s="91"/>
      <c r="O235" s="91"/>
      <c r="P235" s="91"/>
      <c r="Q235" s="91"/>
      <c r="R235" s="91"/>
      <c r="S235" s="91"/>
      <c r="T235" s="91"/>
      <c r="U235" s="91"/>
      <c r="V235" s="91"/>
      <c r="W235" s="91"/>
    </row>
    <row r="236" spans="1:23" ht="15.6">
      <c r="A236" s="91"/>
      <c r="B236" s="92"/>
      <c r="C236" s="91"/>
      <c r="D236" s="91"/>
      <c r="E236" s="93"/>
      <c r="F236" s="93"/>
      <c r="G236" s="93"/>
      <c r="H236" s="91"/>
      <c r="I236" s="92"/>
      <c r="J236" s="91"/>
      <c r="K236" s="91"/>
      <c r="L236" s="91"/>
      <c r="M236" s="91"/>
      <c r="N236" s="91"/>
      <c r="O236" s="91"/>
      <c r="P236" s="91"/>
      <c r="Q236" s="91"/>
      <c r="R236" s="91"/>
      <c r="S236" s="91"/>
      <c r="T236" s="91"/>
      <c r="U236" s="91"/>
      <c r="V236" s="91"/>
      <c r="W236" s="91"/>
    </row>
    <row r="237" spans="1:23" ht="15.6">
      <c r="A237" s="91"/>
      <c r="B237" s="92"/>
      <c r="C237" s="91"/>
      <c r="D237" s="91"/>
      <c r="E237" s="93"/>
      <c r="F237" s="93"/>
      <c r="G237" s="93"/>
      <c r="H237" s="91"/>
      <c r="I237" s="92"/>
      <c r="J237" s="91"/>
      <c r="K237" s="91"/>
      <c r="L237" s="91"/>
      <c r="M237" s="91"/>
      <c r="N237" s="91"/>
      <c r="O237" s="91"/>
      <c r="P237" s="91"/>
      <c r="Q237" s="91"/>
      <c r="R237" s="91"/>
      <c r="S237" s="91"/>
      <c r="T237" s="91"/>
      <c r="U237" s="91"/>
      <c r="V237" s="91"/>
      <c r="W237" s="91"/>
    </row>
    <row r="238" spans="1:23" ht="15.6">
      <c r="A238" s="91"/>
      <c r="B238" s="92"/>
      <c r="C238" s="91"/>
      <c r="D238" s="91"/>
      <c r="E238" s="93"/>
      <c r="F238" s="93"/>
      <c r="G238" s="93"/>
      <c r="H238" s="91"/>
      <c r="I238" s="92"/>
      <c r="J238" s="91"/>
      <c r="K238" s="91"/>
      <c r="L238" s="91"/>
      <c r="M238" s="91"/>
      <c r="N238" s="91"/>
      <c r="O238" s="91"/>
      <c r="P238" s="91"/>
      <c r="Q238" s="91"/>
      <c r="R238" s="91"/>
      <c r="S238" s="91"/>
      <c r="T238" s="91"/>
      <c r="U238" s="91"/>
      <c r="V238" s="91"/>
      <c r="W238" s="91"/>
    </row>
    <row r="239" spans="1:23" ht="15.6">
      <c r="A239" s="91"/>
      <c r="B239" s="92"/>
      <c r="C239" s="91"/>
      <c r="D239" s="91"/>
      <c r="E239" s="93"/>
      <c r="F239" s="93"/>
      <c r="G239" s="93"/>
      <c r="H239" s="91"/>
      <c r="I239" s="92"/>
      <c r="J239" s="91"/>
      <c r="K239" s="91"/>
      <c r="L239" s="91"/>
      <c r="M239" s="91"/>
      <c r="N239" s="91"/>
      <c r="O239" s="91"/>
      <c r="P239" s="91"/>
      <c r="Q239" s="91"/>
      <c r="R239" s="91"/>
      <c r="S239" s="91"/>
      <c r="T239" s="91"/>
      <c r="U239" s="91"/>
      <c r="V239" s="91"/>
      <c r="W239" s="91"/>
    </row>
    <row r="240" spans="1:23" ht="15.6">
      <c r="A240" s="91"/>
      <c r="B240" s="92"/>
      <c r="C240" s="91"/>
      <c r="D240" s="91"/>
      <c r="E240" s="93"/>
      <c r="F240" s="93"/>
      <c r="G240" s="93"/>
      <c r="H240" s="91"/>
      <c r="I240" s="92"/>
      <c r="J240" s="91"/>
      <c r="K240" s="91"/>
      <c r="L240" s="91"/>
      <c r="M240" s="91"/>
      <c r="N240" s="91"/>
      <c r="O240" s="91"/>
      <c r="P240" s="91"/>
      <c r="Q240" s="91"/>
      <c r="R240" s="91"/>
      <c r="S240" s="91"/>
      <c r="T240" s="91"/>
      <c r="U240" s="91"/>
      <c r="V240" s="91"/>
      <c r="W240" s="91"/>
    </row>
    <row r="241" spans="1:23" ht="15.6">
      <c r="A241" s="91"/>
      <c r="B241" s="92"/>
      <c r="C241" s="91"/>
      <c r="D241" s="91"/>
      <c r="E241" s="93"/>
      <c r="F241" s="93"/>
      <c r="G241" s="93"/>
      <c r="H241" s="91"/>
      <c r="I241" s="92"/>
      <c r="J241" s="91"/>
      <c r="K241" s="91"/>
      <c r="L241" s="91"/>
      <c r="M241" s="91"/>
      <c r="N241" s="91"/>
      <c r="O241" s="91"/>
      <c r="P241" s="91"/>
      <c r="Q241" s="91"/>
      <c r="R241" s="91"/>
      <c r="S241" s="91"/>
      <c r="T241" s="91"/>
      <c r="U241" s="91"/>
      <c r="V241" s="91"/>
      <c r="W241" s="91"/>
    </row>
    <row r="242" spans="1:23" ht="15.6">
      <c r="A242" s="91"/>
      <c r="B242" s="92"/>
      <c r="C242" s="91"/>
      <c r="D242" s="91"/>
      <c r="E242" s="93"/>
      <c r="F242" s="93"/>
      <c r="G242" s="93"/>
      <c r="H242" s="91"/>
      <c r="I242" s="92"/>
      <c r="J242" s="91"/>
      <c r="K242" s="91"/>
      <c r="L242" s="91"/>
      <c r="M242" s="91"/>
      <c r="N242" s="91"/>
      <c r="O242" s="91"/>
      <c r="P242" s="91"/>
      <c r="Q242" s="91"/>
      <c r="R242" s="91"/>
      <c r="S242" s="91"/>
      <c r="T242" s="91"/>
      <c r="U242" s="91"/>
      <c r="V242" s="91"/>
      <c r="W242" s="91"/>
    </row>
    <row r="243" spans="1:23" ht="15.6">
      <c r="A243" s="91"/>
      <c r="B243" s="92"/>
      <c r="C243" s="91"/>
      <c r="D243" s="91"/>
      <c r="E243" s="93"/>
      <c r="F243" s="93"/>
      <c r="G243" s="93"/>
      <c r="H243" s="91"/>
      <c r="I243" s="92"/>
      <c r="J243" s="91"/>
      <c r="K243" s="91"/>
      <c r="L243" s="91"/>
      <c r="M243" s="91"/>
      <c r="N243" s="91"/>
      <c r="O243" s="91"/>
      <c r="P243" s="91"/>
      <c r="Q243" s="91"/>
      <c r="R243" s="91"/>
      <c r="S243" s="91"/>
      <c r="T243" s="91"/>
      <c r="U243" s="91"/>
      <c r="V243" s="91"/>
      <c r="W243" s="91"/>
    </row>
    <row r="244" spans="1:23" ht="15.6">
      <c r="A244" s="91"/>
      <c r="B244" s="92"/>
      <c r="C244" s="91"/>
      <c r="D244" s="91"/>
      <c r="E244" s="93"/>
      <c r="F244" s="93"/>
      <c r="G244" s="93"/>
      <c r="H244" s="91"/>
      <c r="I244" s="92"/>
      <c r="J244" s="91"/>
      <c r="K244" s="91"/>
      <c r="L244" s="91"/>
      <c r="M244" s="91"/>
      <c r="N244" s="91"/>
      <c r="O244" s="91"/>
      <c r="P244" s="91"/>
      <c r="Q244" s="91"/>
      <c r="R244" s="91"/>
      <c r="S244" s="91"/>
      <c r="T244" s="91"/>
      <c r="U244" s="91"/>
      <c r="V244" s="91"/>
      <c r="W244" s="91"/>
    </row>
    <row r="245" spans="1:23" ht="15.6">
      <c r="A245" s="91"/>
      <c r="B245" s="92"/>
      <c r="C245" s="91"/>
      <c r="D245" s="91"/>
      <c r="E245" s="93"/>
      <c r="F245" s="93"/>
      <c r="G245" s="93"/>
      <c r="H245" s="91"/>
      <c r="I245" s="92"/>
      <c r="J245" s="91"/>
      <c r="K245" s="91"/>
      <c r="L245" s="91"/>
      <c r="M245" s="91"/>
      <c r="N245" s="91"/>
      <c r="O245" s="91"/>
      <c r="P245" s="91"/>
      <c r="Q245" s="91"/>
      <c r="R245" s="91"/>
      <c r="S245" s="91"/>
      <c r="T245" s="91"/>
      <c r="U245" s="91"/>
      <c r="V245" s="91"/>
      <c r="W245" s="91"/>
    </row>
    <row r="246" spans="1:23" ht="15.6">
      <c r="A246" s="91"/>
      <c r="B246" s="92"/>
      <c r="C246" s="91"/>
      <c r="D246" s="91"/>
      <c r="E246" s="93"/>
      <c r="F246" s="93"/>
      <c r="G246" s="93"/>
      <c r="H246" s="91"/>
      <c r="I246" s="92"/>
      <c r="J246" s="91"/>
      <c r="K246" s="91"/>
      <c r="L246" s="91"/>
      <c r="M246" s="91"/>
      <c r="N246" s="91"/>
      <c r="O246" s="91"/>
      <c r="P246" s="91"/>
      <c r="Q246" s="91"/>
      <c r="R246" s="91"/>
      <c r="S246" s="91"/>
      <c r="T246" s="91"/>
      <c r="U246" s="91"/>
      <c r="V246" s="91"/>
      <c r="W246" s="91"/>
    </row>
    <row r="247" spans="1:23" ht="15.6">
      <c r="A247" s="91"/>
      <c r="B247" s="92"/>
      <c r="C247" s="91"/>
      <c r="D247" s="91"/>
      <c r="E247" s="93"/>
      <c r="F247" s="93"/>
      <c r="G247" s="93"/>
      <c r="H247" s="91"/>
      <c r="I247" s="92"/>
      <c r="J247" s="91"/>
      <c r="K247" s="91"/>
      <c r="L247" s="91"/>
      <c r="M247" s="91"/>
      <c r="N247" s="91"/>
      <c r="O247" s="91"/>
      <c r="P247" s="91"/>
      <c r="Q247" s="91"/>
      <c r="R247" s="91"/>
      <c r="S247" s="91"/>
      <c r="T247" s="91"/>
      <c r="U247" s="91"/>
      <c r="V247" s="91"/>
      <c r="W247" s="91"/>
    </row>
    <row r="248" spans="1:23" ht="15.6">
      <c r="A248" s="91"/>
      <c r="B248" s="92"/>
      <c r="C248" s="91"/>
      <c r="D248" s="91"/>
      <c r="E248" s="93"/>
      <c r="F248" s="93"/>
      <c r="G248" s="93"/>
      <c r="H248" s="91"/>
      <c r="I248" s="92"/>
      <c r="J248" s="91"/>
      <c r="K248" s="91"/>
      <c r="L248" s="91"/>
      <c r="M248" s="91"/>
      <c r="N248" s="91"/>
      <c r="O248" s="91"/>
      <c r="P248" s="91"/>
      <c r="Q248" s="91"/>
      <c r="R248" s="91"/>
      <c r="S248" s="91"/>
      <c r="T248" s="91"/>
      <c r="U248" s="91"/>
      <c r="V248" s="91"/>
      <c r="W248" s="91"/>
    </row>
    <row r="249" spans="1:23" ht="15.6">
      <c r="A249" s="91"/>
      <c r="B249" s="92"/>
      <c r="C249" s="91"/>
      <c r="D249" s="91"/>
      <c r="E249" s="93"/>
      <c r="F249" s="93"/>
      <c r="G249" s="93"/>
      <c r="H249" s="91"/>
      <c r="I249" s="92"/>
      <c r="J249" s="91"/>
      <c r="K249" s="91"/>
      <c r="L249" s="91"/>
      <c r="M249" s="91"/>
      <c r="N249" s="91"/>
      <c r="O249" s="91"/>
      <c r="P249" s="91"/>
      <c r="Q249" s="91"/>
      <c r="R249" s="91"/>
      <c r="S249" s="91"/>
      <c r="T249" s="91"/>
      <c r="U249" s="91"/>
      <c r="V249" s="91"/>
      <c r="W249" s="91"/>
    </row>
    <row r="250" spans="1:23" ht="15.6">
      <c r="A250" s="91"/>
      <c r="B250" s="92"/>
      <c r="C250" s="91"/>
      <c r="D250" s="91"/>
      <c r="E250" s="93"/>
      <c r="F250" s="93"/>
      <c r="G250" s="93"/>
      <c r="H250" s="91"/>
      <c r="I250" s="92"/>
      <c r="J250" s="91"/>
      <c r="K250" s="91"/>
      <c r="L250" s="91"/>
      <c r="M250" s="91"/>
      <c r="N250" s="91"/>
      <c r="O250" s="91"/>
      <c r="P250" s="91"/>
      <c r="Q250" s="91"/>
      <c r="R250" s="91"/>
      <c r="S250" s="91"/>
      <c r="T250" s="91"/>
      <c r="U250" s="91"/>
      <c r="V250" s="91"/>
      <c r="W250" s="91"/>
    </row>
    <row r="251" spans="1:23" ht="15.6">
      <c r="A251" s="91"/>
      <c r="B251" s="92"/>
      <c r="C251" s="91"/>
      <c r="D251" s="91"/>
      <c r="E251" s="93"/>
      <c r="F251" s="93"/>
      <c r="G251" s="93"/>
      <c r="H251" s="91"/>
      <c r="I251" s="92"/>
      <c r="J251" s="91"/>
      <c r="K251" s="91"/>
      <c r="L251" s="91"/>
      <c r="M251" s="91"/>
      <c r="N251" s="91"/>
      <c r="O251" s="91"/>
      <c r="P251" s="91"/>
      <c r="Q251" s="91"/>
      <c r="R251" s="91"/>
      <c r="S251" s="91"/>
      <c r="T251" s="91"/>
      <c r="U251" s="91"/>
      <c r="V251" s="91"/>
      <c r="W251" s="91"/>
    </row>
    <row r="252" spans="1:23" ht="15.6">
      <c r="A252" s="91"/>
      <c r="B252" s="92"/>
      <c r="C252" s="91"/>
      <c r="D252" s="91"/>
      <c r="E252" s="93"/>
      <c r="F252" s="93"/>
      <c r="G252" s="93"/>
      <c r="H252" s="91"/>
      <c r="I252" s="92"/>
      <c r="J252" s="91"/>
      <c r="K252" s="91"/>
      <c r="L252" s="91"/>
      <c r="M252" s="91"/>
      <c r="N252" s="91"/>
      <c r="O252" s="91"/>
      <c r="P252" s="91"/>
      <c r="Q252" s="91"/>
      <c r="R252" s="91"/>
      <c r="S252" s="91"/>
      <c r="T252" s="91"/>
      <c r="U252" s="91"/>
      <c r="V252" s="91"/>
      <c r="W252" s="91"/>
    </row>
    <row r="253" spans="1:23" ht="15.6">
      <c r="A253" s="91"/>
      <c r="B253" s="92"/>
      <c r="C253" s="91"/>
      <c r="D253" s="91"/>
      <c r="E253" s="93"/>
      <c r="F253" s="93"/>
      <c r="G253" s="93"/>
      <c r="H253" s="91"/>
      <c r="I253" s="92"/>
      <c r="J253" s="91"/>
      <c r="K253" s="91"/>
      <c r="L253" s="91"/>
      <c r="M253" s="91"/>
      <c r="N253" s="91"/>
      <c r="O253" s="91"/>
      <c r="P253" s="91"/>
      <c r="Q253" s="91"/>
      <c r="R253" s="91"/>
      <c r="S253" s="91"/>
      <c r="T253" s="91"/>
      <c r="U253" s="91"/>
      <c r="V253" s="91"/>
      <c r="W253" s="91"/>
    </row>
    <row r="254" spans="1:23" ht="15.6">
      <c r="A254" s="91"/>
      <c r="B254" s="92"/>
      <c r="C254" s="91"/>
      <c r="D254" s="91"/>
      <c r="E254" s="93"/>
      <c r="F254" s="93"/>
      <c r="G254" s="93"/>
      <c r="H254" s="91"/>
      <c r="I254" s="92"/>
      <c r="J254" s="91"/>
      <c r="K254" s="91"/>
      <c r="L254" s="91"/>
      <c r="M254" s="91"/>
      <c r="N254" s="91"/>
      <c r="O254" s="91"/>
      <c r="P254" s="91"/>
      <c r="Q254" s="91"/>
      <c r="R254" s="91"/>
      <c r="S254" s="91"/>
      <c r="T254" s="91"/>
      <c r="U254" s="91"/>
      <c r="V254" s="91"/>
      <c r="W254" s="91"/>
    </row>
    <row r="255" spans="1:23" ht="15.6">
      <c r="A255" s="91"/>
      <c r="B255" s="92"/>
      <c r="C255" s="91"/>
      <c r="D255" s="91"/>
      <c r="E255" s="93"/>
      <c r="F255" s="93"/>
      <c r="G255" s="93"/>
      <c r="H255" s="91"/>
      <c r="I255" s="92"/>
      <c r="J255" s="91"/>
      <c r="K255" s="91"/>
      <c r="L255" s="91"/>
      <c r="M255" s="91"/>
      <c r="N255" s="91"/>
      <c r="O255" s="91"/>
      <c r="P255" s="91"/>
      <c r="Q255" s="91"/>
      <c r="R255" s="91"/>
      <c r="S255" s="91"/>
      <c r="T255" s="91"/>
      <c r="U255" s="91"/>
      <c r="V255" s="91"/>
      <c r="W255" s="91"/>
    </row>
    <row r="256" spans="1:23" ht="15.6">
      <c r="A256" s="91"/>
      <c r="B256" s="92"/>
      <c r="C256" s="91"/>
      <c r="D256" s="91"/>
      <c r="E256" s="93"/>
      <c r="F256" s="93"/>
      <c r="G256" s="93"/>
      <c r="H256" s="91"/>
      <c r="I256" s="92"/>
      <c r="J256" s="91"/>
      <c r="K256" s="91"/>
      <c r="L256" s="91"/>
      <c r="M256" s="91"/>
      <c r="N256" s="91"/>
      <c r="O256" s="91"/>
      <c r="P256" s="91"/>
      <c r="Q256" s="91"/>
      <c r="R256" s="91"/>
      <c r="S256" s="91"/>
      <c r="T256" s="91"/>
      <c r="U256" s="91"/>
      <c r="V256" s="91"/>
      <c r="W256" s="91"/>
    </row>
    <row r="257" spans="1:23" ht="15.6">
      <c r="A257" s="91"/>
      <c r="B257" s="92"/>
      <c r="C257" s="91"/>
      <c r="D257" s="91"/>
      <c r="E257" s="93"/>
      <c r="F257" s="93"/>
      <c r="G257" s="93"/>
      <c r="H257" s="91"/>
      <c r="I257" s="92"/>
      <c r="J257" s="91"/>
      <c r="K257" s="91"/>
      <c r="L257" s="91"/>
      <c r="M257" s="91"/>
      <c r="N257" s="91"/>
      <c r="O257" s="91"/>
      <c r="P257" s="91"/>
      <c r="Q257" s="91"/>
      <c r="R257" s="91"/>
      <c r="S257" s="91"/>
      <c r="T257" s="91"/>
      <c r="U257" s="91"/>
      <c r="V257" s="91"/>
      <c r="W257" s="91"/>
    </row>
    <row r="258" spans="1:23" ht="15.6">
      <c r="A258" s="91"/>
      <c r="B258" s="92"/>
      <c r="C258" s="91"/>
      <c r="D258" s="91"/>
      <c r="E258" s="93"/>
      <c r="F258" s="93"/>
      <c r="G258" s="93"/>
      <c r="H258" s="91"/>
      <c r="I258" s="92"/>
      <c r="J258" s="91"/>
      <c r="K258" s="91"/>
      <c r="L258" s="91"/>
      <c r="M258" s="91"/>
      <c r="N258" s="91"/>
      <c r="O258" s="91"/>
      <c r="P258" s="91"/>
      <c r="Q258" s="91"/>
      <c r="R258" s="91"/>
      <c r="S258" s="91"/>
      <c r="T258" s="91"/>
      <c r="U258" s="91"/>
      <c r="V258" s="91"/>
      <c r="W258" s="91"/>
    </row>
    <row r="259" spans="1:23" ht="15.6">
      <c r="A259" s="91"/>
      <c r="B259" s="92"/>
      <c r="C259" s="91"/>
      <c r="D259" s="91"/>
      <c r="E259" s="93"/>
      <c r="F259" s="93"/>
      <c r="G259" s="93"/>
      <c r="H259" s="91"/>
      <c r="I259" s="92"/>
      <c r="J259" s="91"/>
      <c r="K259" s="91"/>
      <c r="L259" s="91"/>
      <c r="M259" s="91"/>
      <c r="N259" s="91"/>
      <c r="O259" s="91"/>
      <c r="P259" s="91"/>
      <c r="Q259" s="91"/>
      <c r="R259" s="91"/>
      <c r="S259" s="91"/>
      <c r="T259" s="91"/>
      <c r="U259" s="91"/>
      <c r="V259" s="91"/>
      <c r="W259" s="91"/>
    </row>
    <row r="260" spans="1:23" ht="15.6">
      <c r="A260" s="91"/>
      <c r="B260" s="92"/>
      <c r="C260" s="91"/>
      <c r="D260" s="91"/>
      <c r="E260" s="93"/>
      <c r="F260" s="93"/>
      <c r="G260" s="93"/>
      <c r="H260" s="91"/>
      <c r="I260" s="92"/>
      <c r="J260" s="91"/>
      <c r="K260" s="91"/>
      <c r="L260" s="91"/>
      <c r="M260" s="91"/>
      <c r="N260" s="91"/>
      <c r="O260" s="91"/>
      <c r="P260" s="91"/>
      <c r="Q260" s="91"/>
      <c r="R260" s="91"/>
      <c r="S260" s="91"/>
      <c r="T260" s="91"/>
      <c r="U260" s="91"/>
      <c r="V260" s="91"/>
      <c r="W260" s="91"/>
    </row>
    <row r="261" spans="1:23" ht="15.6">
      <c r="A261" s="91"/>
      <c r="B261" s="92"/>
      <c r="C261" s="91"/>
      <c r="D261" s="91"/>
      <c r="E261" s="93"/>
      <c r="F261" s="93"/>
      <c r="G261" s="93"/>
      <c r="H261" s="91"/>
      <c r="I261" s="92"/>
      <c r="J261" s="91"/>
      <c r="K261" s="91"/>
      <c r="L261" s="91"/>
      <c r="M261" s="91"/>
      <c r="N261" s="91"/>
      <c r="O261" s="91"/>
      <c r="P261" s="91"/>
      <c r="Q261" s="91"/>
      <c r="R261" s="91"/>
      <c r="S261" s="91"/>
      <c r="T261" s="91"/>
      <c r="U261" s="91"/>
      <c r="V261" s="91"/>
      <c r="W261" s="91"/>
    </row>
    <row r="262" spans="1:23" ht="15.6">
      <c r="A262" s="91"/>
      <c r="B262" s="92"/>
      <c r="C262" s="91"/>
      <c r="D262" s="91"/>
      <c r="E262" s="93"/>
      <c r="F262" s="93"/>
      <c r="G262" s="93"/>
      <c r="H262" s="91"/>
      <c r="I262" s="92"/>
      <c r="J262" s="91"/>
      <c r="K262" s="91"/>
      <c r="L262" s="91"/>
      <c r="M262" s="91"/>
      <c r="N262" s="91"/>
      <c r="O262" s="91"/>
      <c r="P262" s="91"/>
      <c r="Q262" s="91"/>
      <c r="R262" s="91"/>
      <c r="S262" s="91"/>
      <c r="T262" s="91"/>
      <c r="U262" s="91"/>
      <c r="V262" s="91"/>
      <c r="W262" s="91"/>
    </row>
    <row r="263" spans="1:23" ht="15.6">
      <c r="A263" s="91"/>
      <c r="B263" s="92"/>
      <c r="C263" s="91"/>
      <c r="D263" s="91"/>
      <c r="E263" s="93"/>
      <c r="F263" s="93"/>
      <c r="G263" s="93"/>
      <c r="H263" s="91"/>
      <c r="I263" s="92"/>
      <c r="J263" s="91"/>
      <c r="K263" s="91"/>
      <c r="L263" s="91"/>
      <c r="M263" s="91"/>
      <c r="N263" s="91"/>
      <c r="O263" s="91"/>
      <c r="P263" s="91"/>
      <c r="Q263" s="91"/>
      <c r="R263" s="91"/>
      <c r="S263" s="91"/>
      <c r="T263" s="91"/>
      <c r="U263" s="91"/>
      <c r="V263" s="91"/>
      <c r="W263" s="91"/>
    </row>
    <row r="264" spans="1:23" ht="15.6">
      <c r="A264" s="91"/>
      <c r="B264" s="92"/>
      <c r="C264" s="91"/>
      <c r="D264" s="91"/>
      <c r="E264" s="93"/>
      <c r="F264" s="93"/>
      <c r="G264" s="93"/>
      <c r="H264" s="91"/>
      <c r="I264" s="92"/>
      <c r="J264" s="91"/>
      <c r="K264" s="91"/>
      <c r="L264" s="91"/>
      <c r="M264" s="91"/>
      <c r="N264" s="91"/>
      <c r="O264" s="91"/>
      <c r="P264" s="91"/>
      <c r="Q264" s="91"/>
      <c r="R264" s="91"/>
      <c r="S264" s="91"/>
      <c r="T264" s="91"/>
      <c r="U264" s="91"/>
      <c r="V264" s="91"/>
      <c r="W264" s="91"/>
    </row>
    <row r="265" spans="1:23" ht="15.6">
      <c r="A265" s="91"/>
      <c r="B265" s="92"/>
      <c r="C265" s="91"/>
      <c r="D265" s="91"/>
      <c r="E265" s="93"/>
      <c r="F265" s="93"/>
      <c r="G265" s="93"/>
      <c r="H265" s="91"/>
      <c r="I265" s="92"/>
      <c r="J265" s="91"/>
      <c r="K265" s="91"/>
      <c r="L265" s="91"/>
      <c r="M265" s="91"/>
      <c r="N265" s="91"/>
      <c r="O265" s="91"/>
      <c r="P265" s="91"/>
      <c r="Q265" s="91"/>
      <c r="R265" s="91"/>
      <c r="S265" s="91"/>
      <c r="T265" s="91"/>
      <c r="U265" s="91"/>
      <c r="V265" s="91"/>
      <c r="W265" s="91"/>
    </row>
    <row r="266" spans="1:23">
      <c r="D266" s="94"/>
      <c r="H266" s="95"/>
      <c r="M266" s="94"/>
    </row>
    <row r="267" spans="1:23">
      <c r="D267" s="94"/>
      <c r="H267" s="95"/>
      <c r="M267" s="94"/>
    </row>
    <row r="268" spans="1:23">
      <c r="D268" s="94"/>
      <c r="H268" s="95"/>
      <c r="M268" s="94"/>
    </row>
    <row r="269" spans="1:23">
      <c r="D269" s="94"/>
      <c r="H269" s="95"/>
      <c r="M269" s="94"/>
    </row>
    <row r="270" spans="1:23">
      <c r="D270" s="94"/>
      <c r="H270" s="95"/>
      <c r="M270" s="94"/>
    </row>
    <row r="271" spans="1:23">
      <c r="D271" s="94"/>
      <c r="H271" s="95"/>
      <c r="M271" s="94"/>
    </row>
    <row r="272" spans="1:23">
      <c r="D272" s="94"/>
      <c r="H272" s="95"/>
      <c r="M272" s="94"/>
    </row>
    <row r="273" spans="4:13">
      <c r="D273" s="94"/>
      <c r="H273" s="95"/>
      <c r="M273" s="94"/>
    </row>
    <row r="274" spans="4:13">
      <c r="D274" s="94"/>
      <c r="H274" s="95"/>
      <c r="M274" s="94"/>
    </row>
    <row r="275" spans="4:13">
      <c r="D275" s="94"/>
      <c r="H275" s="95"/>
      <c r="M275" s="94"/>
    </row>
    <row r="276" spans="4:13">
      <c r="D276" s="94"/>
      <c r="H276" s="95"/>
      <c r="M276" s="94"/>
    </row>
    <row r="277" spans="4:13">
      <c r="D277" s="94"/>
      <c r="H277" s="95"/>
      <c r="M277" s="94"/>
    </row>
    <row r="278" spans="4:13">
      <c r="D278" s="94"/>
      <c r="H278" s="95"/>
      <c r="M278" s="94"/>
    </row>
    <row r="279" spans="4:13">
      <c r="D279" s="94"/>
      <c r="H279" s="95"/>
      <c r="M279" s="94"/>
    </row>
    <row r="280" spans="4:13">
      <c r="D280" s="94"/>
      <c r="H280" s="95"/>
      <c r="M280" s="94"/>
    </row>
    <row r="281" spans="4:13">
      <c r="D281" s="94"/>
      <c r="H281" s="95"/>
      <c r="M281" s="94"/>
    </row>
    <row r="282" spans="4:13">
      <c r="D282" s="94"/>
      <c r="H282" s="95"/>
      <c r="M282" s="94"/>
    </row>
    <row r="283" spans="4:13">
      <c r="D283" s="94"/>
      <c r="H283" s="95"/>
      <c r="M283" s="94"/>
    </row>
    <row r="284" spans="4:13">
      <c r="D284" s="94"/>
      <c r="H284" s="95"/>
      <c r="M284" s="94"/>
    </row>
    <row r="285" spans="4:13">
      <c r="D285" s="94"/>
      <c r="H285" s="95"/>
      <c r="M285" s="94"/>
    </row>
    <row r="286" spans="4:13">
      <c r="D286" s="94"/>
      <c r="H286" s="95"/>
      <c r="M286" s="94"/>
    </row>
    <row r="287" spans="4:13">
      <c r="D287" s="94"/>
      <c r="H287" s="95"/>
      <c r="M287" s="94"/>
    </row>
    <row r="288" spans="4:13">
      <c r="D288" s="94"/>
      <c r="H288" s="95"/>
      <c r="M288" s="94"/>
    </row>
    <row r="289" spans="4:13">
      <c r="D289" s="94"/>
      <c r="H289" s="95"/>
      <c r="M289" s="94"/>
    </row>
    <row r="290" spans="4:13">
      <c r="D290" s="94"/>
      <c r="H290" s="95"/>
      <c r="M290" s="94"/>
    </row>
    <row r="291" spans="4:13">
      <c r="D291" s="94"/>
      <c r="H291" s="95"/>
      <c r="M291" s="94"/>
    </row>
    <row r="292" spans="4:13">
      <c r="D292" s="94"/>
      <c r="H292" s="95"/>
      <c r="M292" s="94"/>
    </row>
    <row r="293" spans="4:13">
      <c r="D293" s="94"/>
      <c r="H293" s="95"/>
      <c r="M293" s="94"/>
    </row>
    <row r="294" spans="4:13">
      <c r="D294" s="94"/>
      <c r="H294" s="95"/>
      <c r="M294" s="94"/>
    </row>
    <row r="295" spans="4:13">
      <c r="D295" s="94"/>
      <c r="H295" s="95"/>
      <c r="M295" s="94"/>
    </row>
    <row r="296" spans="4:13">
      <c r="D296" s="94"/>
      <c r="H296" s="95"/>
      <c r="M296" s="94"/>
    </row>
    <row r="297" spans="4:13">
      <c r="D297" s="94"/>
      <c r="H297" s="95"/>
      <c r="M297" s="94"/>
    </row>
    <row r="298" spans="4:13">
      <c r="D298" s="94"/>
      <c r="H298" s="95"/>
      <c r="M298" s="94"/>
    </row>
    <row r="299" spans="4:13">
      <c r="D299" s="94"/>
      <c r="H299" s="95"/>
      <c r="M299" s="94"/>
    </row>
    <row r="300" spans="4:13">
      <c r="D300" s="94"/>
      <c r="H300" s="95"/>
      <c r="M300" s="94"/>
    </row>
    <row r="301" spans="4:13">
      <c r="D301" s="94"/>
      <c r="H301" s="95"/>
      <c r="M301" s="94"/>
    </row>
    <row r="302" spans="4:13">
      <c r="D302" s="94"/>
      <c r="H302" s="95"/>
      <c r="M302" s="94"/>
    </row>
    <row r="303" spans="4:13">
      <c r="D303" s="94"/>
      <c r="H303" s="95"/>
      <c r="M303" s="94"/>
    </row>
    <row r="304" spans="4:13">
      <c r="D304" s="94"/>
      <c r="H304" s="95"/>
      <c r="M304" s="94"/>
    </row>
    <row r="305" spans="4:13">
      <c r="D305" s="94"/>
      <c r="H305" s="95"/>
      <c r="M305" s="94"/>
    </row>
    <row r="306" spans="4:13">
      <c r="D306" s="94"/>
      <c r="H306" s="95"/>
      <c r="M306" s="94"/>
    </row>
    <row r="307" spans="4:13">
      <c r="D307" s="94"/>
      <c r="H307" s="95"/>
      <c r="M307" s="94"/>
    </row>
    <row r="308" spans="4:13">
      <c r="D308" s="94"/>
      <c r="H308" s="95"/>
      <c r="M308" s="94"/>
    </row>
    <row r="309" spans="4:13">
      <c r="D309" s="94"/>
      <c r="H309" s="95"/>
      <c r="M309" s="94"/>
    </row>
    <row r="310" spans="4:13">
      <c r="D310" s="94"/>
      <c r="H310" s="95"/>
      <c r="M310" s="94"/>
    </row>
    <row r="311" spans="4:13">
      <c r="D311" s="94"/>
      <c r="H311" s="95"/>
      <c r="M311" s="94"/>
    </row>
    <row r="312" spans="4:13">
      <c r="D312" s="94"/>
      <c r="H312" s="95"/>
      <c r="M312" s="94"/>
    </row>
    <row r="313" spans="4:13">
      <c r="D313" s="94"/>
      <c r="H313" s="95"/>
      <c r="M313" s="94"/>
    </row>
    <row r="314" spans="4:13">
      <c r="D314" s="94"/>
      <c r="H314" s="95"/>
      <c r="M314" s="94"/>
    </row>
    <row r="315" spans="4:13">
      <c r="D315" s="94"/>
      <c r="H315" s="95"/>
      <c r="M315" s="94"/>
    </row>
    <row r="316" spans="4:13">
      <c r="D316" s="94"/>
      <c r="H316" s="95"/>
      <c r="M316" s="94"/>
    </row>
    <row r="317" spans="4:13">
      <c r="D317" s="94"/>
      <c r="H317" s="95"/>
      <c r="M317" s="94"/>
    </row>
    <row r="318" spans="4:13">
      <c r="D318" s="94"/>
      <c r="H318" s="95"/>
      <c r="M318" s="94"/>
    </row>
    <row r="319" spans="4:13">
      <c r="D319" s="94"/>
      <c r="H319" s="95"/>
      <c r="M319" s="94"/>
    </row>
    <row r="320" spans="4:13">
      <c r="D320" s="94"/>
      <c r="H320" s="95"/>
      <c r="M320" s="94"/>
    </row>
    <row r="321" spans="4:13">
      <c r="D321" s="94"/>
      <c r="H321" s="95"/>
      <c r="M321" s="94"/>
    </row>
    <row r="322" spans="4:13">
      <c r="D322" s="94"/>
      <c r="H322" s="95"/>
      <c r="M322" s="94"/>
    </row>
    <row r="323" spans="4:13">
      <c r="D323" s="94"/>
      <c r="H323" s="95"/>
      <c r="M323" s="94"/>
    </row>
    <row r="324" spans="4:13">
      <c r="D324" s="94"/>
      <c r="H324" s="95"/>
      <c r="M324" s="94"/>
    </row>
    <row r="325" spans="4:13">
      <c r="D325" s="94"/>
      <c r="H325" s="95"/>
      <c r="M325" s="94"/>
    </row>
    <row r="326" spans="4:13">
      <c r="D326" s="94"/>
      <c r="H326" s="95"/>
      <c r="M326" s="94"/>
    </row>
    <row r="327" spans="4:13">
      <c r="D327" s="94"/>
      <c r="H327" s="95"/>
      <c r="M327" s="94"/>
    </row>
    <row r="328" spans="4:13">
      <c r="D328" s="94"/>
      <c r="H328" s="95"/>
      <c r="M328" s="94"/>
    </row>
    <row r="329" spans="4:13">
      <c r="D329" s="94"/>
      <c r="H329" s="95"/>
      <c r="M329" s="94"/>
    </row>
    <row r="330" spans="4:13">
      <c r="D330" s="94"/>
      <c r="H330" s="95"/>
      <c r="M330" s="94"/>
    </row>
    <row r="331" spans="4:13">
      <c r="D331" s="94"/>
      <c r="H331" s="95"/>
      <c r="M331" s="94"/>
    </row>
    <row r="332" spans="4:13">
      <c r="D332" s="94"/>
      <c r="H332" s="95"/>
      <c r="M332" s="94"/>
    </row>
    <row r="333" spans="4:13">
      <c r="D333" s="94"/>
      <c r="H333" s="95"/>
      <c r="M333" s="94"/>
    </row>
    <row r="334" spans="4:13">
      <c r="D334" s="94"/>
      <c r="H334" s="95"/>
      <c r="M334" s="94"/>
    </row>
    <row r="335" spans="4:13">
      <c r="D335" s="94"/>
      <c r="H335" s="95"/>
      <c r="M335" s="94"/>
    </row>
    <row r="336" spans="4:13">
      <c r="D336" s="94"/>
      <c r="H336" s="95"/>
      <c r="M336" s="94"/>
    </row>
    <row r="337" spans="4:13">
      <c r="D337" s="94"/>
      <c r="H337" s="95"/>
      <c r="M337" s="94"/>
    </row>
    <row r="338" spans="4:13">
      <c r="D338" s="94"/>
      <c r="H338" s="95"/>
      <c r="M338" s="94"/>
    </row>
    <row r="339" spans="4:13">
      <c r="D339" s="94"/>
      <c r="H339" s="95"/>
      <c r="M339" s="94"/>
    </row>
    <row r="340" spans="4:13">
      <c r="D340" s="94"/>
      <c r="H340" s="95"/>
      <c r="M340" s="94"/>
    </row>
    <row r="341" spans="4:13">
      <c r="D341" s="94"/>
      <c r="H341" s="95"/>
      <c r="M341" s="94"/>
    </row>
    <row r="342" spans="4:13">
      <c r="D342" s="94"/>
      <c r="H342" s="95"/>
      <c r="M342" s="94"/>
    </row>
    <row r="343" spans="4:13">
      <c r="D343" s="94"/>
      <c r="H343" s="95"/>
      <c r="M343" s="94"/>
    </row>
    <row r="344" spans="4:13">
      <c r="D344" s="94"/>
      <c r="H344" s="95"/>
      <c r="M344" s="94"/>
    </row>
    <row r="345" spans="4:13">
      <c r="D345" s="94"/>
      <c r="H345" s="95"/>
      <c r="M345" s="94"/>
    </row>
    <row r="346" spans="4:13">
      <c r="D346" s="94"/>
      <c r="H346" s="95"/>
      <c r="M346" s="94"/>
    </row>
    <row r="347" spans="4:13">
      <c r="D347" s="94"/>
      <c r="H347" s="95"/>
      <c r="M347" s="94"/>
    </row>
    <row r="348" spans="4:13">
      <c r="D348" s="94"/>
      <c r="H348" s="95"/>
      <c r="M348" s="94"/>
    </row>
    <row r="349" spans="4:13">
      <c r="D349" s="94"/>
      <c r="H349" s="95"/>
      <c r="M349" s="94"/>
    </row>
    <row r="350" spans="4:13">
      <c r="D350" s="94"/>
      <c r="H350" s="95"/>
      <c r="M350" s="94"/>
    </row>
    <row r="351" spans="4:13">
      <c r="D351" s="94"/>
      <c r="H351" s="95"/>
      <c r="M351" s="94"/>
    </row>
    <row r="352" spans="4:13">
      <c r="D352" s="94"/>
      <c r="H352" s="95"/>
      <c r="M352" s="94"/>
    </row>
    <row r="353" spans="4:13">
      <c r="D353" s="94"/>
      <c r="H353" s="95"/>
      <c r="M353" s="94"/>
    </row>
    <row r="354" spans="4:13">
      <c r="D354" s="94"/>
      <c r="H354" s="95"/>
      <c r="M354" s="94"/>
    </row>
    <row r="355" spans="4:13">
      <c r="D355" s="94"/>
      <c r="H355" s="95"/>
      <c r="M355" s="94"/>
    </row>
    <row r="356" spans="4:13">
      <c r="D356" s="94"/>
      <c r="H356" s="95"/>
      <c r="M356" s="94"/>
    </row>
    <row r="357" spans="4:13">
      <c r="D357" s="94"/>
      <c r="H357" s="95"/>
      <c r="M357" s="94"/>
    </row>
    <row r="358" spans="4:13">
      <c r="D358" s="94"/>
      <c r="H358" s="95"/>
      <c r="M358" s="94"/>
    </row>
    <row r="359" spans="4:13">
      <c r="D359" s="94"/>
      <c r="H359" s="95"/>
      <c r="M359" s="94"/>
    </row>
    <row r="360" spans="4:13">
      <c r="D360" s="94"/>
      <c r="H360" s="95"/>
      <c r="M360" s="94"/>
    </row>
    <row r="361" spans="4:13">
      <c r="D361" s="94"/>
      <c r="H361" s="95"/>
      <c r="M361" s="94"/>
    </row>
    <row r="362" spans="4:13">
      <c r="D362" s="94"/>
      <c r="H362" s="95"/>
      <c r="M362" s="94"/>
    </row>
    <row r="363" spans="4:13">
      <c r="D363" s="94"/>
      <c r="H363" s="95"/>
      <c r="M363" s="94"/>
    </row>
    <row r="364" spans="4:13">
      <c r="D364" s="94"/>
      <c r="H364" s="95"/>
      <c r="M364" s="94"/>
    </row>
    <row r="365" spans="4:13">
      <c r="D365" s="94"/>
      <c r="H365" s="95"/>
      <c r="M365" s="94"/>
    </row>
    <row r="366" spans="4:13">
      <c r="D366" s="94"/>
      <c r="H366" s="95"/>
      <c r="M366" s="94"/>
    </row>
    <row r="367" spans="4:13">
      <c r="D367" s="94"/>
      <c r="H367" s="95"/>
      <c r="M367" s="94"/>
    </row>
    <row r="368" spans="4:13">
      <c r="D368" s="94"/>
      <c r="H368" s="95"/>
      <c r="M368" s="94"/>
    </row>
    <row r="369" spans="4:13">
      <c r="D369" s="94"/>
      <c r="H369" s="95"/>
      <c r="M369" s="94"/>
    </row>
    <row r="370" spans="4:13">
      <c r="D370" s="94"/>
      <c r="H370" s="95"/>
      <c r="M370" s="94"/>
    </row>
    <row r="371" spans="4:13">
      <c r="D371" s="94"/>
      <c r="H371" s="95"/>
      <c r="M371" s="94"/>
    </row>
    <row r="372" spans="4:13">
      <c r="D372" s="94"/>
      <c r="H372" s="95"/>
      <c r="M372" s="94"/>
    </row>
    <row r="373" spans="4:13">
      <c r="D373" s="94"/>
      <c r="H373" s="95"/>
      <c r="M373" s="94"/>
    </row>
    <row r="374" spans="4:13">
      <c r="D374" s="94"/>
      <c r="H374" s="95"/>
      <c r="M374" s="94"/>
    </row>
    <row r="375" spans="4:13">
      <c r="D375" s="94"/>
      <c r="H375" s="95"/>
      <c r="M375" s="94"/>
    </row>
    <row r="376" spans="4:13">
      <c r="D376" s="94"/>
      <c r="H376" s="95"/>
      <c r="M376" s="94"/>
    </row>
    <row r="377" spans="4:13">
      <c r="D377" s="94"/>
      <c r="H377" s="95"/>
      <c r="M377" s="94"/>
    </row>
    <row r="378" spans="4:13">
      <c r="D378" s="94"/>
      <c r="H378" s="95"/>
      <c r="M378" s="94"/>
    </row>
    <row r="379" spans="4:13">
      <c r="D379" s="94"/>
      <c r="H379" s="95"/>
      <c r="M379" s="94"/>
    </row>
    <row r="380" spans="4:13">
      <c r="D380" s="94"/>
      <c r="H380" s="95"/>
      <c r="M380" s="94"/>
    </row>
    <row r="381" spans="4:13">
      <c r="D381" s="94"/>
      <c r="H381" s="95"/>
      <c r="M381" s="94"/>
    </row>
    <row r="382" spans="4:13">
      <c r="D382" s="94"/>
      <c r="H382" s="95"/>
      <c r="M382" s="94"/>
    </row>
    <row r="383" spans="4:13">
      <c r="D383" s="94"/>
      <c r="H383" s="95"/>
      <c r="M383" s="94"/>
    </row>
    <row r="384" spans="4:13">
      <c r="D384" s="94"/>
      <c r="H384" s="95"/>
      <c r="M384" s="94"/>
    </row>
    <row r="385" spans="4:13">
      <c r="D385" s="94"/>
      <c r="H385" s="95"/>
      <c r="M385" s="94"/>
    </row>
    <row r="386" spans="4:13">
      <c r="D386" s="94"/>
      <c r="H386" s="95"/>
      <c r="M386" s="94"/>
    </row>
    <row r="387" spans="4:13">
      <c r="D387" s="94"/>
      <c r="H387" s="95"/>
      <c r="M387" s="94"/>
    </row>
    <row r="388" spans="4:13">
      <c r="D388" s="94"/>
      <c r="H388" s="95"/>
      <c r="M388" s="94"/>
    </row>
    <row r="389" spans="4:13">
      <c r="D389" s="94"/>
      <c r="H389" s="95"/>
      <c r="M389" s="94"/>
    </row>
    <row r="390" spans="4:13">
      <c r="D390" s="94"/>
      <c r="H390" s="95"/>
      <c r="M390" s="94"/>
    </row>
    <row r="391" spans="4:13">
      <c r="D391" s="94"/>
      <c r="H391" s="95"/>
      <c r="M391" s="94"/>
    </row>
    <row r="392" spans="4:13">
      <c r="D392" s="94"/>
      <c r="H392" s="95"/>
      <c r="M392" s="94"/>
    </row>
    <row r="393" spans="4:13">
      <c r="D393" s="94"/>
      <c r="H393" s="95"/>
      <c r="M393" s="94"/>
    </row>
    <row r="394" spans="4:13">
      <c r="D394" s="94"/>
      <c r="H394" s="95"/>
      <c r="M394" s="94"/>
    </row>
    <row r="395" spans="4:13">
      <c r="D395" s="94"/>
      <c r="H395" s="95"/>
      <c r="M395" s="94"/>
    </row>
    <row r="396" spans="4:13">
      <c r="D396" s="94"/>
      <c r="H396" s="95"/>
      <c r="M396" s="94"/>
    </row>
    <row r="397" spans="4:13">
      <c r="D397" s="94"/>
      <c r="H397" s="95"/>
      <c r="M397" s="94"/>
    </row>
    <row r="398" spans="4:13">
      <c r="D398" s="94"/>
      <c r="H398" s="95"/>
      <c r="M398" s="94"/>
    </row>
    <row r="399" spans="4:13">
      <c r="D399" s="94"/>
      <c r="H399" s="95"/>
      <c r="M399" s="94"/>
    </row>
    <row r="400" spans="4:13">
      <c r="D400" s="94"/>
      <c r="H400" s="95"/>
      <c r="M400" s="94"/>
    </row>
    <row r="401" spans="4:13">
      <c r="D401" s="94"/>
      <c r="H401" s="95"/>
      <c r="M401" s="94"/>
    </row>
    <row r="402" spans="4:13">
      <c r="D402" s="94"/>
      <c r="H402" s="95"/>
      <c r="M402" s="94"/>
    </row>
    <row r="403" spans="4:13">
      <c r="D403" s="94"/>
      <c r="H403" s="95"/>
      <c r="M403" s="94"/>
    </row>
    <row r="404" spans="4:13">
      <c r="D404" s="94"/>
      <c r="H404" s="95"/>
      <c r="M404" s="94"/>
    </row>
    <row r="405" spans="4:13">
      <c r="D405" s="94"/>
      <c r="H405" s="95"/>
      <c r="M405" s="94"/>
    </row>
    <row r="406" spans="4:13">
      <c r="D406" s="94"/>
      <c r="H406" s="95"/>
      <c r="M406" s="94"/>
    </row>
    <row r="407" spans="4:13">
      <c r="D407" s="94"/>
      <c r="H407" s="95"/>
      <c r="M407" s="94"/>
    </row>
    <row r="408" spans="4:13">
      <c r="D408" s="94"/>
      <c r="H408" s="95"/>
      <c r="M408" s="94"/>
    </row>
    <row r="409" spans="4:13">
      <c r="D409" s="94"/>
      <c r="H409" s="95"/>
      <c r="M409" s="94"/>
    </row>
    <row r="410" spans="4:13">
      <c r="D410" s="94"/>
      <c r="H410" s="95"/>
      <c r="M410" s="94"/>
    </row>
    <row r="411" spans="4:13">
      <c r="D411" s="94"/>
      <c r="H411" s="95"/>
      <c r="M411" s="94"/>
    </row>
    <row r="412" spans="4:13">
      <c r="D412" s="94"/>
      <c r="H412" s="95"/>
      <c r="M412" s="94"/>
    </row>
    <row r="413" spans="4:13">
      <c r="D413" s="94"/>
      <c r="H413" s="95"/>
      <c r="M413" s="94"/>
    </row>
    <row r="414" spans="4:13">
      <c r="D414" s="94"/>
      <c r="H414" s="95"/>
      <c r="M414" s="94"/>
    </row>
    <row r="415" spans="4:13">
      <c r="D415" s="94"/>
      <c r="H415" s="95"/>
      <c r="M415" s="94"/>
    </row>
    <row r="416" spans="4:13">
      <c r="D416" s="94"/>
      <c r="H416" s="95"/>
      <c r="M416" s="94"/>
    </row>
    <row r="417" spans="4:13">
      <c r="D417" s="94"/>
      <c r="H417" s="95"/>
      <c r="M417" s="94"/>
    </row>
    <row r="418" spans="4:13">
      <c r="D418" s="94"/>
      <c r="H418" s="95"/>
      <c r="M418" s="94"/>
    </row>
    <row r="419" spans="4:13">
      <c r="D419" s="94"/>
      <c r="H419" s="95"/>
      <c r="M419" s="94"/>
    </row>
    <row r="420" spans="4:13">
      <c r="D420" s="94"/>
      <c r="H420" s="95"/>
      <c r="M420" s="94"/>
    </row>
    <row r="421" spans="4:13">
      <c r="D421" s="94"/>
      <c r="H421" s="95"/>
      <c r="M421" s="94"/>
    </row>
    <row r="422" spans="4:13">
      <c r="D422" s="94"/>
      <c r="H422" s="95"/>
      <c r="M422" s="94"/>
    </row>
    <row r="423" spans="4:13">
      <c r="D423" s="94"/>
      <c r="H423" s="95"/>
      <c r="M423" s="94"/>
    </row>
    <row r="424" spans="4:13">
      <c r="D424" s="94"/>
      <c r="H424" s="95"/>
      <c r="M424" s="94"/>
    </row>
    <row r="425" spans="4:13">
      <c r="D425" s="94"/>
      <c r="H425" s="95"/>
      <c r="M425" s="94"/>
    </row>
    <row r="426" spans="4:13">
      <c r="D426" s="94"/>
      <c r="H426" s="95"/>
      <c r="M426" s="94"/>
    </row>
    <row r="427" spans="4:13">
      <c r="D427" s="94"/>
      <c r="H427" s="95"/>
      <c r="M427" s="94"/>
    </row>
    <row r="428" spans="4:13">
      <c r="D428" s="94"/>
      <c r="H428" s="95"/>
      <c r="M428" s="94"/>
    </row>
    <row r="429" spans="4:13">
      <c r="D429" s="94"/>
      <c r="H429" s="95"/>
      <c r="M429" s="94"/>
    </row>
    <row r="430" spans="4:13">
      <c r="D430" s="94"/>
      <c r="H430" s="95"/>
      <c r="M430" s="94"/>
    </row>
    <row r="431" spans="4:13">
      <c r="D431" s="94"/>
      <c r="H431" s="95"/>
      <c r="M431" s="94"/>
    </row>
    <row r="432" spans="4:13">
      <c r="D432" s="94"/>
      <c r="H432" s="95"/>
      <c r="M432" s="94"/>
    </row>
    <row r="433" spans="4:13">
      <c r="D433" s="94"/>
      <c r="H433" s="95"/>
      <c r="M433" s="94"/>
    </row>
    <row r="434" spans="4:13">
      <c r="D434" s="94"/>
      <c r="H434" s="95"/>
      <c r="M434" s="94"/>
    </row>
    <row r="435" spans="4:13">
      <c r="D435" s="94"/>
      <c r="H435" s="95"/>
      <c r="M435" s="94"/>
    </row>
    <row r="436" spans="4:13">
      <c r="D436" s="94"/>
      <c r="H436" s="95"/>
      <c r="M436" s="94"/>
    </row>
    <row r="437" spans="4:13">
      <c r="D437" s="94"/>
      <c r="H437" s="95"/>
      <c r="M437" s="94"/>
    </row>
    <row r="438" spans="4:13">
      <c r="D438" s="94"/>
      <c r="H438" s="95"/>
      <c r="M438" s="94"/>
    </row>
    <row r="439" spans="4:13">
      <c r="D439" s="94"/>
      <c r="H439" s="95"/>
      <c r="M439" s="94"/>
    </row>
    <row r="440" spans="4:13">
      <c r="D440" s="94"/>
      <c r="H440" s="95"/>
      <c r="M440" s="94"/>
    </row>
    <row r="441" spans="4:13">
      <c r="D441" s="94"/>
      <c r="H441" s="95"/>
      <c r="M441" s="94"/>
    </row>
    <row r="442" spans="4:13">
      <c r="D442" s="94"/>
      <c r="H442" s="95"/>
      <c r="M442" s="94"/>
    </row>
    <row r="443" spans="4:13">
      <c r="D443" s="94"/>
      <c r="H443" s="95"/>
      <c r="M443" s="94"/>
    </row>
    <row r="444" spans="4:13">
      <c r="D444" s="94"/>
      <c r="H444" s="95"/>
      <c r="M444" s="94"/>
    </row>
    <row r="445" spans="4:13">
      <c r="D445" s="94"/>
      <c r="H445" s="95"/>
      <c r="M445" s="94"/>
    </row>
    <row r="446" spans="4:13">
      <c r="D446" s="94"/>
      <c r="H446" s="95"/>
      <c r="M446" s="94"/>
    </row>
    <row r="447" spans="4:13">
      <c r="D447" s="94"/>
      <c r="H447" s="95"/>
      <c r="M447" s="94"/>
    </row>
    <row r="448" spans="4:13">
      <c r="D448" s="94"/>
      <c r="H448" s="95"/>
      <c r="M448" s="94"/>
    </row>
    <row r="449" spans="4:13">
      <c r="D449" s="94"/>
      <c r="H449" s="95"/>
      <c r="M449" s="94"/>
    </row>
    <row r="450" spans="4:13">
      <c r="D450" s="94"/>
      <c r="H450" s="95"/>
      <c r="M450" s="94"/>
    </row>
    <row r="451" spans="4:13">
      <c r="D451" s="94"/>
      <c r="H451" s="95"/>
      <c r="M451" s="94"/>
    </row>
    <row r="452" spans="4:13">
      <c r="D452" s="94"/>
      <c r="H452" s="95"/>
      <c r="M452" s="94"/>
    </row>
    <row r="453" spans="4:13">
      <c r="D453" s="94"/>
      <c r="H453" s="95"/>
      <c r="M453" s="94"/>
    </row>
    <row r="454" spans="4:13">
      <c r="D454" s="94"/>
      <c r="H454" s="95"/>
      <c r="M454" s="94"/>
    </row>
    <row r="455" spans="4:13">
      <c r="D455" s="94"/>
      <c r="H455" s="95"/>
      <c r="M455" s="94"/>
    </row>
    <row r="456" spans="4:13">
      <c r="D456" s="94"/>
      <c r="H456" s="95"/>
      <c r="M456" s="94"/>
    </row>
    <row r="457" spans="4:13">
      <c r="D457" s="94"/>
      <c r="H457" s="95"/>
      <c r="M457" s="94"/>
    </row>
    <row r="458" spans="4:13">
      <c r="D458" s="94"/>
      <c r="H458" s="95"/>
      <c r="M458" s="94"/>
    </row>
    <row r="459" spans="4:13">
      <c r="D459" s="94"/>
      <c r="H459" s="95"/>
      <c r="M459" s="94"/>
    </row>
    <row r="460" spans="4:13">
      <c r="D460" s="94"/>
      <c r="H460" s="95"/>
      <c r="M460" s="94"/>
    </row>
    <row r="461" spans="4:13">
      <c r="D461" s="94"/>
      <c r="H461" s="95"/>
      <c r="M461" s="94"/>
    </row>
    <row r="462" spans="4:13">
      <c r="D462" s="94"/>
      <c r="H462" s="95"/>
      <c r="M462" s="94"/>
    </row>
    <row r="463" spans="4:13">
      <c r="D463" s="94"/>
      <c r="H463" s="95"/>
      <c r="M463" s="94"/>
    </row>
    <row r="464" spans="4:13">
      <c r="D464" s="94"/>
      <c r="H464" s="95"/>
      <c r="M464" s="94"/>
    </row>
    <row r="465" spans="4:13">
      <c r="D465" s="94"/>
      <c r="H465" s="95"/>
      <c r="M465" s="94"/>
    </row>
    <row r="466" spans="4:13">
      <c r="D466" s="94"/>
      <c r="H466" s="95"/>
      <c r="M466" s="94"/>
    </row>
    <row r="467" spans="4:13">
      <c r="D467" s="94"/>
      <c r="H467" s="95"/>
      <c r="M467" s="94"/>
    </row>
    <row r="468" spans="4:13">
      <c r="D468" s="94"/>
      <c r="H468" s="95"/>
      <c r="M468" s="94"/>
    </row>
    <row r="469" spans="4:13">
      <c r="D469" s="94"/>
      <c r="H469" s="95"/>
      <c r="M469" s="94"/>
    </row>
    <row r="470" spans="4:13">
      <c r="D470" s="94"/>
      <c r="H470" s="95"/>
      <c r="M470" s="94"/>
    </row>
    <row r="471" spans="4:13">
      <c r="D471" s="94"/>
      <c r="H471" s="95"/>
      <c r="M471" s="94"/>
    </row>
    <row r="472" spans="4:13">
      <c r="D472" s="94"/>
      <c r="H472" s="95"/>
      <c r="M472" s="94"/>
    </row>
    <row r="473" spans="4:13">
      <c r="D473" s="94"/>
      <c r="H473" s="95"/>
      <c r="M473" s="94"/>
    </row>
    <row r="474" spans="4:13">
      <c r="D474" s="94"/>
      <c r="H474" s="95"/>
      <c r="M474" s="94"/>
    </row>
    <row r="475" spans="4:13">
      <c r="D475" s="94"/>
      <c r="H475" s="95"/>
      <c r="M475" s="94"/>
    </row>
    <row r="476" spans="4:13">
      <c r="D476" s="94"/>
      <c r="H476" s="95"/>
      <c r="M476" s="94"/>
    </row>
    <row r="477" spans="4:13">
      <c r="D477" s="94"/>
      <c r="H477" s="95"/>
      <c r="M477" s="94"/>
    </row>
    <row r="478" spans="4:13">
      <c r="D478" s="94"/>
      <c r="H478" s="95"/>
      <c r="M478" s="94"/>
    </row>
    <row r="479" spans="4:13">
      <c r="D479" s="94"/>
      <c r="H479" s="95"/>
      <c r="M479" s="94"/>
    </row>
    <row r="480" spans="4:13">
      <c r="D480" s="94"/>
      <c r="H480" s="95"/>
      <c r="M480" s="94"/>
    </row>
    <row r="481" spans="4:13">
      <c r="D481" s="94"/>
      <c r="H481" s="95"/>
      <c r="M481" s="94"/>
    </row>
    <row r="482" spans="4:13">
      <c r="D482" s="94"/>
      <c r="H482" s="95"/>
      <c r="M482" s="94"/>
    </row>
    <row r="483" spans="4:13">
      <c r="D483" s="94"/>
      <c r="H483" s="95"/>
      <c r="M483" s="94"/>
    </row>
    <row r="484" spans="4:13">
      <c r="D484" s="94"/>
      <c r="H484" s="95"/>
      <c r="M484" s="94"/>
    </row>
    <row r="485" spans="4:13">
      <c r="D485" s="94"/>
      <c r="H485" s="95"/>
      <c r="M485" s="94"/>
    </row>
    <row r="486" spans="4:13">
      <c r="D486" s="94"/>
      <c r="H486" s="95"/>
      <c r="M486" s="94"/>
    </row>
    <row r="487" spans="4:13">
      <c r="D487" s="94"/>
      <c r="H487" s="95"/>
      <c r="M487" s="94"/>
    </row>
    <row r="488" spans="4:13">
      <c r="D488" s="94"/>
      <c r="H488" s="95"/>
      <c r="M488" s="94"/>
    </row>
    <row r="489" spans="4:13">
      <c r="D489" s="94"/>
      <c r="H489" s="95"/>
      <c r="M489" s="94"/>
    </row>
    <row r="490" spans="4:13">
      <c r="D490" s="94"/>
      <c r="H490" s="95"/>
      <c r="M490" s="94"/>
    </row>
    <row r="491" spans="4:13">
      <c r="D491" s="94"/>
      <c r="H491" s="95"/>
      <c r="M491" s="94"/>
    </row>
    <row r="492" spans="4:13">
      <c r="D492" s="94"/>
      <c r="H492" s="95"/>
      <c r="M492" s="94"/>
    </row>
    <row r="493" spans="4:13">
      <c r="D493" s="94"/>
      <c r="H493" s="95"/>
      <c r="M493" s="94"/>
    </row>
    <row r="494" spans="4:13">
      <c r="D494" s="94"/>
      <c r="H494" s="95"/>
      <c r="M494" s="94"/>
    </row>
    <row r="495" spans="4:13">
      <c r="D495" s="94"/>
      <c r="H495" s="95"/>
      <c r="M495" s="94"/>
    </row>
    <row r="496" spans="4:13">
      <c r="D496" s="94"/>
      <c r="H496" s="95"/>
      <c r="M496" s="94"/>
    </row>
    <row r="497" spans="4:13">
      <c r="D497" s="94"/>
      <c r="H497" s="95"/>
      <c r="M497" s="94"/>
    </row>
    <row r="498" spans="4:13">
      <c r="D498" s="94"/>
      <c r="H498" s="95"/>
      <c r="M498" s="94"/>
    </row>
    <row r="499" spans="4:13">
      <c r="D499" s="94"/>
      <c r="H499" s="95"/>
      <c r="M499" s="94"/>
    </row>
    <row r="500" spans="4:13">
      <c r="D500" s="94"/>
      <c r="H500" s="95"/>
      <c r="M500" s="94"/>
    </row>
    <row r="501" spans="4:13">
      <c r="D501" s="94"/>
      <c r="H501" s="95"/>
      <c r="M501" s="94"/>
    </row>
    <row r="502" spans="4:13">
      <c r="D502" s="94"/>
      <c r="H502" s="95"/>
      <c r="M502" s="94"/>
    </row>
    <row r="503" spans="4:13">
      <c r="D503" s="94"/>
      <c r="H503" s="95"/>
      <c r="M503" s="94"/>
    </row>
    <row r="504" spans="4:13">
      <c r="D504" s="94"/>
      <c r="H504" s="95"/>
      <c r="M504" s="94"/>
    </row>
    <row r="505" spans="4:13">
      <c r="D505" s="94"/>
      <c r="H505" s="95"/>
      <c r="M505" s="94"/>
    </row>
    <row r="506" spans="4:13">
      <c r="D506" s="94"/>
      <c r="H506" s="95"/>
      <c r="M506" s="94"/>
    </row>
    <row r="507" spans="4:13">
      <c r="D507" s="94"/>
      <c r="H507" s="95"/>
      <c r="M507" s="94"/>
    </row>
    <row r="508" spans="4:13">
      <c r="D508" s="94"/>
      <c r="H508" s="95"/>
      <c r="M508" s="94"/>
    </row>
    <row r="509" spans="4:13">
      <c r="D509" s="94"/>
      <c r="H509" s="95"/>
      <c r="M509" s="94"/>
    </row>
    <row r="510" spans="4:13">
      <c r="D510" s="94"/>
      <c r="H510" s="95"/>
      <c r="M510" s="94"/>
    </row>
    <row r="511" spans="4:13">
      <c r="D511" s="94"/>
      <c r="H511" s="95"/>
      <c r="M511" s="94"/>
    </row>
    <row r="512" spans="4:13">
      <c r="D512" s="94"/>
      <c r="H512" s="95"/>
      <c r="M512" s="94"/>
    </row>
    <row r="513" spans="4:13">
      <c r="D513" s="94"/>
      <c r="H513" s="95"/>
      <c r="M513" s="94"/>
    </row>
    <row r="514" spans="4:13">
      <c r="D514" s="94"/>
      <c r="H514" s="95"/>
      <c r="M514" s="94"/>
    </row>
    <row r="515" spans="4:13">
      <c r="D515" s="94"/>
      <c r="H515" s="95"/>
      <c r="M515" s="94"/>
    </row>
    <row r="516" spans="4:13">
      <c r="D516" s="94"/>
      <c r="H516" s="95"/>
      <c r="M516" s="94"/>
    </row>
    <row r="517" spans="4:13">
      <c r="D517" s="94"/>
      <c r="H517" s="95"/>
      <c r="M517" s="94"/>
    </row>
    <row r="518" spans="4:13">
      <c r="D518" s="94"/>
      <c r="H518" s="95"/>
      <c r="M518" s="94"/>
    </row>
    <row r="519" spans="4:13">
      <c r="D519" s="94"/>
      <c r="H519" s="95"/>
      <c r="M519" s="94"/>
    </row>
    <row r="520" spans="4:13">
      <c r="D520" s="94"/>
      <c r="H520" s="95"/>
      <c r="M520" s="94"/>
    </row>
    <row r="521" spans="4:13">
      <c r="D521" s="94"/>
      <c r="H521" s="95"/>
      <c r="M521" s="94"/>
    </row>
    <row r="522" spans="4:13">
      <c r="D522" s="94"/>
      <c r="H522" s="95"/>
      <c r="M522" s="94"/>
    </row>
    <row r="523" spans="4:13">
      <c r="D523" s="94"/>
      <c r="H523" s="95"/>
      <c r="M523" s="94"/>
    </row>
    <row r="524" spans="4:13">
      <c r="D524" s="94"/>
      <c r="H524" s="95"/>
      <c r="M524" s="94"/>
    </row>
    <row r="525" spans="4:13">
      <c r="D525" s="94"/>
      <c r="H525" s="95"/>
      <c r="M525" s="94"/>
    </row>
    <row r="526" spans="4:13">
      <c r="D526" s="94"/>
      <c r="H526" s="95"/>
      <c r="M526" s="94"/>
    </row>
    <row r="527" spans="4:13">
      <c r="D527" s="94"/>
      <c r="H527" s="95"/>
      <c r="M527" s="94"/>
    </row>
    <row r="528" spans="4:13">
      <c r="D528" s="94"/>
      <c r="H528" s="95"/>
      <c r="M528" s="94"/>
    </row>
    <row r="529" spans="4:13">
      <c r="D529" s="94"/>
      <c r="H529" s="95"/>
      <c r="M529" s="94"/>
    </row>
    <row r="530" spans="4:13">
      <c r="D530" s="94"/>
      <c r="H530" s="95"/>
      <c r="M530" s="94"/>
    </row>
    <row r="531" spans="4:13">
      <c r="D531" s="94"/>
      <c r="H531" s="95"/>
      <c r="M531" s="94"/>
    </row>
    <row r="532" spans="4:13">
      <c r="D532" s="94"/>
      <c r="H532" s="95"/>
      <c r="M532" s="94"/>
    </row>
    <row r="533" spans="4:13">
      <c r="D533" s="94"/>
      <c r="H533" s="95"/>
      <c r="M533" s="94"/>
    </row>
    <row r="534" spans="4:13">
      <c r="D534" s="94"/>
      <c r="H534" s="95"/>
      <c r="M534" s="94"/>
    </row>
    <row r="535" spans="4:13">
      <c r="D535" s="94"/>
      <c r="H535" s="95"/>
      <c r="M535" s="94"/>
    </row>
    <row r="536" spans="4:13">
      <c r="D536" s="94"/>
      <c r="H536" s="95"/>
      <c r="M536" s="94"/>
    </row>
    <row r="537" spans="4:13">
      <c r="D537" s="94"/>
      <c r="H537" s="95"/>
      <c r="M537" s="94"/>
    </row>
    <row r="538" spans="4:13">
      <c r="D538" s="94"/>
      <c r="H538" s="95"/>
      <c r="M538" s="94"/>
    </row>
    <row r="539" spans="4:13">
      <c r="D539" s="94"/>
      <c r="H539" s="95"/>
      <c r="M539" s="94"/>
    </row>
    <row r="540" spans="4:13">
      <c r="D540" s="94"/>
      <c r="H540" s="95"/>
      <c r="M540" s="94"/>
    </row>
    <row r="541" spans="4:13">
      <c r="D541" s="94"/>
      <c r="H541" s="95"/>
      <c r="M541" s="94"/>
    </row>
    <row r="542" spans="4:13">
      <c r="D542" s="94"/>
      <c r="H542" s="95"/>
      <c r="M542" s="94"/>
    </row>
    <row r="543" spans="4:13">
      <c r="D543" s="94"/>
      <c r="H543" s="95"/>
      <c r="M543" s="94"/>
    </row>
    <row r="544" spans="4:13">
      <c r="D544" s="94"/>
      <c r="H544" s="95"/>
      <c r="M544" s="94"/>
    </row>
    <row r="545" spans="4:13">
      <c r="D545" s="94"/>
      <c r="H545" s="95"/>
      <c r="M545" s="94"/>
    </row>
    <row r="546" spans="4:13">
      <c r="D546" s="94"/>
      <c r="H546" s="95"/>
      <c r="M546" s="94"/>
    </row>
    <row r="547" spans="4:13">
      <c r="D547" s="94"/>
      <c r="H547" s="95"/>
      <c r="M547" s="94"/>
    </row>
    <row r="548" spans="4:13">
      <c r="D548" s="94"/>
      <c r="H548" s="95"/>
      <c r="M548" s="94"/>
    </row>
    <row r="549" spans="4:13">
      <c r="D549" s="94"/>
      <c r="H549" s="95"/>
      <c r="M549" s="94"/>
    </row>
    <row r="550" spans="4:13">
      <c r="D550" s="94"/>
      <c r="H550" s="95"/>
      <c r="M550" s="94"/>
    </row>
    <row r="551" spans="4:13">
      <c r="D551" s="94"/>
      <c r="H551" s="95"/>
      <c r="M551" s="94"/>
    </row>
    <row r="552" spans="4:13">
      <c r="D552" s="94"/>
      <c r="H552" s="95"/>
      <c r="M552" s="94"/>
    </row>
    <row r="553" spans="4:13">
      <c r="D553" s="94"/>
      <c r="H553" s="95"/>
      <c r="M553" s="94"/>
    </row>
    <row r="554" spans="4:13">
      <c r="D554" s="94"/>
      <c r="H554" s="95"/>
      <c r="M554" s="94"/>
    </row>
    <row r="555" spans="4:13">
      <c r="D555" s="94"/>
      <c r="H555" s="95"/>
      <c r="M555" s="94"/>
    </row>
    <row r="556" spans="4:13">
      <c r="D556" s="94"/>
      <c r="H556" s="95"/>
      <c r="M556" s="94"/>
    </row>
    <row r="557" spans="4:13">
      <c r="D557" s="94"/>
      <c r="H557" s="95"/>
      <c r="M557" s="94"/>
    </row>
    <row r="558" spans="4:13">
      <c r="D558" s="94"/>
      <c r="H558" s="95"/>
      <c r="M558" s="94"/>
    </row>
    <row r="559" spans="4:13">
      <c r="D559" s="94"/>
      <c r="H559" s="95"/>
      <c r="M559" s="94"/>
    </row>
    <row r="560" spans="4:13">
      <c r="D560" s="94"/>
      <c r="H560" s="95"/>
      <c r="M560" s="94"/>
    </row>
    <row r="561" spans="4:13">
      <c r="D561" s="94"/>
      <c r="H561" s="95"/>
      <c r="M561" s="94"/>
    </row>
    <row r="562" spans="4:13">
      <c r="D562" s="94"/>
      <c r="H562" s="95"/>
      <c r="M562" s="94"/>
    </row>
    <row r="563" spans="4:13">
      <c r="D563" s="94"/>
      <c r="H563" s="95"/>
      <c r="M563" s="94"/>
    </row>
    <row r="564" spans="4:13">
      <c r="D564" s="94"/>
      <c r="H564" s="95"/>
      <c r="M564" s="94"/>
    </row>
    <row r="565" spans="4:13">
      <c r="D565" s="94"/>
      <c r="H565" s="95"/>
      <c r="M565" s="94"/>
    </row>
    <row r="566" spans="4:13">
      <c r="D566" s="94"/>
      <c r="H566" s="95"/>
      <c r="M566" s="94"/>
    </row>
    <row r="567" spans="4:13">
      <c r="D567" s="94"/>
      <c r="H567" s="95"/>
      <c r="M567" s="94"/>
    </row>
    <row r="568" spans="4:13">
      <c r="D568" s="94"/>
      <c r="H568" s="95"/>
      <c r="M568" s="94"/>
    </row>
    <row r="569" spans="4:13">
      <c r="D569" s="94"/>
      <c r="H569" s="95"/>
      <c r="M569" s="94"/>
    </row>
    <row r="570" spans="4:13">
      <c r="D570" s="94"/>
      <c r="H570" s="95"/>
      <c r="M570" s="94"/>
    </row>
    <row r="571" spans="4:13">
      <c r="D571" s="94"/>
      <c r="H571" s="95"/>
      <c r="M571" s="94"/>
    </row>
    <row r="572" spans="4:13">
      <c r="D572" s="94"/>
      <c r="H572" s="95"/>
      <c r="M572" s="94"/>
    </row>
    <row r="573" spans="4:13">
      <c r="D573" s="94"/>
      <c r="H573" s="95"/>
      <c r="M573" s="94"/>
    </row>
    <row r="574" spans="4:13">
      <c r="D574" s="94"/>
      <c r="H574" s="95"/>
      <c r="M574" s="94"/>
    </row>
    <row r="575" spans="4:13">
      <c r="D575" s="94"/>
      <c r="H575" s="95"/>
      <c r="M575" s="94"/>
    </row>
    <row r="576" spans="4:13">
      <c r="D576" s="94"/>
      <c r="H576" s="95"/>
      <c r="M576" s="94"/>
    </row>
    <row r="577" spans="4:13">
      <c r="D577" s="94"/>
      <c r="H577" s="95"/>
      <c r="M577" s="94"/>
    </row>
    <row r="578" spans="4:13">
      <c r="D578" s="94"/>
      <c r="H578" s="95"/>
      <c r="M578" s="94"/>
    </row>
    <row r="579" spans="4:13">
      <c r="D579" s="94"/>
      <c r="H579" s="95"/>
      <c r="M579" s="94"/>
    </row>
    <row r="580" spans="4:13">
      <c r="D580" s="94"/>
      <c r="H580" s="95"/>
      <c r="M580" s="94"/>
    </row>
    <row r="581" spans="4:13">
      <c r="D581" s="94"/>
      <c r="H581" s="95"/>
      <c r="M581" s="94"/>
    </row>
    <row r="582" spans="4:13">
      <c r="D582" s="94"/>
      <c r="H582" s="95"/>
      <c r="M582" s="94"/>
    </row>
    <row r="583" spans="4:13">
      <c r="D583" s="94"/>
      <c r="H583" s="95"/>
      <c r="M583" s="94"/>
    </row>
    <row r="584" spans="4:13">
      <c r="D584" s="94"/>
      <c r="H584" s="95"/>
      <c r="M584" s="94"/>
    </row>
    <row r="585" spans="4:13">
      <c r="D585" s="94"/>
      <c r="H585" s="95"/>
      <c r="M585" s="94"/>
    </row>
    <row r="586" spans="4:13">
      <c r="D586" s="94"/>
      <c r="H586" s="95"/>
      <c r="M586" s="94"/>
    </row>
    <row r="587" spans="4:13">
      <c r="D587" s="94"/>
      <c r="H587" s="95"/>
      <c r="M587" s="94"/>
    </row>
    <row r="588" spans="4:13">
      <c r="D588" s="94"/>
      <c r="H588" s="95"/>
      <c r="M588" s="94"/>
    </row>
    <row r="589" spans="4:13">
      <c r="D589" s="94"/>
      <c r="H589" s="95"/>
      <c r="M589" s="94"/>
    </row>
    <row r="590" spans="4:13">
      <c r="D590" s="94"/>
      <c r="H590" s="95"/>
      <c r="M590" s="94"/>
    </row>
    <row r="591" spans="4:13">
      <c r="D591" s="94"/>
      <c r="H591" s="95"/>
      <c r="M591" s="94"/>
    </row>
    <row r="592" spans="4:13">
      <c r="D592" s="94"/>
      <c r="H592" s="95"/>
      <c r="M592" s="94"/>
    </row>
    <row r="593" spans="4:13">
      <c r="D593" s="94"/>
      <c r="H593" s="95"/>
      <c r="M593" s="94"/>
    </row>
    <row r="594" spans="4:13">
      <c r="D594" s="94"/>
      <c r="H594" s="95"/>
      <c r="M594" s="94"/>
    </row>
    <row r="595" spans="4:13">
      <c r="D595" s="94"/>
      <c r="H595" s="95"/>
      <c r="M595" s="94"/>
    </row>
    <row r="596" spans="4:13">
      <c r="D596" s="94"/>
      <c r="H596" s="95"/>
      <c r="M596" s="94"/>
    </row>
    <row r="597" spans="4:13">
      <c r="D597" s="94"/>
      <c r="H597" s="95"/>
      <c r="M597" s="94"/>
    </row>
    <row r="598" spans="4:13">
      <c r="D598" s="94"/>
      <c r="H598" s="95"/>
      <c r="M598" s="94"/>
    </row>
    <row r="599" spans="4:13">
      <c r="D599" s="94"/>
      <c r="H599" s="95"/>
      <c r="M599" s="94"/>
    </row>
    <row r="600" spans="4:13">
      <c r="D600" s="94"/>
      <c r="H600" s="95"/>
      <c r="M600" s="94"/>
    </row>
    <row r="601" spans="4:13">
      <c r="D601" s="94"/>
      <c r="H601" s="95"/>
      <c r="M601" s="94"/>
    </row>
    <row r="602" spans="4:13">
      <c r="D602" s="94"/>
      <c r="H602" s="95"/>
      <c r="M602" s="94"/>
    </row>
    <row r="603" spans="4:13">
      <c r="D603" s="94"/>
      <c r="H603" s="95"/>
      <c r="M603" s="94"/>
    </row>
    <row r="604" spans="4:13">
      <c r="D604" s="94"/>
      <c r="H604" s="95"/>
      <c r="M604" s="94"/>
    </row>
    <row r="605" spans="4:13">
      <c r="D605" s="94"/>
      <c r="H605" s="95"/>
      <c r="M605" s="94"/>
    </row>
    <row r="606" spans="4:13">
      <c r="D606" s="94"/>
      <c r="H606" s="95"/>
      <c r="M606" s="94"/>
    </row>
    <row r="607" spans="4:13">
      <c r="D607" s="94"/>
      <c r="H607" s="95"/>
      <c r="M607" s="94"/>
    </row>
    <row r="608" spans="4:13">
      <c r="D608" s="94"/>
      <c r="H608" s="95"/>
      <c r="M608" s="94"/>
    </row>
    <row r="609" spans="4:13">
      <c r="D609" s="94"/>
      <c r="H609" s="95"/>
      <c r="M609" s="94"/>
    </row>
    <row r="610" spans="4:13">
      <c r="D610" s="94"/>
      <c r="H610" s="95"/>
      <c r="M610" s="94"/>
    </row>
    <row r="611" spans="4:13">
      <c r="D611" s="94"/>
      <c r="H611" s="95"/>
      <c r="M611" s="94"/>
    </row>
    <row r="612" spans="4:13">
      <c r="D612" s="94"/>
      <c r="H612" s="95"/>
      <c r="M612" s="94"/>
    </row>
    <row r="613" spans="4:13">
      <c r="D613" s="94"/>
      <c r="H613" s="95"/>
      <c r="M613" s="94"/>
    </row>
    <row r="614" spans="4:13">
      <c r="D614" s="94"/>
      <c r="H614" s="95"/>
      <c r="M614" s="94"/>
    </row>
    <row r="615" spans="4:13">
      <c r="D615" s="94"/>
      <c r="H615" s="95"/>
      <c r="M615" s="94"/>
    </row>
    <row r="616" spans="4:13">
      <c r="D616" s="94"/>
      <c r="H616" s="95"/>
      <c r="M616" s="94"/>
    </row>
    <row r="617" spans="4:13">
      <c r="D617" s="94"/>
      <c r="H617" s="95"/>
      <c r="M617" s="94"/>
    </row>
    <row r="618" spans="4:13">
      <c r="D618" s="94"/>
      <c r="H618" s="95"/>
      <c r="M618" s="94"/>
    </row>
    <row r="619" spans="4:13">
      <c r="D619" s="94"/>
      <c r="H619" s="95"/>
      <c r="M619" s="94"/>
    </row>
    <row r="620" spans="4:13">
      <c r="D620" s="94"/>
      <c r="H620" s="95"/>
      <c r="M620" s="94"/>
    </row>
    <row r="621" spans="4:13">
      <c r="D621" s="94"/>
      <c r="H621" s="95"/>
      <c r="M621" s="94"/>
    </row>
    <row r="622" spans="4:13">
      <c r="D622" s="94"/>
      <c r="H622" s="95"/>
      <c r="M622" s="94"/>
    </row>
    <row r="623" spans="4:13">
      <c r="D623" s="94"/>
      <c r="H623" s="95"/>
      <c r="M623" s="94"/>
    </row>
    <row r="624" spans="4:13">
      <c r="D624" s="94"/>
      <c r="H624" s="95"/>
      <c r="M624" s="94"/>
    </row>
    <row r="625" spans="4:13">
      <c r="D625" s="94"/>
      <c r="H625" s="95"/>
      <c r="M625" s="94"/>
    </row>
    <row r="626" spans="4:13">
      <c r="D626" s="94"/>
      <c r="H626" s="95"/>
      <c r="M626" s="94"/>
    </row>
    <row r="627" spans="4:13">
      <c r="D627" s="94"/>
      <c r="H627" s="95"/>
      <c r="M627" s="94"/>
    </row>
    <row r="628" spans="4:13">
      <c r="D628" s="94"/>
      <c r="H628" s="95"/>
      <c r="M628" s="94"/>
    </row>
    <row r="629" spans="4:13">
      <c r="D629" s="94"/>
      <c r="H629" s="95"/>
      <c r="M629" s="94"/>
    </row>
    <row r="630" spans="4:13">
      <c r="D630" s="94"/>
      <c r="H630" s="95"/>
      <c r="M630" s="94"/>
    </row>
    <row r="631" spans="4:13">
      <c r="D631" s="94"/>
      <c r="H631" s="95"/>
      <c r="M631" s="94"/>
    </row>
    <row r="632" spans="4:13">
      <c r="D632" s="94"/>
      <c r="H632" s="95"/>
      <c r="M632" s="94"/>
    </row>
    <row r="633" spans="4:13">
      <c r="D633" s="94"/>
      <c r="H633" s="95"/>
      <c r="M633" s="94"/>
    </row>
    <row r="634" spans="4:13">
      <c r="D634" s="94"/>
      <c r="H634" s="95"/>
      <c r="M634" s="94"/>
    </row>
    <row r="635" spans="4:13">
      <c r="D635" s="94"/>
      <c r="H635" s="95"/>
      <c r="M635" s="94"/>
    </row>
    <row r="636" spans="4:13">
      <c r="D636" s="94"/>
      <c r="H636" s="95"/>
      <c r="M636" s="94"/>
    </row>
    <row r="637" spans="4:13">
      <c r="D637" s="94"/>
      <c r="H637" s="95"/>
      <c r="M637" s="94"/>
    </row>
    <row r="638" spans="4:13">
      <c r="D638" s="94"/>
      <c r="H638" s="95"/>
      <c r="M638" s="94"/>
    </row>
    <row r="639" spans="4:13">
      <c r="D639" s="94"/>
      <c r="H639" s="95"/>
      <c r="M639" s="94"/>
    </row>
    <row r="640" spans="4:13">
      <c r="D640" s="94"/>
      <c r="H640" s="95"/>
      <c r="M640" s="94"/>
    </row>
    <row r="641" spans="4:13">
      <c r="D641" s="94"/>
      <c r="H641" s="95"/>
      <c r="M641" s="94"/>
    </row>
    <row r="642" spans="4:13">
      <c r="D642" s="94"/>
      <c r="H642" s="95"/>
      <c r="M642" s="94"/>
    </row>
    <row r="643" spans="4:13">
      <c r="D643" s="94"/>
      <c r="H643" s="95"/>
      <c r="M643" s="94"/>
    </row>
    <row r="644" spans="4:13">
      <c r="D644" s="94"/>
      <c r="H644" s="95"/>
      <c r="M644" s="94"/>
    </row>
    <row r="645" spans="4:13">
      <c r="D645" s="94"/>
      <c r="H645" s="95"/>
      <c r="M645" s="94"/>
    </row>
    <row r="646" spans="4:13">
      <c r="D646" s="94"/>
      <c r="H646" s="95"/>
      <c r="M646" s="94"/>
    </row>
    <row r="647" spans="4:13">
      <c r="D647" s="94"/>
      <c r="H647" s="95"/>
      <c r="M647" s="94"/>
    </row>
    <row r="648" spans="4:13">
      <c r="D648" s="94"/>
      <c r="H648" s="95"/>
      <c r="M648" s="94"/>
    </row>
    <row r="649" spans="4:13">
      <c r="D649" s="94"/>
      <c r="H649" s="95"/>
      <c r="M649" s="94"/>
    </row>
    <row r="650" spans="4:13">
      <c r="D650" s="94"/>
      <c r="H650" s="95"/>
      <c r="M650" s="94"/>
    </row>
    <row r="651" spans="4:13">
      <c r="D651" s="94"/>
      <c r="H651" s="95"/>
      <c r="M651" s="94"/>
    </row>
    <row r="652" spans="4:13">
      <c r="D652" s="94"/>
      <c r="H652" s="95"/>
      <c r="M652" s="94"/>
    </row>
    <row r="653" spans="4:13">
      <c r="D653" s="94"/>
      <c r="H653" s="95"/>
      <c r="M653" s="94"/>
    </row>
    <row r="654" spans="4:13">
      <c r="D654" s="94"/>
      <c r="H654" s="95"/>
      <c r="M654" s="94"/>
    </row>
    <row r="655" spans="4:13">
      <c r="D655" s="94"/>
      <c r="H655" s="95"/>
      <c r="M655" s="94"/>
    </row>
    <row r="656" spans="4:13">
      <c r="D656" s="94"/>
      <c r="H656" s="95"/>
      <c r="M656" s="94"/>
    </row>
    <row r="657" spans="4:13">
      <c r="D657" s="94"/>
      <c r="H657" s="95"/>
      <c r="M657" s="94"/>
    </row>
    <row r="658" spans="4:13">
      <c r="D658" s="94"/>
      <c r="H658" s="95"/>
      <c r="M658" s="94"/>
    </row>
    <row r="659" spans="4:13">
      <c r="D659" s="94"/>
      <c r="H659" s="95"/>
      <c r="M659" s="94"/>
    </row>
    <row r="660" spans="4:13">
      <c r="D660" s="94"/>
      <c r="H660" s="95"/>
      <c r="M660" s="94"/>
    </row>
    <row r="661" spans="4:13">
      <c r="D661" s="94"/>
      <c r="H661" s="95"/>
      <c r="M661" s="94"/>
    </row>
    <row r="662" spans="4:13">
      <c r="D662" s="94"/>
      <c r="H662" s="95"/>
      <c r="M662" s="94"/>
    </row>
    <row r="663" spans="4:13">
      <c r="D663" s="94"/>
      <c r="H663" s="95"/>
      <c r="M663" s="94"/>
    </row>
    <row r="664" spans="4:13">
      <c r="D664" s="94"/>
      <c r="H664" s="95"/>
      <c r="M664" s="94"/>
    </row>
    <row r="665" spans="4:13">
      <c r="D665" s="94"/>
      <c r="H665" s="95"/>
      <c r="M665" s="94"/>
    </row>
    <row r="666" spans="4:13">
      <c r="D666" s="94"/>
      <c r="H666" s="95"/>
      <c r="M666" s="94"/>
    </row>
    <row r="667" spans="4:13">
      <c r="D667" s="94"/>
      <c r="H667" s="95"/>
      <c r="M667" s="94"/>
    </row>
    <row r="668" spans="4:13">
      <c r="D668" s="94"/>
      <c r="H668" s="95"/>
      <c r="M668" s="94"/>
    </row>
    <row r="669" spans="4:13">
      <c r="D669" s="94"/>
      <c r="H669" s="95"/>
      <c r="M669" s="94"/>
    </row>
    <row r="670" spans="4:13">
      <c r="D670" s="94"/>
      <c r="H670" s="95"/>
      <c r="M670" s="94"/>
    </row>
    <row r="671" spans="4:13">
      <c r="D671" s="94"/>
      <c r="H671" s="95"/>
      <c r="M671" s="94"/>
    </row>
    <row r="672" spans="4:13">
      <c r="D672" s="94"/>
      <c r="H672" s="95"/>
      <c r="M672" s="94"/>
    </row>
    <row r="673" spans="4:13">
      <c r="D673" s="94"/>
      <c r="H673" s="95"/>
      <c r="M673" s="94"/>
    </row>
    <row r="674" spans="4:13">
      <c r="D674" s="94"/>
      <c r="H674" s="95"/>
      <c r="M674" s="94"/>
    </row>
    <row r="675" spans="4:13">
      <c r="D675" s="94"/>
      <c r="H675" s="95"/>
      <c r="M675" s="94"/>
    </row>
    <row r="676" spans="4:13">
      <c r="D676" s="94"/>
      <c r="H676" s="95"/>
      <c r="M676" s="94"/>
    </row>
    <row r="677" spans="4:13">
      <c r="D677" s="94"/>
      <c r="H677" s="95"/>
      <c r="M677" s="94"/>
    </row>
    <row r="678" spans="4:13">
      <c r="D678" s="94"/>
      <c r="H678" s="95"/>
      <c r="M678" s="94"/>
    </row>
    <row r="679" spans="4:13">
      <c r="D679" s="94"/>
      <c r="H679" s="95"/>
      <c r="M679" s="94"/>
    </row>
    <row r="680" spans="4:13">
      <c r="D680" s="94"/>
      <c r="H680" s="95"/>
      <c r="M680" s="94"/>
    </row>
    <row r="681" spans="4:13">
      <c r="D681" s="94"/>
      <c r="H681" s="95"/>
      <c r="M681" s="94"/>
    </row>
    <row r="682" spans="4:13">
      <c r="D682" s="94"/>
      <c r="H682" s="95"/>
      <c r="M682" s="94"/>
    </row>
    <row r="683" spans="4:13">
      <c r="D683" s="94"/>
      <c r="H683" s="95"/>
      <c r="M683" s="94"/>
    </row>
    <row r="684" spans="4:13">
      <c r="D684" s="94"/>
      <c r="H684" s="95"/>
      <c r="M684" s="94"/>
    </row>
    <row r="685" spans="4:13">
      <c r="D685" s="94"/>
      <c r="H685" s="95"/>
      <c r="M685" s="94"/>
    </row>
    <row r="686" spans="4:13">
      <c r="D686" s="94"/>
      <c r="H686" s="95"/>
      <c r="M686" s="94"/>
    </row>
    <row r="687" spans="4:13">
      <c r="D687" s="94"/>
      <c r="H687" s="95"/>
      <c r="M687" s="94"/>
    </row>
    <row r="688" spans="4:13">
      <c r="D688" s="94"/>
      <c r="H688" s="95"/>
      <c r="M688" s="94"/>
    </row>
    <row r="689" spans="4:13">
      <c r="D689" s="94"/>
      <c r="H689" s="95"/>
      <c r="M689" s="94"/>
    </row>
    <row r="690" spans="4:13">
      <c r="D690" s="94"/>
      <c r="H690" s="95"/>
      <c r="M690" s="94"/>
    </row>
    <row r="691" spans="4:13">
      <c r="D691" s="94"/>
      <c r="H691" s="95"/>
      <c r="M691" s="94"/>
    </row>
    <row r="692" spans="4:13">
      <c r="D692" s="94"/>
      <c r="H692" s="95"/>
      <c r="M692" s="94"/>
    </row>
    <row r="693" spans="4:13">
      <c r="D693" s="94"/>
      <c r="H693" s="95"/>
      <c r="M693" s="94"/>
    </row>
    <row r="694" spans="4:13">
      <c r="D694" s="94"/>
      <c r="H694" s="95"/>
      <c r="M694" s="94"/>
    </row>
    <row r="695" spans="4:13">
      <c r="D695" s="94"/>
      <c r="H695" s="95"/>
      <c r="M695" s="94"/>
    </row>
    <row r="696" spans="4:13">
      <c r="D696" s="94"/>
      <c r="H696" s="95"/>
      <c r="M696" s="94"/>
    </row>
    <row r="697" spans="4:13">
      <c r="D697" s="94"/>
      <c r="H697" s="95"/>
      <c r="M697" s="94"/>
    </row>
    <row r="698" spans="4:13">
      <c r="D698" s="94"/>
      <c r="H698" s="95"/>
      <c r="M698" s="94"/>
    </row>
    <row r="699" spans="4:13">
      <c r="D699" s="94"/>
      <c r="H699" s="95"/>
      <c r="M699" s="94"/>
    </row>
    <row r="700" spans="4:13">
      <c r="D700" s="94"/>
      <c r="H700" s="95"/>
      <c r="M700" s="94"/>
    </row>
    <row r="701" spans="4:13">
      <c r="D701" s="94"/>
      <c r="H701" s="95"/>
      <c r="M701" s="94"/>
    </row>
    <row r="702" spans="4:13">
      <c r="D702" s="94"/>
      <c r="H702" s="95"/>
      <c r="M702" s="94"/>
    </row>
    <row r="703" spans="4:13">
      <c r="D703" s="94"/>
      <c r="H703" s="95"/>
      <c r="M703" s="94"/>
    </row>
    <row r="704" spans="4:13">
      <c r="D704" s="94"/>
      <c r="H704" s="95"/>
      <c r="M704" s="94"/>
    </row>
    <row r="705" spans="4:13">
      <c r="D705" s="94"/>
      <c r="H705" s="95"/>
      <c r="M705" s="94"/>
    </row>
    <row r="706" spans="4:13">
      <c r="D706" s="94"/>
      <c r="H706" s="95"/>
      <c r="M706" s="94"/>
    </row>
    <row r="707" spans="4:13">
      <c r="D707" s="94"/>
      <c r="H707" s="95"/>
      <c r="M707" s="94"/>
    </row>
    <row r="708" spans="4:13">
      <c r="D708" s="94"/>
      <c r="H708" s="95"/>
      <c r="M708" s="94"/>
    </row>
    <row r="709" spans="4:13">
      <c r="D709" s="94"/>
      <c r="H709" s="95"/>
      <c r="M709" s="94"/>
    </row>
    <row r="710" spans="4:13">
      <c r="D710" s="94"/>
      <c r="H710" s="95"/>
      <c r="M710" s="94"/>
    </row>
    <row r="711" spans="4:13">
      <c r="D711" s="94"/>
      <c r="H711" s="95"/>
      <c r="M711" s="94"/>
    </row>
    <row r="712" spans="4:13">
      <c r="D712" s="94"/>
      <c r="H712" s="95"/>
      <c r="M712" s="94"/>
    </row>
    <row r="713" spans="4:13">
      <c r="D713" s="94"/>
      <c r="H713" s="95"/>
      <c r="M713" s="94"/>
    </row>
    <row r="714" spans="4:13">
      <c r="D714" s="94"/>
      <c r="H714" s="95"/>
      <c r="M714" s="94"/>
    </row>
    <row r="715" spans="4:13">
      <c r="D715" s="94"/>
      <c r="H715" s="95"/>
      <c r="M715" s="94"/>
    </row>
    <row r="716" spans="4:13">
      <c r="D716" s="94"/>
      <c r="H716" s="95"/>
      <c r="M716" s="94"/>
    </row>
    <row r="717" spans="4:13">
      <c r="D717" s="94"/>
      <c r="H717" s="95"/>
      <c r="M717" s="94"/>
    </row>
    <row r="718" spans="4:13">
      <c r="D718" s="94"/>
      <c r="H718" s="95"/>
      <c r="M718" s="94"/>
    </row>
    <row r="719" spans="4:13">
      <c r="D719" s="94"/>
      <c r="H719" s="95"/>
      <c r="M719" s="94"/>
    </row>
    <row r="720" spans="4:13">
      <c r="D720" s="94"/>
      <c r="H720" s="95"/>
      <c r="M720" s="94"/>
    </row>
    <row r="721" spans="4:13">
      <c r="D721" s="94"/>
      <c r="H721" s="95"/>
      <c r="M721" s="94"/>
    </row>
    <row r="722" spans="4:13">
      <c r="D722" s="94"/>
      <c r="H722" s="95"/>
      <c r="M722" s="94"/>
    </row>
    <row r="723" spans="4:13">
      <c r="D723" s="94"/>
      <c r="H723" s="95"/>
      <c r="M723" s="94"/>
    </row>
    <row r="724" spans="4:13">
      <c r="D724" s="94"/>
      <c r="H724" s="95"/>
      <c r="M724" s="94"/>
    </row>
    <row r="725" spans="4:13">
      <c r="D725" s="94"/>
      <c r="H725" s="95"/>
      <c r="M725" s="94"/>
    </row>
    <row r="726" spans="4:13">
      <c r="D726" s="94"/>
      <c r="H726" s="95"/>
      <c r="M726" s="94"/>
    </row>
    <row r="727" spans="4:13">
      <c r="D727" s="94"/>
      <c r="H727" s="95"/>
      <c r="M727" s="94"/>
    </row>
    <row r="728" spans="4:13">
      <c r="D728" s="94"/>
      <c r="H728" s="95"/>
      <c r="M728" s="94"/>
    </row>
    <row r="729" spans="4:13">
      <c r="D729" s="94"/>
      <c r="H729" s="95"/>
      <c r="M729" s="94"/>
    </row>
    <row r="730" spans="4:13">
      <c r="D730" s="94"/>
      <c r="H730" s="95"/>
      <c r="M730" s="94"/>
    </row>
    <row r="731" spans="4:13">
      <c r="D731" s="94"/>
      <c r="H731" s="95"/>
      <c r="M731" s="94"/>
    </row>
    <row r="732" spans="4:13">
      <c r="D732" s="94"/>
      <c r="H732" s="95"/>
      <c r="M732" s="94"/>
    </row>
    <row r="733" spans="4:13">
      <c r="D733" s="94"/>
      <c r="H733" s="95"/>
      <c r="M733" s="94"/>
    </row>
    <row r="734" spans="4:13">
      <c r="D734" s="94"/>
      <c r="H734" s="95"/>
      <c r="M734" s="94"/>
    </row>
    <row r="735" spans="4:13">
      <c r="D735" s="94"/>
      <c r="H735" s="95"/>
      <c r="M735" s="94"/>
    </row>
    <row r="736" spans="4:13">
      <c r="D736" s="94"/>
      <c r="H736" s="95"/>
      <c r="M736" s="94"/>
    </row>
    <row r="737" spans="4:13">
      <c r="D737" s="94"/>
      <c r="H737" s="95"/>
      <c r="M737" s="94"/>
    </row>
    <row r="738" spans="4:13">
      <c r="D738" s="94"/>
      <c r="H738" s="95"/>
      <c r="M738" s="94"/>
    </row>
    <row r="739" spans="4:13">
      <c r="D739" s="94"/>
      <c r="H739" s="95"/>
      <c r="M739" s="94"/>
    </row>
    <row r="740" spans="4:13">
      <c r="D740" s="94"/>
      <c r="H740" s="95"/>
      <c r="M740" s="94"/>
    </row>
    <row r="741" spans="4:13">
      <c r="D741" s="94"/>
      <c r="H741" s="95"/>
      <c r="M741" s="94"/>
    </row>
    <row r="742" spans="4:13">
      <c r="D742" s="94"/>
      <c r="H742" s="95"/>
      <c r="M742" s="94"/>
    </row>
    <row r="743" spans="4:13">
      <c r="D743" s="94"/>
      <c r="H743" s="95"/>
      <c r="M743" s="94"/>
    </row>
    <row r="744" spans="4:13">
      <c r="D744" s="94"/>
      <c r="H744" s="95"/>
      <c r="M744" s="94"/>
    </row>
    <row r="745" spans="4:13">
      <c r="D745" s="94"/>
      <c r="H745" s="95"/>
      <c r="M745" s="94"/>
    </row>
    <row r="746" spans="4:13">
      <c r="D746" s="94"/>
      <c r="H746" s="95"/>
      <c r="M746" s="94"/>
    </row>
    <row r="747" spans="4:13">
      <c r="D747" s="94"/>
      <c r="H747" s="95"/>
      <c r="M747" s="94"/>
    </row>
    <row r="748" spans="4:13">
      <c r="D748" s="94"/>
      <c r="H748" s="95"/>
      <c r="M748" s="94"/>
    </row>
    <row r="749" spans="4:13">
      <c r="D749" s="94"/>
      <c r="H749" s="95"/>
      <c r="M749" s="94"/>
    </row>
    <row r="750" spans="4:13">
      <c r="D750" s="94"/>
      <c r="H750" s="95"/>
      <c r="M750" s="94"/>
    </row>
    <row r="751" spans="4:13">
      <c r="D751" s="94"/>
      <c r="H751" s="95"/>
      <c r="M751" s="94"/>
    </row>
    <row r="752" spans="4:13">
      <c r="D752" s="94"/>
      <c r="H752" s="95"/>
      <c r="M752" s="94"/>
    </row>
    <row r="753" spans="4:13">
      <c r="D753" s="94"/>
      <c r="H753" s="95"/>
      <c r="M753" s="94"/>
    </row>
    <row r="754" spans="4:13">
      <c r="D754" s="94"/>
      <c r="H754" s="95"/>
      <c r="M754" s="94"/>
    </row>
    <row r="755" spans="4:13">
      <c r="D755" s="94"/>
      <c r="H755" s="95"/>
      <c r="M755" s="94"/>
    </row>
    <row r="756" spans="4:13">
      <c r="D756" s="94"/>
      <c r="H756" s="95"/>
      <c r="M756" s="94"/>
    </row>
    <row r="757" spans="4:13">
      <c r="D757" s="94"/>
      <c r="H757" s="95"/>
      <c r="M757" s="94"/>
    </row>
    <row r="758" spans="4:13">
      <c r="D758" s="94"/>
      <c r="H758" s="95"/>
      <c r="M758" s="94"/>
    </row>
    <row r="759" spans="4:13">
      <c r="D759" s="94"/>
      <c r="H759" s="95"/>
      <c r="M759" s="94"/>
    </row>
    <row r="760" spans="4:13">
      <c r="D760" s="94"/>
      <c r="H760" s="95"/>
      <c r="M760" s="94"/>
    </row>
    <row r="761" spans="4:13">
      <c r="D761" s="94"/>
      <c r="H761" s="95"/>
      <c r="M761" s="94"/>
    </row>
    <row r="762" spans="4:13">
      <c r="D762" s="94"/>
      <c r="H762" s="95"/>
      <c r="M762" s="94"/>
    </row>
    <row r="763" spans="4:13">
      <c r="D763" s="94"/>
      <c r="H763" s="95"/>
      <c r="M763" s="94"/>
    </row>
    <row r="764" spans="4:13">
      <c r="D764" s="94"/>
      <c r="H764" s="95"/>
      <c r="M764" s="94"/>
    </row>
    <row r="765" spans="4:13">
      <c r="D765" s="94"/>
      <c r="H765" s="95"/>
      <c r="M765" s="94"/>
    </row>
    <row r="766" spans="4:13">
      <c r="D766" s="94"/>
      <c r="H766" s="95"/>
      <c r="M766" s="94"/>
    </row>
    <row r="767" spans="4:13">
      <c r="D767" s="94"/>
      <c r="H767" s="95"/>
      <c r="M767" s="94"/>
    </row>
    <row r="768" spans="4:13">
      <c r="D768" s="94"/>
      <c r="H768" s="95"/>
      <c r="M768" s="94"/>
    </row>
    <row r="769" spans="4:13">
      <c r="D769" s="94"/>
      <c r="H769" s="95"/>
      <c r="M769" s="94"/>
    </row>
    <row r="770" spans="4:13">
      <c r="D770" s="94"/>
      <c r="H770" s="95"/>
      <c r="M770" s="94"/>
    </row>
    <row r="771" spans="4:13">
      <c r="D771" s="94"/>
      <c r="H771" s="95"/>
      <c r="M771" s="94"/>
    </row>
    <row r="772" spans="4:13">
      <c r="D772" s="94"/>
      <c r="H772" s="95"/>
      <c r="M772" s="94"/>
    </row>
    <row r="773" spans="4:13">
      <c r="D773" s="94"/>
      <c r="H773" s="95"/>
      <c r="M773" s="94"/>
    </row>
    <row r="774" spans="4:13">
      <c r="D774" s="94"/>
      <c r="H774" s="95"/>
      <c r="M774" s="94"/>
    </row>
    <row r="775" spans="4:13">
      <c r="D775" s="94"/>
      <c r="H775" s="95"/>
      <c r="M775" s="94"/>
    </row>
    <row r="776" spans="4:13">
      <c r="D776" s="94"/>
      <c r="H776" s="95"/>
      <c r="M776" s="94"/>
    </row>
    <row r="777" spans="4:13">
      <c r="D777" s="94"/>
      <c r="H777" s="95"/>
      <c r="M777" s="94"/>
    </row>
    <row r="778" spans="4:13">
      <c r="D778" s="94"/>
      <c r="H778" s="95"/>
      <c r="M778" s="94"/>
    </row>
    <row r="779" spans="4:13">
      <c r="D779" s="94"/>
      <c r="H779" s="95"/>
      <c r="M779" s="94"/>
    </row>
    <row r="780" spans="4:13">
      <c r="D780" s="94"/>
      <c r="H780" s="95"/>
      <c r="M780" s="94"/>
    </row>
    <row r="781" spans="4:13">
      <c r="D781" s="94"/>
      <c r="H781" s="95"/>
      <c r="M781" s="94"/>
    </row>
    <row r="782" spans="4:13">
      <c r="D782" s="94"/>
      <c r="H782" s="95"/>
      <c r="M782" s="94"/>
    </row>
    <row r="783" spans="4:13">
      <c r="D783" s="94"/>
      <c r="H783" s="95"/>
      <c r="M783" s="94"/>
    </row>
    <row r="784" spans="4:13">
      <c r="D784" s="94"/>
      <c r="H784" s="95"/>
      <c r="M784" s="94"/>
    </row>
    <row r="785" spans="4:13">
      <c r="D785" s="94"/>
      <c r="H785" s="95"/>
      <c r="M785" s="94"/>
    </row>
    <row r="786" spans="4:13">
      <c r="D786" s="94"/>
      <c r="H786" s="95"/>
      <c r="M786" s="94"/>
    </row>
    <row r="787" spans="4:13">
      <c r="D787" s="94"/>
      <c r="H787" s="95"/>
      <c r="M787" s="94"/>
    </row>
    <row r="788" spans="4:13">
      <c r="D788" s="94"/>
      <c r="H788" s="95"/>
      <c r="M788" s="94"/>
    </row>
    <row r="789" spans="4:13">
      <c r="D789" s="94"/>
      <c r="H789" s="95"/>
      <c r="M789" s="94"/>
    </row>
    <row r="790" spans="4:13">
      <c r="D790" s="94"/>
      <c r="H790" s="95"/>
      <c r="M790" s="94"/>
    </row>
    <row r="791" spans="4:13">
      <c r="D791" s="94"/>
      <c r="H791" s="95"/>
      <c r="M791" s="94"/>
    </row>
    <row r="792" spans="4:13">
      <c r="D792" s="94"/>
      <c r="H792" s="95"/>
      <c r="M792" s="94"/>
    </row>
    <row r="793" spans="4:13">
      <c r="D793" s="94"/>
      <c r="H793" s="95"/>
      <c r="M793" s="94"/>
    </row>
    <row r="794" spans="4:13">
      <c r="D794" s="94"/>
      <c r="H794" s="95"/>
      <c r="M794" s="94"/>
    </row>
    <row r="795" spans="4:13">
      <c r="D795" s="94"/>
      <c r="H795" s="95"/>
      <c r="M795" s="94"/>
    </row>
    <row r="796" spans="4:13">
      <c r="D796" s="94"/>
      <c r="H796" s="95"/>
      <c r="M796" s="94"/>
    </row>
    <row r="797" spans="4:13">
      <c r="D797" s="94"/>
      <c r="H797" s="95"/>
      <c r="M797" s="94"/>
    </row>
    <row r="798" spans="4:13">
      <c r="D798" s="94"/>
      <c r="H798" s="95"/>
      <c r="M798" s="94"/>
    </row>
    <row r="799" spans="4:13">
      <c r="D799" s="94"/>
      <c r="H799" s="95"/>
      <c r="M799" s="94"/>
    </row>
    <row r="800" spans="4:13">
      <c r="D800" s="94"/>
      <c r="H800" s="95"/>
      <c r="M800" s="94"/>
    </row>
    <row r="801" spans="4:13">
      <c r="D801" s="94"/>
      <c r="H801" s="95"/>
      <c r="M801" s="94"/>
    </row>
    <row r="802" spans="4:13">
      <c r="D802" s="94"/>
      <c r="H802" s="95"/>
      <c r="M802" s="94"/>
    </row>
    <row r="803" spans="4:13">
      <c r="D803" s="94"/>
      <c r="H803" s="95"/>
      <c r="M803" s="94"/>
    </row>
    <row r="804" spans="4:13">
      <c r="D804" s="94"/>
      <c r="H804" s="95"/>
      <c r="M804" s="94"/>
    </row>
    <row r="805" spans="4:13">
      <c r="D805" s="94"/>
      <c r="H805" s="95"/>
      <c r="M805" s="94"/>
    </row>
    <row r="806" spans="4:13">
      <c r="D806" s="94"/>
      <c r="H806" s="95"/>
      <c r="M806" s="94"/>
    </row>
    <row r="807" spans="4:13">
      <c r="D807" s="94"/>
      <c r="H807" s="95"/>
      <c r="M807" s="94"/>
    </row>
    <row r="808" spans="4:13">
      <c r="D808" s="94"/>
      <c r="H808" s="95"/>
      <c r="M808" s="94"/>
    </row>
    <row r="809" spans="4:13">
      <c r="D809" s="94"/>
      <c r="H809" s="95"/>
      <c r="M809" s="94"/>
    </row>
    <row r="810" spans="4:13">
      <c r="D810" s="94"/>
      <c r="H810" s="95"/>
      <c r="M810" s="94"/>
    </row>
    <row r="811" spans="4:13">
      <c r="D811" s="94"/>
      <c r="H811" s="95"/>
      <c r="M811" s="94"/>
    </row>
    <row r="812" spans="4:13">
      <c r="D812" s="94"/>
      <c r="H812" s="95"/>
      <c r="M812" s="94"/>
    </row>
    <row r="813" spans="4:13">
      <c r="D813" s="94"/>
      <c r="H813" s="95"/>
      <c r="M813" s="94"/>
    </row>
    <row r="814" spans="4:13">
      <c r="D814" s="94"/>
      <c r="H814" s="95"/>
      <c r="M814" s="94"/>
    </row>
    <row r="815" spans="4:13">
      <c r="D815" s="94"/>
      <c r="H815" s="95"/>
      <c r="M815" s="94"/>
    </row>
    <row r="816" spans="4:13">
      <c r="D816" s="94"/>
      <c r="H816" s="95"/>
      <c r="M816" s="94"/>
    </row>
    <row r="817" spans="4:13">
      <c r="D817" s="94"/>
      <c r="H817" s="95"/>
      <c r="M817" s="94"/>
    </row>
    <row r="818" spans="4:13">
      <c r="D818" s="94"/>
      <c r="H818" s="95"/>
      <c r="M818" s="94"/>
    </row>
    <row r="819" spans="4:13">
      <c r="D819" s="94"/>
      <c r="H819" s="95"/>
      <c r="M819" s="94"/>
    </row>
    <row r="820" spans="4:13">
      <c r="D820" s="94"/>
      <c r="H820" s="95"/>
      <c r="M820" s="94"/>
    </row>
    <row r="821" spans="4:13">
      <c r="D821" s="94"/>
      <c r="H821" s="95"/>
      <c r="M821" s="94"/>
    </row>
    <row r="822" spans="4:13">
      <c r="D822" s="94"/>
      <c r="H822" s="95"/>
      <c r="M822" s="94"/>
    </row>
    <row r="823" spans="4:13">
      <c r="D823" s="94"/>
      <c r="H823" s="95"/>
      <c r="M823" s="94"/>
    </row>
    <row r="824" spans="4:13">
      <c r="D824" s="94"/>
      <c r="H824" s="95"/>
      <c r="M824" s="94"/>
    </row>
    <row r="825" spans="4:13">
      <c r="D825" s="94"/>
      <c r="H825" s="95"/>
      <c r="M825" s="94"/>
    </row>
    <row r="826" spans="4:13">
      <c r="D826" s="94"/>
      <c r="H826" s="95"/>
      <c r="M826" s="94"/>
    </row>
    <row r="827" spans="4:13">
      <c r="D827" s="94"/>
      <c r="H827" s="95"/>
      <c r="M827" s="94"/>
    </row>
    <row r="828" spans="4:13">
      <c r="D828" s="94"/>
      <c r="H828" s="95"/>
      <c r="M828" s="94"/>
    </row>
    <row r="829" spans="4:13">
      <c r="D829" s="94"/>
      <c r="H829" s="95"/>
      <c r="M829" s="94"/>
    </row>
    <row r="830" spans="4:13">
      <c r="D830" s="94"/>
      <c r="H830" s="95"/>
      <c r="M830" s="94"/>
    </row>
    <row r="831" spans="4:13">
      <c r="D831" s="94"/>
      <c r="H831" s="95"/>
      <c r="M831" s="94"/>
    </row>
    <row r="832" spans="4:13">
      <c r="D832" s="94"/>
      <c r="H832" s="95"/>
      <c r="M832" s="94"/>
    </row>
    <row r="833" spans="4:13">
      <c r="D833" s="94"/>
      <c r="H833" s="95"/>
      <c r="M833" s="94"/>
    </row>
    <row r="834" spans="4:13">
      <c r="D834" s="94"/>
      <c r="H834" s="95"/>
      <c r="M834" s="94"/>
    </row>
    <row r="835" spans="4:13">
      <c r="D835" s="94"/>
      <c r="H835" s="95"/>
      <c r="M835" s="94"/>
    </row>
    <row r="836" spans="4:13">
      <c r="D836" s="94"/>
      <c r="H836" s="95"/>
      <c r="M836" s="94"/>
    </row>
    <row r="837" spans="4:13">
      <c r="D837" s="94"/>
      <c r="H837" s="95"/>
      <c r="M837" s="94"/>
    </row>
    <row r="838" spans="4:13">
      <c r="D838" s="94"/>
      <c r="H838" s="95"/>
      <c r="M838" s="94"/>
    </row>
    <row r="839" spans="4:13">
      <c r="D839" s="94"/>
      <c r="H839" s="95"/>
      <c r="M839" s="94"/>
    </row>
    <row r="840" spans="4:13">
      <c r="D840" s="94"/>
      <c r="H840" s="95"/>
      <c r="M840" s="94"/>
    </row>
    <row r="841" spans="4:13">
      <c r="D841" s="94"/>
      <c r="H841" s="95"/>
      <c r="M841" s="94"/>
    </row>
    <row r="842" spans="4:13">
      <c r="D842" s="94"/>
      <c r="H842" s="95"/>
      <c r="M842" s="94"/>
    </row>
    <row r="843" spans="4:13">
      <c r="D843" s="94"/>
      <c r="H843" s="95"/>
      <c r="M843" s="94"/>
    </row>
    <row r="844" spans="4:13">
      <c r="D844" s="94"/>
      <c r="H844" s="95"/>
      <c r="M844" s="94"/>
    </row>
    <row r="845" spans="4:13">
      <c r="D845" s="94"/>
      <c r="H845" s="95"/>
      <c r="M845" s="94"/>
    </row>
    <row r="846" spans="4:13">
      <c r="D846" s="94"/>
      <c r="H846" s="95"/>
      <c r="M846" s="94"/>
    </row>
    <row r="847" spans="4:13">
      <c r="D847" s="94"/>
      <c r="H847" s="95"/>
      <c r="M847" s="94"/>
    </row>
    <row r="848" spans="4:13">
      <c r="D848" s="94"/>
      <c r="H848" s="95"/>
      <c r="M848" s="94"/>
    </row>
    <row r="849" spans="4:13">
      <c r="D849" s="94"/>
      <c r="H849" s="95"/>
      <c r="M849" s="94"/>
    </row>
    <row r="850" spans="4:13">
      <c r="D850" s="94"/>
      <c r="H850" s="95"/>
      <c r="M850" s="94"/>
    </row>
    <row r="851" spans="4:13">
      <c r="D851" s="94"/>
      <c r="H851" s="95"/>
      <c r="M851" s="94"/>
    </row>
    <row r="852" spans="4:13">
      <c r="D852" s="94"/>
      <c r="H852" s="95"/>
      <c r="M852" s="94"/>
    </row>
    <row r="853" spans="4:13">
      <c r="D853" s="94"/>
      <c r="H853" s="95"/>
      <c r="M853" s="94"/>
    </row>
    <row r="854" spans="4:13">
      <c r="D854" s="94"/>
      <c r="H854" s="95"/>
      <c r="M854" s="94"/>
    </row>
    <row r="855" spans="4:13">
      <c r="D855" s="94"/>
      <c r="H855" s="95"/>
      <c r="M855" s="94"/>
    </row>
    <row r="856" spans="4:13">
      <c r="D856" s="94"/>
      <c r="H856" s="95"/>
      <c r="M856" s="94"/>
    </row>
    <row r="857" spans="4:13">
      <c r="D857" s="94"/>
      <c r="H857" s="95"/>
      <c r="M857" s="94"/>
    </row>
    <row r="858" spans="4:13">
      <c r="D858" s="94"/>
      <c r="H858" s="95"/>
      <c r="M858" s="94"/>
    </row>
    <row r="859" spans="4:13">
      <c r="D859" s="94"/>
      <c r="H859" s="95"/>
      <c r="M859" s="94"/>
    </row>
    <row r="860" spans="4:13">
      <c r="D860" s="94"/>
      <c r="H860" s="95"/>
      <c r="M860" s="94"/>
    </row>
    <row r="861" spans="4:13">
      <c r="D861" s="94"/>
      <c r="H861" s="95"/>
      <c r="M861" s="94"/>
    </row>
    <row r="862" spans="4:13">
      <c r="D862" s="94"/>
      <c r="H862" s="95"/>
      <c r="M862" s="94"/>
    </row>
    <row r="863" spans="4:13">
      <c r="D863" s="94"/>
      <c r="H863" s="95"/>
      <c r="M863" s="94"/>
    </row>
    <row r="864" spans="4:13">
      <c r="D864" s="94"/>
      <c r="H864" s="95"/>
      <c r="M864" s="94"/>
    </row>
    <row r="865" spans="4:13">
      <c r="D865" s="94"/>
      <c r="H865" s="95"/>
      <c r="M865" s="94"/>
    </row>
    <row r="866" spans="4:13">
      <c r="D866" s="94"/>
      <c r="H866" s="95"/>
      <c r="M866" s="94"/>
    </row>
    <row r="867" spans="4:13">
      <c r="D867" s="94"/>
      <c r="H867" s="95"/>
      <c r="M867" s="94"/>
    </row>
    <row r="868" spans="4:13">
      <c r="D868" s="94"/>
      <c r="H868" s="95"/>
      <c r="M868" s="94"/>
    </row>
    <row r="869" spans="4:13">
      <c r="D869" s="94"/>
      <c r="H869" s="95"/>
      <c r="M869" s="94"/>
    </row>
    <row r="870" spans="4:13">
      <c r="D870" s="94"/>
      <c r="H870" s="95"/>
      <c r="M870" s="94"/>
    </row>
    <row r="871" spans="4:13">
      <c r="D871" s="94"/>
      <c r="H871" s="95"/>
      <c r="M871" s="94"/>
    </row>
    <row r="872" spans="4:13">
      <c r="D872" s="94"/>
      <c r="H872" s="95"/>
      <c r="M872" s="94"/>
    </row>
    <row r="873" spans="4:13">
      <c r="D873" s="94"/>
      <c r="H873" s="95"/>
      <c r="M873" s="94"/>
    </row>
    <row r="874" spans="4:13">
      <c r="D874" s="94"/>
      <c r="H874" s="95"/>
      <c r="M874" s="94"/>
    </row>
    <row r="875" spans="4:13">
      <c r="D875" s="94"/>
      <c r="H875" s="95"/>
      <c r="M875" s="94"/>
    </row>
    <row r="876" spans="4:13">
      <c r="D876" s="94"/>
      <c r="H876" s="95"/>
      <c r="M876" s="94"/>
    </row>
    <row r="877" spans="4:13">
      <c r="D877" s="94"/>
      <c r="H877" s="95"/>
      <c r="M877" s="94"/>
    </row>
    <row r="878" spans="4:13">
      <c r="D878" s="94"/>
      <c r="H878" s="95"/>
      <c r="M878" s="94"/>
    </row>
    <row r="879" spans="4:13">
      <c r="D879" s="94"/>
      <c r="H879" s="95"/>
      <c r="M879" s="94"/>
    </row>
    <row r="880" spans="4:13">
      <c r="D880" s="94"/>
      <c r="H880" s="95"/>
      <c r="M880" s="94"/>
    </row>
    <row r="881" spans="4:13">
      <c r="D881" s="94"/>
      <c r="H881" s="95"/>
      <c r="M881" s="94"/>
    </row>
    <row r="882" spans="4:13">
      <c r="D882" s="94"/>
      <c r="H882" s="95"/>
      <c r="M882" s="94"/>
    </row>
    <row r="883" spans="4:13">
      <c r="D883" s="94"/>
      <c r="H883" s="95"/>
      <c r="M883" s="94"/>
    </row>
    <row r="884" spans="4:13">
      <c r="D884" s="94"/>
      <c r="H884" s="95"/>
      <c r="M884" s="94"/>
    </row>
    <row r="885" spans="4:13">
      <c r="D885" s="94"/>
      <c r="H885" s="95"/>
      <c r="M885" s="94"/>
    </row>
    <row r="886" spans="4:13">
      <c r="D886" s="94"/>
      <c r="H886" s="95"/>
      <c r="M886" s="94"/>
    </row>
    <row r="887" spans="4:13">
      <c r="D887" s="94"/>
      <c r="H887" s="95"/>
      <c r="M887" s="94"/>
    </row>
    <row r="888" spans="4:13">
      <c r="D888" s="94"/>
      <c r="H888" s="95"/>
      <c r="M888" s="94"/>
    </row>
    <row r="889" spans="4:13">
      <c r="D889" s="94"/>
      <c r="H889" s="95"/>
      <c r="M889" s="94"/>
    </row>
    <row r="890" spans="4:13">
      <c r="D890" s="94"/>
      <c r="H890" s="95"/>
      <c r="M890" s="94"/>
    </row>
    <row r="891" spans="4:13">
      <c r="D891" s="94"/>
      <c r="H891" s="95"/>
      <c r="M891" s="94"/>
    </row>
    <row r="892" spans="4:13">
      <c r="D892" s="94"/>
      <c r="H892" s="95"/>
      <c r="M892" s="94"/>
    </row>
    <row r="893" spans="4:13">
      <c r="D893" s="94"/>
      <c r="H893" s="95"/>
      <c r="M893" s="94"/>
    </row>
    <row r="894" spans="4:13">
      <c r="D894" s="94"/>
      <c r="H894" s="95"/>
      <c r="M894" s="94"/>
    </row>
    <row r="895" spans="4:13">
      <c r="D895" s="94"/>
      <c r="H895" s="95"/>
      <c r="M895" s="94"/>
    </row>
    <row r="896" spans="4:13">
      <c r="D896" s="94"/>
      <c r="H896" s="95"/>
      <c r="M896" s="94"/>
    </row>
    <row r="897" spans="4:13">
      <c r="D897" s="94"/>
      <c r="H897" s="95"/>
      <c r="M897" s="94"/>
    </row>
    <row r="898" spans="4:13">
      <c r="D898" s="94"/>
      <c r="H898" s="95"/>
      <c r="M898" s="94"/>
    </row>
    <row r="899" spans="4:13">
      <c r="D899" s="94"/>
      <c r="H899" s="95"/>
      <c r="M899" s="94"/>
    </row>
    <row r="900" spans="4:13">
      <c r="D900" s="94"/>
      <c r="H900" s="95"/>
      <c r="M900" s="94"/>
    </row>
    <row r="901" spans="4:13">
      <c r="D901" s="94"/>
      <c r="H901" s="95"/>
      <c r="M901" s="94"/>
    </row>
    <row r="902" spans="4:13">
      <c r="D902" s="94"/>
      <c r="H902" s="95"/>
      <c r="M902" s="94"/>
    </row>
    <row r="903" spans="4:13">
      <c r="D903" s="94"/>
      <c r="H903" s="95"/>
      <c r="M903" s="94"/>
    </row>
    <row r="904" spans="4:13">
      <c r="D904" s="94"/>
      <c r="H904" s="95"/>
      <c r="M904" s="94"/>
    </row>
    <row r="905" spans="4:13">
      <c r="D905" s="94"/>
      <c r="H905" s="95"/>
      <c r="M905" s="94"/>
    </row>
    <row r="906" spans="4:13">
      <c r="D906" s="94"/>
      <c r="H906" s="95"/>
      <c r="M906" s="94"/>
    </row>
    <row r="907" spans="4:13">
      <c r="D907" s="94"/>
      <c r="H907" s="95"/>
      <c r="M907" s="94"/>
    </row>
    <row r="908" spans="4:13">
      <c r="D908" s="94"/>
      <c r="H908" s="95"/>
      <c r="M908" s="94"/>
    </row>
    <row r="909" spans="4:13">
      <c r="D909" s="94"/>
      <c r="H909" s="95"/>
      <c r="M909" s="94"/>
    </row>
    <row r="910" spans="4:13">
      <c r="D910" s="94"/>
      <c r="H910" s="95"/>
      <c r="M910" s="94"/>
    </row>
    <row r="911" spans="4:13">
      <c r="D911" s="94"/>
      <c r="H911" s="95"/>
      <c r="M911" s="94"/>
    </row>
    <row r="912" spans="4:13">
      <c r="D912" s="94"/>
      <c r="H912" s="95"/>
      <c r="M912" s="94"/>
    </row>
    <row r="913" spans="4:13">
      <c r="D913" s="94"/>
      <c r="H913" s="95"/>
      <c r="M913" s="94"/>
    </row>
    <row r="914" spans="4:13">
      <c r="D914" s="94"/>
      <c r="H914" s="95"/>
      <c r="M914" s="94"/>
    </row>
    <row r="915" spans="4:13">
      <c r="D915" s="94"/>
      <c r="H915" s="95"/>
      <c r="M915" s="94"/>
    </row>
    <row r="916" spans="4:13">
      <c r="D916" s="94"/>
      <c r="H916" s="95"/>
      <c r="M916" s="94"/>
    </row>
    <row r="917" spans="4:13">
      <c r="D917" s="94"/>
      <c r="H917" s="95"/>
      <c r="M917" s="94"/>
    </row>
    <row r="918" spans="4:13">
      <c r="D918" s="94"/>
      <c r="H918" s="95"/>
      <c r="M918" s="94"/>
    </row>
    <row r="919" spans="4:13">
      <c r="D919" s="94"/>
      <c r="H919" s="95"/>
      <c r="M919" s="94"/>
    </row>
    <row r="920" spans="4:13">
      <c r="D920" s="94"/>
      <c r="H920" s="95"/>
      <c r="M920" s="94"/>
    </row>
    <row r="921" spans="4:13">
      <c r="D921" s="94"/>
      <c r="H921" s="95"/>
      <c r="M921" s="94"/>
    </row>
    <row r="922" spans="4:13">
      <c r="D922" s="94"/>
      <c r="H922" s="95"/>
      <c r="M922" s="94"/>
    </row>
    <row r="923" spans="4:13">
      <c r="D923" s="94"/>
      <c r="H923" s="95"/>
      <c r="M923" s="94"/>
    </row>
    <row r="924" spans="4:13">
      <c r="D924" s="94"/>
      <c r="H924" s="95"/>
      <c r="M924" s="94"/>
    </row>
    <row r="925" spans="4:13">
      <c r="D925" s="94"/>
      <c r="H925" s="95"/>
      <c r="M925" s="94"/>
    </row>
    <row r="926" spans="4:13">
      <c r="D926" s="94"/>
      <c r="H926" s="95"/>
      <c r="M926" s="94"/>
    </row>
    <row r="927" spans="4:13">
      <c r="D927" s="94"/>
      <c r="H927" s="95"/>
      <c r="M927" s="94"/>
    </row>
    <row r="928" spans="4:13">
      <c r="D928" s="94"/>
      <c r="H928" s="95"/>
      <c r="M928" s="94"/>
    </row>
    <row r="929" spans="4:13">
      <c r="D929" s="94"/>
      <c r="H929" s="95"/>
      <c r="M929" s="94"/>
    </row>
    <row r="930" spans="4:13">
      <c r="D930" s="94"/>
      <c r="H930" s="95"/>
      <c r="M930" s="94"/>
    </row>
    <row r="931" spans="4:13">
      <c r="D931" s="94"/>
      <c r="H931" s="95"/>
      <c r="M931" s="94"/>
    </row>
    <row r="932" spans="4:13">
      <c r="D932" s="94"/>
      <c r="H932" s="95"/>
      <c r="M932" s="94"/>
    </row>
    <row r="933" spans="4:13">
      <c r="D933" s="94"/>
      <c r="H933" s="95"/>
      <c r="M933" s="94"/>
    </row>
    <row r="934" spans="4:13">
      <c r="D934" s="94"/>
      <c r="H934" s="95"/>
      <c r="M934" s="94"/>
    </row>
    <row r="935" spans="4:13">
      <c r="D935" s="94"/>
      <c r="H935" s="95"/>
      <c r="M935" s="94"/>
    </row>
    <row r="936" spans="4:13">
      <c r="D936" s="94"/>
      <c r="H936" s="95"/>
      <c r="M936" s="94"/>
    </row>
    <row r="937" spans="4:13">
      <c r="D937" s="94"/>
      <c r="H937" s="95"/>
      <c r="M937" s="94"/>
    </row>
    <row r="938" spans="4:13">
      <c r="D938" s="94"/>
      <c r="H938" s="95"/>
      <c r="M938" s="94"/>
    </row>
    <row r="939" spans="4:13">
      <c r="D939" s="94"/>
      <c r="H939" s="95"/>
      <c r="M939" s="94"/>
    </row>
    <row r="940" spans="4:13">
      <c r="D940" s="94"/>
      <c r="H940" s="95"/>
      <c r="M940" s="94"/>
    </row>
    <row r="941" spans="4:13">
      <c r="D941" s="94"/>
      <c r="H941" s="95"/>
      <c r="M941" s="94"/>
    </row>
    <row r="942" spans="4:13">
      <c r="D942" s="94"/>
      <c r="H942" s="95"/>
      <c r="M942" s="94"/>
    </row>
    <row r="943" spans="4:13">
      <c r="D943" s="94"/>
      <c r="H943" s="95"/>
      <c r="M943" s="94"/>
    </row>
    <row r="944" spans="4:13">
      <c r="D944" s="94"/>
      <c r="H944" s="95"/>
      <c r="M944" s="94"/>
    </row>
    <row r="945" spans="4:13">
      <c r="D945" s="94"/>
      <c r="H945" s="95"/>
      <c r="M945" s="94"/>
    </row>
    <row r="946" spans="4:13">
      <c r="D946" s="94"/>
      <c r="H946" s="95"/>
      <c r="M946" s="94"/>
    </row>
    <row r="947" spans="4:13">
      <c r="D947" s="94"/>
      <c r="H947" s="95"/>
      <c r="M947" s="94"/>
    </row>
    <row r="948" spans="4:13">
      <c r="D948" s="94"/>
      <c r="H948" s="95"/>
      <c r="M948" s="94"/>
    </row>
    <row r="949" spans="4:13">
      <c r="D949" s="94"/>
      <c r="H949" s="95"/>
      <c r="M949" s="94"/>
    </row>
    <row r="950" spans="4:13">
      <c r="D950" s="94"/>
      <c r="H950" s="95"/>
      <c r="M950" s="94"/>
    </row>
    <row r="951" spans="4:13">
      <c r="D951" s="94"/>
      <c r="H951" s="95"/>
      <c r="M951" s="94"/>
    </row>
    <row r="952" spans="4:13">
      <c r="D952" s="94"/>
      <c r="H952" s="95"/>
      <c r="M952" s="94"/>
    </row>
    <row r="953" spans="4:13">
      <c r="D953" s="94"/>
      <c r="H953" s="95"/>
      <c r="M953" s="94"/>
    </row>
    <row r="954" spans="4:13">
      <c r="D954" s="94"/>
      <c r="H954" s="95"/>
      <c r="M954" s="94"/>
    </row>
    <row r="955" spans="4:13">
      <c r="D955" s="94"/>
      <c r="H955" s="95"/>
      <c r="M955" s="94"/>
    </row>
    <row r="956" spans="4:13">
      <c r="D956" s="94"/>
      <c r="H956" s="95"/>
      <c r="M956" s="94"/>
    </row>
    <row r="957" spans="4:13">
      <c r="D957" s="94"/>
      <c r="H957" s="95"/>
      <c r="M957" s="94"/>
    </row>
    <row r="958" spans="4:13">
      <c r="D958" s="94"/>
      <c r="H958" s="95"/>
      <c r="M958" s="94"/>
    </row>
    <row r="959" spans="4:13">
      <c r="D959" s="94"/>
      <c r="H959" s="95"/>
      <c r="M959" s="94"/>
    </row>
    <row r="960" spans="4:13">
      <c r="D960" s="94"/>
      <c r="H960" s="95"/>
      <c r="M960" s="94"/>
    </row>
    <row r="961" spans="4:13">
      <c r="D961" s="94"/>
      <c r="H961" s="95"/>
      <c r="M961" s="94"/>
    </row>
    <row r="962" spans="4:13">
      <c r="D962" s="94"/>
      <c r="H962" s="95"/>
      <c r="M962" s="94"/>
    </row>
    <row r="963" spans="4:13">
      <c r="D963" s="94"/>
      <c r="H963" s="95"/>
      <c r="M963" s="94"/>
    </row>
    <row r="964" spans="4:13">
      <c r="D964" s="94"/>
      <c r="H964" s="95"/>
      <c r="M964" s="94"/>
    </row>
    <row r="965" spans="4:13">
      <c r="D965" s="94"/>
      <c r="H965" s="95"/>
      <c r="M965" s="94"/>
    </row>
    <row r="966" spans="4:13">
      <c r="D966" s="94"/>
      <c r="H966" s="95"/>
      <c r="M966" s="94"/>
    </row>
    <row r="967" spans="4:13">
      <c r="D967" s="94"/>
      <c r="H967" s="95"/>
      <c r="M967" s="94"/>
    </row>
    <row r="968" spans="4:13">
      <c r="D968" s="94"/>
      <c r="H968" s="95"/>
      <c r="M968" s="94"/>
    </row>
    <row r="969" spans="4:13">
      <c r="D969" s="94"/>
      <c r="H969" s="95"/>
      <c r="M969" s="94"/>
    </row>
    <row r="970" spans="4:13">
      <c r="D970" s="94"/>
      <c r="H970" s="95"/>
      <c r="M970" s="94"/>
    </row>
    <row r="971" spans="4:13">
      <c r="D971" s="94"/>
      <c r="H971" s="95"/>
      <c r="M971" s="94"/>
    </row>
    <row r="972" spans="4:13">
      <c r="D972" s="94"/>
      <c r="H972" s="95"/>
      <c r="M972" s="94"/>
    </row>
    <row r="973" spans="4:13">
      <c r="D973" s="94"/>
      <c r="H973" s="95"/>
      <c r="M973" s="94"/>
    </row>
    <row r="974" spans="4:13">
      <c r="D974" s="94"/>
      <c r="H974" s="95"/>
      <c r="M974" s="94"/>
    </row>
    <row r="975" spans="4:13">
      <c r="D975" s="94"/>
      <c r="H975" s="95"/>
      <c r="M975" s="94"/>
    </row>
    <row r="976" spans="4:13">
      <c r="D976" s="94"/>
      <c r="H976" s="95"/>
      <c r="M976" s="94"/>
    </row>
    <row r="977" spans="4:13">
      <c r="D977" s="94"/>
      <c r="H977" s="95"/>
      <c r="M977" s="94"/>
    </row>
    <row r="978" spans="4:13">
      <c r="D978" s="94"/>
      <c r="H978" s="95"/>
      <c r="M978" s="94"/>
    </row>
    <row r="979" spans="4:13">
      <c r="D979" s="94"/>
      <c r="H979" s="95"/>
      <c r="M979" s="94"/>
    </row>
    <row r="980" spans="4:13">
      <c r="D980" s="94"/>
      <c r="H980" s="95"/>
      <c r="M980" s="94"/>
    </row>
    <row r="981" spans="4:13">
      <c r="D981" s="94"/>
      <c r="H981" s="95"/>
      <c r="M981" s="94"/>
    </row>
    <row r="982" spans="4:13">
      <c r="D982" s="94"/>
      <c r="H982" s="95"/>
      <c r="M982" s="94"/>
    </row>
    <row r="983" spans="4:13">
      <c r="D983" s="94"/>
      <c r="H983" s="95"/>
      <c r="M983" s="94"/>
    </row>
    <row r="984" spans="4:13">
      <c r="D984" s="94"/>
      <c r="H984" s="95"/>
      <c r="M984" s="94"/>
    </row>
    <row r="985" spans="4:13">
      <c r="D985" s="94"/>
      <c r="H985" s="95"/>
      <c r="M985" s="94"/>
    </row>
  </sheetData>
  <autoFilter ref="A1:W985"/>
  <dataValidations count="1">
    <dataValidation type="list" allowBlank="1" showErrorMessage="1" sqref="G2:G27 H28 H71:H985 G61:G65 G31:G52 G53:G60">
      <formula1>sector</formula1>
    </dataValidation>
  </dataValidations>
  <printOptions gridLines="1"/>
  <pageMargins left="0.25" right="0.25" top="0.75" bottom="0.75" header="0" footer="0"/>
  <pageSetup scale="4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
  <sheetViews>
    <sheetView topLeftCell="A9" workbookViewId="0">
      <selection activeCell="A10" sqref="A10:XFD10"/>
    </sheetView>
  </sheetViews>
  <sheetFormatPr defaultRowHeight="14.4"/>
  <cols>
    <col min="5" max="5" width="9.33203125" bestFit="1" customWidth="1"/>
    <col min="6" max="6" width="10.5546875" bestFit="1" customWidth="1"/>
    <col min="8" max="8" width="12.109375" bestFit="1" customWidth="1"/>
  </cols>
  <sheetData>
    <row r="1" spans="1:23" ht="78">
      <c r="A1" s="1" t="s">
        <v>0</v>
      </c>
      <c r="B1" s="2" t="s">
        <v>1</v>
      </c>
      <c r="C1" s="1" t="s">
        <v>2</v>
      </c>
      <c r="D1" s="1" t="s">
        <v>3</v>
      </c>
      <c r="E1" s="3" t="s">
        <v>4</v>
      </c>
      <c r="F1" s="3" t="s">
        <v>5</v>
      </c>
      <c r="G1" s="1" t="s">
        <v>6</v>
      </c>
      <c r="H1" s="1" t="s">
        <v>7</v>
      </c>
      <c r="I1" s="2" t="s">
        <v>8</v>
      </c>
      <c r="J1" s="1" t="s">
        <v>9</v>
      </c>
      <c r="K1" s="1" t="s">
        <v>10</v>
      </c>
      <c r="L1" s="1" t="s">
        <v>11</v>
      </c>
      <c r="M1" s="1" t="s">
        <v>12</v>
      </c>
      <c r="N1" s="1" t="s">
        <v>13</v>
      </c>
      <c r="O1" s="163"/>
      <c r="P1" s="163"/>
      <c r="Q1" s="163"/>
      <c r="R1" s="163"/>
      <c r="S1" s="163"/>
      <c r="T1" s="163"/>
      <c r="U1" s="163"/>
      <c r="V1" s="163"/>
      <c r="W1" s="163"/>
    </row>
    <row r="2" spans="1:23" ht="93.6">
      <c r="A2" s="26"/>
      <c r="B2" s="27">
        <v>45184</v>
      </c>
      <c r="C2" s="28" t="s">
        <v>139</v>
      </c>
      <c r="D2" s="28" t="s">
        <v>140</v>
      </c>
      <c r="E2" s="29">
        <v>44.550280000000001</v>
      </c>
      <c r="F2" s="30" t="s">
        <v>141</v>
      </c>
      <c r="G2" s="31" t="s">
        <v>34</v>
      </c>
      <c r="H2" s="32">
        <v>43282</v>
      </c>
      <c r="I2" s="33" t="s">
        <v>35</v>
      </c>
      <c r="J2" s="34" t="s">
        <v>63</v>
      </c>
      <c r="K2" s="28" t="s">
        <v>37</v>
      </c>
      <c r="L2" s="28" t="s">
        <v>38</v>
      </c>
      <c r="M2" s="35" t="s">
        <v>142</v>
      </c>
      <c r="N2" s="36" t="s">
        <v>143</v>
      </c>
      <c r="O2" s="37"/>
      <c r="P2" s="37"/>
      <c r="Q2" s="37"/>
      <c r="R2" s="37"/>
      <c r="S2" s="37"/>
      <c r="T2" s="37"/>
      <c r="U2" s="37"/>
      <c r="V2" s="37"/>
      <c r="W2" s="37"/>
    </row>
    <row r="3" spans="1:23" ht="93.6">
      <c r="A3" s="26"/>
      <c r="B3" s="38">
        <v>45185</v>
      </c>
      <c r="C3" s="28" t="s">
        <v>144</v>
      </c>
      <c r="D3" s="28" t="s">
        <v>145</v>
      </c>
      <c r="E3" s="30">
        <v>44.576729999999998</v>
      </c>
      <c r="F3" s="30">
        <v>-87.987610000000004</v>
      </c>
      <c r="G3" s="31" t="s">
        <v>34</v>
      </c>
      <c r="H3" s="32">
        <v>43282</v>
      </c>
      <c r="I3" s="33" t="s">
        <v>35</v>
      </c>
      <c r="J3" s="34" t="s">
        <v>63</v>
      </c>
      <c r="K3" s="28" t="s">
        <v>37</v>
      </c>
      <c r="L3" s="28" t="s">
        <v>38</v>
      </c>
      <c r="M3" s="35" t="s">
        <v>146</v>
      </c>
      <c r="N3" s="36" t="s">
        <v>143</v>
      </c>
      <c r="O3" s="37"/>
      <c r="P3" s="37"/>
      <c r="Q3" s="37"/>
      <c r="R3" s="37"/>
      <c r="S3" s="37"/>
      <c r="T3" s="37"/>
      <c r="U3" s="37"/>
      <c r="V3" s="37"/>
      <c r="W3" s="37"/>
    </row>
    <row r="4" spans="1:23" ht="62.4">
      <c r="A4" s="19" t="s">
        <v>242</v>
      </c>
      <c r="B4" s="71"/>
      <c r="C4" s="19" t="s">
        <v>243</v>
      </c>
      <c r="D4" s="19" t="s">
        <v>243</v>
      </c>
      <c r="E4" s="72">
        <v>42.408999999999999</v>
      </c>
      <c r="F4" s="72">
        <v>-81.635999999999996</v>
      </c>
      <c r="G4" s="19" t="s">
        <v>34</v>
      </c>
      <c r="H4" s="73">
        <v>42563</v>
      </c>
      <c r="I4" s="68" t="s">
        <v>35</v>
      </c>
      <c r="J4" s="19" t="s">
        <v>63</v>
      </c>
      <c r="K4" s="19" t="s">
        <v>244</v>
      </c>
      <c r="L4" s="19" t="s">
        <v>80</v>
      </c>
      <c r="M4" s="19" t="s">
        <v>245</v>
      </c>
      <c r="N4" s="69" t="s">
        <v>246</v>
      </c>
      <c r="O4" s="4"/>
      <c r="P4" s="4"/>
      <c r="Q4" s="4"/>
      <c r="R4" s="4"/>
      <c r="S4" s="4"/>
      <c r="T4" s="4"/>
      <c r="U4" s="4"/>
      <c r="V4" s="4"/>
      <c r="W4" s="4"/>
    </row>
    <row r="5" spans="1:23" ht="62.4">
      <c r="A5" s="19" t="s">
        <v>247</v>
      </c>
      <c r="B5" s="71"/>
      <c r="C5" s="19" t="s">
        <v>243</v>
      </c>
      <c r="D5" s="19" t="s">
        <v>243</v>
      </c>
      <c r="E5" s="72">
        <v>43.801000000000002</v>
      </c>
      <c r="F5" s="72">
        <v>-79.012</v>
      </c>
      <c r="G5" s="19" t="s">
        <v>34</v>
      </c>
      <c r="H5" s="73">
        <v>42563</v>
      </c>
      <c r="I5" s="68" t="s">
        <v>35</v>
      </c>
      <c r="J5" s="19" t="s">
        <v>63</v>
      </c>
      <c r="K5" s="19" t="s">
        <v>244</v>
      </c>
      <c r="L5" s="19" t="s">
        <v>80</v>
      </c>
      <c r="M5" s="19" t="s">
        <v>248</v>
      </c>
      <c r="N5" s="69" t="s">
        <v>246</v>
      </c>
      <c r="O5" s="4"/>
      <c r="P5" s="4"/>
      <c r="Q5" s="4"/>
      <c r="R5" s="4"/>
      <c r="S5" s="4"/>
      <c r="T5" s="4"/>
      <c r="U5" s="4"/>
      <c r="V5" s="4"/>
      <c r="W5" s="4"/>
    </row>
    <row r="6" spans="1:23" ht="62.4">
      <c r="A6" s="19" t="s">
        <v>249</v>
      </c>
      <c r="B6" s="71"/>
      <c r="C6" s="19" t="s">
        <v>250</v>
      </c>
      <c r="D6" s="19" t="s">
        <v>250</v>
      </c>
      <c r="E6" s="72">
        <v>43.573</v>
      </c>
      <c r="F6" s="72">
        <v>-79.513000000000005</v>
      </c>
      <c r="G6" s="19" t="s">
        <v>34</v>
      </c>
      <c r="H6" s="73">
        <v>42563</v>
      </c>
      <c r="I6" s="71" t="s">
        <v>35</v>
      </c>
      <c r="J6" s="19" t="s">
        <v>63</v>
      </c>
      <c r="K6" s="19" t="s">
        <v>244</v>
      </c>
      <c r="L6" s="19" t="s">
        <v>80</v>
      </c>
      <c r="M6" s="19" t="s">
        <v>251</v>
      </c>
      <c r="N6" s="69" t="s">
        <v>246</v>
      </c>
      <c r="O6" s="4"/>
      <c r="P6" s="4"/>
      <c r="Q6" s="4"/>
      <c r="R6" s="4"/>
      <c r="S6" s="4"/>
      <c r="T6" s="4"/>
      <c r="U6" s="4"/>
      <c r="V6" s="4"/>
      <c r="W6" s="4"/>
    </row>
    <row r="7" spans="1:23" ht="124.8">
      <c r="A7" s="83" t="s">
        <v>288</v>
      </c>
      <c r="B7" s="71"/>
      <c r="C7" s="19" t="s">
        <v>289</v>
      </c>
      <c r="D7" s="19" t="s">
        <v>288</v>
      </c>
      <c r="E7" s="72">
        <v>41.817500000000003</v>
      </c>
      <c r="F7" s="72">
        <v>-82.541370000000001</v>
      </c>
      <c r="G7" s="19" t="s">
        <v>34</v>
      </c>
      <c r="H7" s="73">
        <v>43647</v>
      </c>
      <c r="I7" s="68" t="s">
        <v>63</v>
      </c>
      <c r="J7" s="19" t="s">
        <v>63</v>
      </c>
      <c r="K7" s="19" t="s">
        <v>290</v>
      </c>
      <c r="L7" s="19" t="s">
        <v>38</v>
      </c>
      <c r="M7" s="69" t="s">
        <v>291</v>
      </c>
      <c r="N7" s="69" t="s">
        <v>292</v>
      </c>
      <c r="O7" s="4"/>
      <c r="P7" s="4"/>
      <c r="Q7" s="4"/>
      <c r="R7" s="4"/>
      <c r="S7" s="4"/>
      <c r="T7" s="4"/>
      <c r="U7" s="4"/>
      <c r="V7" s="4"/>
      <c r="W7" s="4"/>
    </row>
    <row r="8" spans="1:23" ht="140.4">
      <c r="A8" s="83" t="s">
        <v>293</v>
      </c>
      <c r="B8" s="71"/>
      <c r="C8" s="19" t="s">
        <v>294</v>
      </c>
      <c r="D8" s="19" t="s">
        <v>293</v>
      </c>
      <c r="E8" s="72">
        <v>41.817500000000003</v>
      </c>
      <c r="F8" s="72">
        <v>-82.741870000000006</v>
      </c>
      <c r="G8" s="19" t="s">
        <v>34</v>
      </c>
      <c r="H8" s="73">
        <v>43648</v>
      </c>
      <c r="I8" s="68" t="s">
        <v>63</v>
      </c>
      <c r="J8" s="19" t="s">
        <v>63</v>
      </c>
      <c r="K8" s="19" t="s">
        <v>290</v>
      </c>
      <c r="L8" s="19" t="s">
        <v>38</v>
      </c>
      <c r="M8" s="69" t="s">
        <v>295</v>
      </c>
      <c r="N8" s="69" t="s">
        <v>292</v>
      </c>
      <c r="O8" s="4"/>
      <c r="P8" s="4"/>
      <c r="Q8" s="4"/>
      <c r="R8" s="4"/>
      <c r="S8" s="4"/>
      <c r="T8" s="4"/>
      <c r="U8" s="4"/>
      <c r="V8" s="4"/>
      <c r="W8" s="4"/>
    </row>
    <row r="9" spans="1:23" ht="109.2">
      <c r="A9" s="46" t="s">
        <v>152</v>
      </c>
      <c r="B9" s="6"/>
      <c r="C9" s="5" t="s">
        <v>153</v>
      </c>
      <c r="D9" s="5" t="s">
        <v>153</v>
      </c>
      <c r="E9" s="7">
        <v>41.496000000000002</v>
      </c>
      <c r="F9" s="7">
        <v>-82.75</v>
      </c>
      <c r="G9" s="5" t="s">
        <v>34</v>
      </c>
      <c r="H9" s="8">
        <v>42913</v>
      </c>
      <c r="I9" s="6" t="s">
        <v>35</v>
      </c>
      <c r="J9" s="5" t="s">
        <v>63</v>
      </c>
      <c r="K9" s="5" t="s">
        <v>154</v>
      </c>
      <c r="L9" s="5" t="s">
        <v>38</v>
      </c>
      <c r="M9" s="9" t="s">
        <v>155</v>
      </c>
      <c r="N9" s="9"/>
      <c r="O9" s="5"/>
      <c r="P9" s="5"/>
      <c r="Q9" s="5"/>
      <c r="R9" s="5"/>
      <c r="S9" s="5"/>
      <c r="T9" s="5"/>
      <c r="U9" s="5"/>
      <c r="V9" s="5"/>
      <c r="W9" s="5"/>
    </row>
    <row r="10" spans="1:23" ht="62.4">
      <c r="A10" s="52" t="s">
        <v>256</v>
      </c>
      <c r="B10" s="10"/>
      <c r="C10" s="4" t="s">
        <v>257</v>
      </c>
      <c r="D10" s="4" t="s">
        <v>257</v>
      </c>
      <c r="E10" s="11">
        <v>41.532769999999999</v>
      </c>
      <c r="F10" s="11">
        <v>-82.461100000000002</v>
      </c>
      <c r="G10" s="4" t="s">
        <v>34</v>
      </c>
      <c r="H10" s="12">
        <v>43258</v>
      </c>
      <c r="I10" s="10" t="s">
        <v>35</v>
      </c>
      <c r="J10" s="4" t="s">
        <v>63</v>
      </c>
      <c r="K10" s="4" t="s">
        <v>254</v>
      </c>
      <c r="L10" s="4" t="s">
        <v>38</v>
      </c>
      <c r="M10" s="13" t="s">
        <v>258</v>
      </c>
      <c r="N10" s="13" t="s">
        <v>195</v>
      </c>
      <c r="O10" s="4"/>
      <c r="P10" s="4"/>
      <c r="Q10" s="4"/>
      <c r="R10" s="4"/>
      <c r="S10" s="4"/>
      <c r="T10" s="4"/>
      <c r="U10" s="4"/>
      <c r="V10" s="4"/>
      <c r="W10" s="4"/>
    </row>
  </sheetData>
  <dataValidations count="1">
    <dataValidation type="list" allowBlank="1" showErrorMessage="1" sqref="G4:G10">
      <formula1>sector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43"/>
  <sheetViews>
    <sheetView workbookViewId="0">
      <pane ySplit="2" topLeftCell="A25" activePane="bottomLeft" state="frozen"/>
      <selection pane="bottomLeft" activeCell="B4" sqref="B4"/>
    </sheetView>
  </sheetViews>
  <sheetFormatPr defaultColWidth="14.44140625" defaultRowHeight="15" customHeight="1"/>
  <cols>
    <col min="3" max="3" width="22.109375" customWidth="1"/>
    <col min="13" max="13" width="20.88671875" customWidth="1"/>
  </cols>
  <sheetData>
    <row r="1" spans="1:24" ht="15.75" customHeight="1">
      <c r="A1" s="96" t="s">
        <v>0</v>
      </c>
      <c r="B1" s="97" t="s">
        <v>1</v>
      </c>
      <c r="C1" s="96" t="s">
        <v>2</v>
      </c>
      <c r="D1" s="96" t="s">
        <v>3</v>
      </c>
      <c r="E1" s="98" t="s">
        <v>4</v>
      </c>
      <c r="F1" s="98" t="s">
        <v>5</v>
      </c>
      <c r="G1" s="96" t="s">
        <v>6</v>
      </c>
      <c r="H1" s="96" t="s">
        <v>7</v>
      </c>
      <c r="I1" s="97" t="s">
        <v>8</v>
      </c>
      <c r="J1" s="96" t="s">
        <v>9</v>
      </c>
      <c r="K1" s="96" t="s">
        <v>10</v>
      </c>
      <c r="L1" s="96" t="s">
        <v>11</v>
      </c>
      <c r="M1" s="96" t="s">
        <v>325</v>
      </c>
      <c r="N1" s="96" t="s">
        <v>12</v>
      </c>
      <c r="O1" s="96" t="s">
        <v>13</v>
      </c>
      <c r="P1" s="91"/>
      <c r="Q1" s="91"/>
      <c r="R1" s="91"/>
      <c r="S1" s="91"/>
      <c r="T1" s="91"/>
      <c r="U1" s="91"/>
      <c r="V1" s="91"/>
      <c r="W1" s="91"/>
      <c r="X1" s="91"/>
    </row>
    <row r="2" spans="1:24" ht="61.5" customHeight="1">
      <c r="A2" s="99" t="s">
        <v>14</v>
      </c>
      <c r="B2" s="99" t="s">
        <v>15</v>
      </c>
      <c r="C2" s="99" t="s">
        <v>16</v>
      </c>
      <c r="D2" s="99" t="s">
        <v>17</v>
      </c>
      <c r="E2" s="100" t="s">
        <v>18</v>
      </c>
      <c r="F2" s="100" t="s">
        <v>18</v>
      </c>
      <c r="G2" s="99" t="s">
        <v>19</v>
      </c>
      <c r="H2" s="99" t="s">
        <v>20</v>
      </c>
      <c r="I2" s="99" t="s">
        <v>21</v>
      </c>
      <c r="J2" s="99" t="s">
        <v>22</v>
      </c>
      <c r="K2" s="99" t="s">
        <v>23</v>
      </c>
      <c r="L2" s="99" t="s">
        <v>326</v>
      </c>
      <c r="M2" s="99" t="s">
        <v>327</v>
      </c>
      <c r="N2" s="101" t="s">
        <v>24</v>
      </c>
      <c r="O2" s="99" t="s">
        <v>25</v>
      </c>
      <c r="P2" s="99"/>
      <c r="Q2" s="99"/>
      <c r="R2" s="99"/>
      <c r="S2" s="99"/>
      <c r="T2" s="99"/>
      <c r="U2" s="99"/>
      <c r="V2" s="99"/>
      <c r="W2" s="99"/>
      <c r="X2" s="99"/>
    </row>
    <row r="3" spans="1:24" ht="69" customHeight="1">
      <c r="A3" s="102"/>
      <c r="B3" s="102" t="s">
        <v>26</v>
      </c>
      <c r="C3" s="102"/>
      <c r="D3" s="102"/>
      <c r="E3" s="103" t="s">
        <v>27</v>
      </c>
      <c r="F3" s="103"/>
      <c r="G3" s="104"/>
      <c r="H3" s="102" t="s">
        <v>28</v>
      </c>
      <c r="I3" s="102"/>
      <c r="J3" s="102" t="s">
        <v>29</v>
      </c>
      <c r="K3" s="105" t="s">
        <v>30</v>
      </c>
      <c r="L3" s="105"/>
      <c r="M3" s="106"/>
      <c r="N3" s="106" t="s">
        <v>31</v>
      </c>
      <c r="O3" s="102"/>
      <c r="P3" s="102"/>
      <c r="Q3" s="102"/>
      <c r="R3" s="102"/>
      <c r="S3" s="102"/>
      <c r="T3" s="102"/>
      <c r="U3" s="102"/>
      <c r="V3" s="102"/>
      <c r="W3" s="102"/>
      <c r="X3" s="102"/>
    </row>
    <row r="4" spans="1:24" ht="15.75" customHeight="1">
      <c r="A4" s="91"/>
      <c r="B4" s="92" t="s">
        <v>328</v>
      </c>
      <c r="C4" s="91" t="s">
        <v>329</v>
      </c>
      <c r="D4" s="91" t="s">
        <v>330</v>
      </c>
      <c r="E4" s="93">
        <v>45.06</v>
      </c>
      <c r="F4" s="93">
        <v>-83.424000000000007</v>
      </c>
      <c r="G4" s="91" t="s">
        <v>188</v>
      </c>
      <c r="H4" s="91"/>
      <c r="I4" s="92" t="s">
        <v>35</v>
      </c>
      <c r="J4" s="91" t="s">
        <v>36</v>
      </c>
      <c r="K4" s="91" t="s">
        <v>79</v>
      </c>
      <c r="L4" s="91" t="s">
        <v>80</v>
      </c>
      <c r="M4" s="107"/>
      <c r="N4" s="91"/>
      <c r="O4" s="91" t="s">
        <v>331</v>
      </c>
      <c r="P4" s="91"/>
      <c r="Q4" s="91"/>
      <c r="R4" s="91"/>
      <c r="S4" s="91"/>
      <c r="T4" s="91"/>
      <c r="U4" s="91"/>
      <c r="V4" s="91"/>
      <c r="W4" s="91"/>
      <c r="X4" s="91"/>
    </row>
    <row r="5" spans="1:24" ht="15.75" customHeight="1">
      <c r="A5" s="91"/>
      <c r="B5" s="92" t="s">
        <v>332</v>
      </c>
      <c r="C5" s="91" t="s">
        <v>333</v>
      </c>
      <c r="D5" s="91" t="s">
        <v>334</v>
      </c>
      <c r="E5" s="93">
        <v>41.915999999999997</v>
      </c>
      <c r="F5" s="93">
        <v>-87.572000000000003</v>
      </c>
      <c r="G5" s="91" t="s">
        <v>133</v>
      </c>
      <c r="H5" s="91" t="s">
        <v>335</v>
      </c>
      <c r="I5" s="92" t="s">
        <v>35</v>
      </c>
      <c r="J5" s="91" t="s">
        <v>36</v>
      </c>
      <c r="K5" s="91" t="s">
        <v>79</v>
      </c>
      <c r="L5" s="91" t="s">
        <v>80</v>
      </c>
      <c r="M5" s="107"/>
      <c r="N5" s="91"/>
      <c r="O5" s="91" t="s">
        <v>331</v>
      </c>
      <c r="P5" s="91"/>
      <c r="Q5" s="91"/>
      <c r="R5" s="91"/>
      <c r="S5" s="91"/>
      <c r="T5" s="91"/>
      <c r="U5" s="91"/>
      <c r="V5" s="91"/>
      <c r="W5" s="91"/>
      <c r="X5" s="91"/>
    </row>
    <row r="6" spans="1:24" ht="15.75" customHeight="1">
      <c r="A6" s="108"/>
      <c r="B6" s="92" t="s">
        <v>336</v>
      </c>
      <c r="C6" s="91" t="s">
        <v>337</v>
      </c>
      <c r="D6" s="91" t="s">
        <v>337</v>
      </c>
      <c r="E6" s="93">
        <v>41.975999999999999</v>
      </c>
      <c r="F6" s="93">
        <v>-87.647999999999996</v>
      </c>
      <c r="G6" s="91" t="s">
        <v>133</v>
      </c>
      <c r="H6" s="109" t="s">
        <v>338</v>
      </c>
      <c r="I6" s="92" t="s">
        <v>35</v>
      </c>
      <c r="J6" s="91" t="s">
        <v>63</v>
      </c>
      <c r="K6" s="91" t="s">
        <v>339</v>
      </c>
      <c r="L6" s="91" t="s">
        <v>199</v>
      </c>
      <c r="M6" s="91" t="s">
        <v>339</v>
      </c>
      <c r="N6" s="91"/>
      <c r="O6" s="91" t="s">
        <v>331</v>
      </c>
      <c r="P6" s="91"/>
      <c r="Q6" s="91"/>
      <c r="R6" s="91"/>
      <c r="S6" s="91"/>
      <c r="T6" s="91"/>
      <c r="U6" s="91"/>
      <c r="V6" s="91"/>
      <c r="W6" s="91"/>
      <c r="X6" s="91"/>
    </row>
    <row r="7" spans="1:24" ht="15.75" customHeight="1">
      <c r="A7" s="108"/>
      <c r="B7" s="92" t="s">
        <v>340</v>
      </c>
      <c r="C7" s="91" t="s">
        <v>341</v>
      </c>
      <c r="D7" s="91" t="s">
        <v>341</v>
      </c>
      <c r="E7" s="93">
        <v>41.780999999999999</v>
      </c>
      <c r="F7" s="93">
        <v>-87.572999999999993</v>
      </c>
      <c r="G7" s="91" t="s">
        <v>133</v>
      </c>
      <c r="H7" s="109" t="s">
        <v>338</v>
      </c>
      <c r="I7" s="92" t="s">
        <v>35</v>
      </c>
      <c r="J7" s="91" t="s">
        <v>63</v>
      </c>
      <c r="K7" s="91" t="s">
        <v>339</v>
      </c>
      <c r="L7" s="91" t="s">
        <v>199</v>
      </c>
      <c r="M7" s="91" t="s">
        <v>339</v>
      </c>
      <c r="N7" s="91"/>
      <c r="O7" s="91" t="s">
        <v>331</v>
      </c>
      <c r="P7" s="91"/>
      <c r="Q7" s="91"/>
      <c r="R7" s="91"/>
      <c r="S7" s="91"/>
      <c r="T7" s="91"/>
      <c r="U7" s="91"/>
      <c r="V7" s="91"/>
      <c r="W7" s="91"/>
      <c r="X7" s="91"/>
    </row>
    <row r="8" spans="1:24" ht="15.75" customHeight="1">
      <c r="A8" s="91"/>
      <c r="B8" s="92" t="s">
        <v>342</v>
      </c>
      <c r="C8" s="91" t="s">
        <v>343</v>
      </c>
      <c r="D8" s="91" t="s">
        <v>344</v>
      </c>
      <c r="E8" s="93">
        <v>41.728999999999999</v>
      </c>
      <c r="F8" s="93">
        <v>-86.912000000000006</v>
      </c>
      <c r="G8" s="91" t="s">
        <v>188</v>
      </c>
      <c r="H8" s="91" t="s">
        <v>338</v>
      </c>
      <c r="I8" s="92" t="s">
        <v>35</v>
      </c>
      <c r="J8" s="91" t="s">
        <v>36</v>
      </c>
      <c r="K8" s="91" t="s">
        <v>79</v>
      </c>
      <c r="L8" s="91" t="s">
        <v>80</v>
      </c>
      <c r="M8" s="107"/>
      <c r="N8" s="91"/>
      <c r="O8" s="91" t="s">
        <v>331</v>
      </c>
      <c r="P8" s="91"/>
      <c r="Q8" s="91"/>
      <c r="R8" s="91"/>
      <c r="S8" s="91"/>
      <c r="T8" s="91"/>
      <c r="U8" s="91"/>
      <c r="V8" s="91"/>
      <c r="W8" s="91"/>
      <c r="X8" s="91"/>
    </row>
    <row r="9" spans="1:24" ht="15.75" customHeight="1">
      <c r="A9" s="91"/>
      <c r="B9" s="92" t="s">
        <v>345</v>
      </c>
      <c r="C9" s="91" t="s">
        <v>346</v>
      </c>
      <c r="D9" s="91" t="s">
        <v>347</v>
      </c>
      <c r="E9" s="93">
        <v>43.226999999999997</v>
      </c>
      <c r="F9" s="93">
        <v>-86.338999999999999</v>
      </c>
      <c r="G9" s="91" t="s">
        <v>188</v>
      </c>
      <c r="H9" s="91" t="s">
        <v>338</v>
      </c>
      <c r="I9" s="92" t="s">
        <v>35</v>
      </c>
      <c r="J9" s="91" t="s">
        <v>36</v>
      </c>
      <c r="K9" s="91" t="s">
        <v>79</v>
      </c>
      <c r="L9" s="91" t="s">
        <v>80</v>
      </c>
      <c r="M9" s="107"/>
      <c r="N9" s="91"/>
      <c r="O9" s="91" t="s">
        <v>331</v>
      </c>
      <c r="P9" s="91"/>
      <c r="Q9" s="91"/>
      <c r="R9" s="91"/>
      <c r="S9" s="91"/>
      <c r="T9" s="91"/>
      <c r="U9" s="91"/>
      <c r="V9" s="91"/>
      <c r="W9" s="91"/>
      <c r="X9" s="91"/>
    </row>
    <row r="10" spans="1:24" ht="15.75" customHeight="1">
      <c r="A10" s="91"/>
      <c r="B10" s="92" t="s">
        <v>348</v>
      </c>
      <c r="C10" s="91" t="s">
        <v>349</v>
      </c>
      <c r="D10" s="91" t="s">
        <v>350</v>
      </c>
      <c r="E10" s="93">
        <v>43.045000000000002</v>
      </c>
      <c r="F10" s="93">
        <v>-87.88</v>
      </c>
      <c r="G10" s="91" t="s">
        <v>188</v>
      </c>
      <c r="H10" s="91" t="s">
        <v>338</v>
      </c>
      <c r="I10" s="92" t="s">
        <v>35</v>
      </c>
      <c r="J10" s="91" t="s">
        <v>36</v>
      </c>
      <c r="K10" s="91" t="s">
        <v>79</v>
      </c>
      <c r="L10" s="91" t="s">
        <v>80</v>
      </c>
      <c r="M10" s="107"/>
      <c r="N10" s="91"/>
      <c r="O10" s="91" t="s">
        <v>331</v>
      </c>
      <c r="P10" s="91"/>
      <c r="Q10" s="91"/>
      <c r="R10" s="91"/>
      <c r="S10" s="91"/>
      <c r="T10" s="91"/>
      <c r="U10" s="91"/>
      <c r="V10" s="91"/>
      <c r="W10" s="91"/>
      <c r="X10" s="91"/>
    </row>
    <row r="11" spans="1:24" ht="15.75" customHeight="1">
      <c r="A11" s="108"/>
      <c r="B11" s="92" t="s">
        <v>351</v>
      </c>
      <c r="C11" s="91" t="s">
        <v>352</v>
      </c>
      <c r="D11" s="91" t="s">
        <v>352</v>
      </c>
      <c r="E11" s="93">
        <v>41.911999999999999</v>
      </c>
      <c r="F11" s="93">
        <v>-87.623999999999995</v>
      </c>
      <c r="G11" s="91" t="s">
        <v>133</v>
      </c>
      <c r="H11" s="109" t="s">
        <v>338</v>
      </c>
      <c r="I11" s="92" t="s">
        <v>35</v>
      </c>
      <c r="J11" s="91" t="s">
        <v>63</v>
      </c>
      <c r="K11" s="91" t="s">
        <v>339</v>
      </c>
      <c r="L11" s="91" t="s">
        <v>199</v>
      </c>
      <c r="M11" s="91" t="s">
        <v>339</v>
      </c>
      <c r="N11" s="91"/>
      <c r="O11" s="91" t="s">
        <v>331</v>
      </c>
      <c r="P11" s="91"/>
      <c r="Q11" s="91"/>
      <c r="R11" s="91"/>
      <c r="S11" s="91"/>
      <c r="T11" s="91"/>
      <c r="U11" s="91"/>
      <c r="V11" s="91"/>
      <c r="W11" s="91"/>
      <c r="X11" s="91"/>
    </row>
    <row r="12" spans="1:24" ht="15.75" customHeight="1">
      <c r="A12" s="108"/>
      <c r="B12" s="92" t="s">
        <v>353</v>
      </c>
      <c r="C12" s="91" t="s">
        <v>354</v>
      </c>
      <c r="D12" s="91" t="s">
        <v>355</v>
      </c>
      <c r="E12" s="93">
        <v>47.183999999999997</v>
      </c>
      <c r="F12" s="93">
        <v>-87.224999999999994</v>
      </c>
      <c r="G12" s="91" t="s">
        <v>188</v>
      </c>
      <c r="H12" s="109">
        <v>39453</v>
      </c>
      <c r="I12" s="92" t="s">
        <v>63</v>
      </c>
      <c r="J12" s="91" t="s">
        <v>63</v>
      </c>
      <c r="K12" s="91" t="s">
        <v>356</v>
      </c>
      <c r="L12" s="91" t="s">
        <v>80</v>
      </c>
      <c r="M12" s="107"/>
      <c r="N12" s="91"/>
      <c r="O12" s="91" t="s">
        <v>331</v>
      </c>
      <c r="P12" s="91"/>
      <c r="Q12" s="91"/>
      <c r="R12" s="91"/>
      <c r="S12" s="91"/>
      <c r="T12" s="91"/>
      <c r="U12" s="91"/>
      <c r="V12" s="91"/>
      <c r="W12" s="91"/>
      <c r="X12" s="91"/>
    </row>
    <row r="13" spans="1:24" ht="15.75" customHeight="1">
      <c r="A13" s="91"/>
      <c r="B13" s="92" t="s">
        <v>357</v>
      </c>
      <c r="C13" s="91" t="s">
        <v>358</v>
      </c>
      <c r="D13" s="91" t="s">
        <v>359</v>
      </c>
      <c r="E13" s="93">
        <v>42.401000000000003</v>
      </c>
      <c r="F13" s="93">
        <v>-86.287999999999997</v>
      </c>
      <c r="G13" s="91" t="s">
        <v>188</v>
      </c>
      <c r="H13" s="91" t="s">
        <v>338</v>
      </c>
      <c r="I13" s="92" t="s">
        <v>35</v>
      </c>
      <c r="J13" s="91" t="s">
        <v>36</v>
      </c>
      <c r="K13" s="91" t="s">
        <v>79</v>
      </c>
      <c r="L13" s="91" t="s">
        <v>80</v>
      </c>
      <c r="M13" s="107"/>
      <c r="N13" s="91"/>
      <c r="O13" s="91" t="s">
        <v>331</v>
      </c>
      <c r="P13" s="91"/>
      <c r="Q13" s="91"/>
      <c r="R13" s="91"/>
      <c r="S13" s="91"/>
      <c r="T13" s="91"/>
      <c r="U13" s="91"/>
      <c r="V13" s="91"/>
      <c r="W13" s="91"/>
      <c r="X13" s="91"/>
    </row>
    <row r="14" spans="1:24" ht="15.75" customHeight="1">
      <c r="A14" s="91"/>
      <c r="B14" s="92" t="s">
        <v>360</v>
      </c>
      <c r="C14" s="91" t="s">
        <v>361</v>
      </c>
      <c r="D14" s="91" t="s">
        <v>362</v>
      </c>
      <c r="E14" s="93">
        <v>45.034999999999997</v>
      </c>
      <c r="F14" s="93">
        <v>-83.194000000000003</v>
      </c>
      <c r="G14" s="91" t="s">
        <v>188</v>
      </c>
      <c r="H14" s="91" t="s">
        <v>338</v>
      </c>
      <c r="I14" s="92" t="s">
        <v>35</v>
      </c>
      <c r="J14" s="91" t="s">
        <v>36</v>
      </c>
      <c r="K14" s="91" t="s">
        <v>79</v>
      </c>
      <c r="L14" s="91" t="s">
        <v>80</v>
      </c>
      <c r="M14" s="107"/>
      <c r="N14" s="91"/>
      <c r="O14" s="91" t="s">
        <v>331</v>
      </c>
      <c r="P14" s="91"/>
      <c r="Q14" s="91"/>
      <c r="R14" s="91"/>
      <c r="S14" s="91"/>
      <c r="T14" s="91"/>
      <c r="U14" s="91"/>
      <c r="V14" s="91"/>
      <c r="W14" s="91"/>
      <c r="X14" s="91"/>
    </row>
    <row r="15" spans="1:24" ht="15.75" customHeight="1">
      <c r="A15" s="91"/>
      <c r="B15" s="92" t="s">
        <v>363</v>
      </c>
      <c r="C15" s="91" t="s">
        <v>364</v>
      </c>
      <c r="D15" s="91" t="s">
        <v>365</v>
      </c>
      <c r="E15" s="93">
        <v>41.826000000000001</v>
      </c>
      <c r="F15" s="93">
        <v>-83.194000000000003</v>
      </c>
      <c r="G15" s="91" t="s">
        <v>188</v>
      </c>
      <c r="H15" s="91" t="s">
        <v>338</v>
      </c>
      <c r="I15" s="92" t="s">
        <v>35</v>
      </c>
      <c r="J15" s="91" t="s">
        <v>36</v>
      </c>
      <c r="K15" s="91" t="s">
        <v>79</v>
      </c>
      <c r="L15" s="91" t="s">
        <v>80</v>
      </c>
      <c r="M15" s="107"/>
      <c r="N15" s="91"/>
      <c r="O15" s="91" t="s">
        <v>331</v>
      </c>
      <c r="P15" s="91"/>
      <c r="Q15" s="91"/>
      <c r="R15" s="91"/>
      <c r="S15" s="91"/>
      <c r="T15" s="91"/>
      <c r="U15" s="91"/>
      <c r="V15" s="91"/>
      <c r="W15" s="91"/>
      <c r="X15" s="91"/>
    </row>
    <row r="16" spans="1:24" ht="62.4">
      <c r="A16" s="110" t="s">
        <v>366</v>
      </c>
      <c r="B16" s="111"/>
      <c r="C16" s="112" t="s">
        <v>367</v>
      </c>
      <c r="D16" s="111"/>
      <c r="E16" s="113">
        <v>43.583060000000003</v>
      </c>
      <c r="F16" s="114">
        <v>-86.332539999999995</v>
      </c>
      <c r="G16" s="115" t="s">
        <v>34</v>
      </c>
      <c r="H16" s="116">
        <v>44025</v>
      </c>
      <c r="I16" s="117" t="s">
        <v>35</v>
      </c>
      <c r="J16" s="111"/>
      <c r="K16" s="112" t="s">
        <v>368</v>
      </c>
      <c r="L16" s="117" t="s">
        <v>38</v>
      </c>
      <c r="M16" s="111"/>
      <c r="N16" s="118" t="s">
        <v>369</v>
      </c>
      <c r="O16" s="111"/>
      <c r="P16" s="111"/>
      <c r="Q16" s="111"/>
      <c r="R16" s="111"/>
      <c r="S16" s="111"/>
      <c r="T16" s="111"/>
      <c r="U16" s="111"/>
      <c r="V16" s="111"/>
      <c r="W16" s="111"/>
      <c r="X16" s="111"/>
    </row>
    <row r="17" spans="1:24" ht="62.4">
      <c r="A17" s="110" t="s">
        <v>370</v>
      </c>
      <c r="B17" s="111"/>
      <c r="C17" s="110" t="s">
        <v>371</v>
      </c>
      <c r="D17" s="111"/>
      <c r="E17" s="114">
        <v>45.241520000000001</v>
      </c>
      <c r="F17" s="114">
        <v>-85.537599999999998</v>
      </c>
      <c r="G17" s="115" t="s">
        <v>34</v>
      </c>
      <c r="H17" s="116">
        <v>44029</v>
      </c>
      <c r="I17" s="117" t="s">
        <v>35</v>
      </c>
      <c r="J17" s="111"/>
      <c r="K17" s="110" t="s">
        <v>368</v>
      </c>
      <c r="L17" s="117" t="s">
        <v>38</v>
      </c>
      <c r="M17" s="111"/>
      <c r="N17" s="118" t="s">
        <v>369</v>
      </c>
      <c r="O17" s="111"/>
      <c r="P17" s="111"/>
      <c r="Q17" s="111"/>
      <c r="R17" s="111"/>
      <c r="S17" s="111"/>
      <c r="T17" s="111"/>
      <c r="U17" s="111"/>
      <c r="V17" s="111"/>
      <c r="W17" s="111"/>
      <c r="X17" s="111"/>
    </row>
    <row r="18" spans="1:24" ht="46.8">
      <c r="A18" s="110" t="s">
        <v>372</v>
      </c>
      <c r="B18" s="111"/>
      <c r="C18" s="110" t="s">
        <v>373</v>
      </c>
      <c r="D18" s="111"/>
      <c r="E18" s="55">
        <v>47.124519999999997</v>
      </c>
      <c r="F18" s="56">
        <v>-88.959280000000007</v>
      </c>
      <c r="G18" s="115" t="s">
        <v>34</v>
      </c>
      <c r="H18" s="117">
        <v>2020</v>
      </c>
      <c r="I18" s="117" t="s">
        <v>35</v>
      </c>
      <c r="J18" s="111"/>
      <c r="K18" s="110" t="s">
        <v>374</v>
      </c>
      <c r="L18" s="117" t="s">
        <v>38</v>
      </c>
      <c r="M18" s="111"/>
      <c r="N18" s="118" t="s">
        <v>369</v>
      </c>
      <c r="O18" s="111"/>
      <c r="P18" s="111"/>
      <c r="Q18" s="111"/>
      <c r="R18" s="111"/>
      <c r="S18" s="111"/>
      <c r="T18" s="111"/>
      <c r="U18" s="111"/>
      <c r="V18" s="111"/>
      <c r="W18" s="111"/>
      <c r="X18" s="111"/>
    </row>
    <row r="19" spans="1:24" ht="46.8">
      <c r="A19" s="110" t="s">
        <v>375</v>
      </c>
      <c r="B19" s="111"/>
      <c r="C19" s="59" t="s">
        <v>376</v>
      </c>
      <c r="D19" s="111"/>
      <c r="E19" s="55">
        <v>46.337269999999997</v>
      </c>
      <c r="F19" s="56">
        <v>-86.2791</v>
      </c>
      <c r="G19" s="110" t="s">
        <v>34</v>
      </c>
      <c r="H19" s="117">
        <v>2020</v>
      </c>
      <c r="I19" s="117" t="s">
        <v>35</v>
      </c>
      <c r="J19" s="111"/>
      <c r="K19" s="110" t="s">
        <v>374</v>
      </c>
      <c r="L19" s="117" t="s">
        <v>38</v>
      </c>
      <c r="M19" s="111"/>
      <c r="N19" s="118" t="s">
        <v>369</v>
      </c>
      <c r="O19" s="111"/>
      <c r="P19" s="111"/>
      <c r="Q19" s="111"/>
      <c r="R19" s="111"/>
      <c r="S19" s="111"/>
      <c r="T19" s="111"/>
      <c r="U19" s="111"/>
      <c r="V19" s="111"/>
      <c r="W19" s="111"/>
      <c r="X19" s="111"/>
    </row>
    <row r="20" spans="1:24" ht="46.8">
      <c r="A20" s="110" t="s">
        <v>377</v>
      </c>
      <c r="B20" s="111"/>
      <c r="C20" s="110" t="s">
        <v>378</v>
      </c>
      <c r="D20" s="111"/>
      <c r="E20" s="55">
        <v>47.115270000000002</v>
      </c>
      <c r="F20" s="56">
        <v>-87.135220000000004</v>
      </c>
      <c r="G20" s="110" t="s">
        <v>34</v>
      </c>
      <c r="H20" s="117">
        <v>2020</v>
      </c>
      <c r="I20" s="117" t="s">
        <v>35</v>
      </c>
      <c r="J20" s="111"/>
      <c r="K20" s="110" t="s">
        <v>374</v>
      </c>
      <c r="L20" s="117" t="s">
        <v>38</v>
      </c>
      <c r="M20" s="111"/>
      <c r="N20" s="118" t="s">
        <v>369</v>
      </c>
      <c r="O20" s="111"/>
      <c r="P20" s="111"/>
      <c r="Q20" s="111"/>
      <c r="R20" s="111"/>
      <c r="S20" s="111"/>
      <c r="T20" s="111"/>
      <c r="U20" s="111"/>
      <c r="V20" s="111"/>
      <c r="W20" s="111"/>
      <c r="X20" s="111"/>
    </row>
    <row r="21" spans="1:24" ht="71.25" customHeight="1">
      <c r="A21" s="52" t="s">
        <v>379</v>
      </c>
      <c r="B21" s="10"/>
      <c r="C21" s="4" t="s">
        <v>380</v>
      </c>
      <c r="D21" s="4" t="s">
        <v>381</v>
      </c>
      <c r="E21" s="119">
        <v>43.24</v>
      </c>
      <c r="F21" s="119">
        <v>-86.28</v>
      </c>
      <c r="G21" s="4" t="s">
        <v>34</v>
      </c>
      <c r="H21" s="12">
        <v>40703</v>
      </c>
      <c r="I21" s="10" t="s">
        <v>35</v>
      </c>
      <c r="J21" s="4" t="s">
        <v>63</v>
      </c>
      <c r="K21" s="4" t="s">
        <v>382</v>
      </c>
      <c r="L21" s="4" t="s">
        <v>38</v>
      </c>
      <c r="M21" s="120"/>
      <c r="N21" s="13" t="s">
        <v>383</v>
      </c>
      <c r="O21" s="13"/>
      <c r="P21" s="4"/>
      <c r="Q21" s="4"/>
      <c r="R21" s="4"/>
      <c r="S21" s="4"/>
      <c r="T21" s="4"/>
      <c r="U21" s="4"/>
      <c r="V21" s="4"/>
      <c r="W21" s="4"/>
      <c r="X21" s="4"/>
    </row>
    <row r="23" spans="1:24" ht="15.6">
      <c r="A23" s="121"/>
      <c r="B23" s="113">
        <v>45132</v>
      </c>
      <c r="C23" s="122" t="s">
        <v>384</v>
      </c>
      <c r="D23" s="123"/>
      <c r="E23" s="123">
        <f>42+(27.6/60)</f>
        <v>42.46</v>
      </c>
      <c r="F23" s="121">
        <f>-81-(13.2/60)</f>
        <v>-81.22</v>
      </c>
      <c r="G23" s="121"/>
      <c r="H23" s="121"/>
      <c r="I23" s="121"/>
      <c r="J23" s="121"/>
      <c r="K23" s="124" t="s">
        <v>385</v>
      </c>
      <c r="L23" s="125" t="s">
        <v>80</v>
      </c>
      <c r="M23" s="121"/>
      <c r="N23" s="125" t="s">
        <v>386</v>
      </c>
      <c r="O23" s="121"/>
      <c r="P23" s="121"/>
      <c r="Q23" s="121"/>
      <c r="R23" s="121"/>
      <c r="S23" s="121"/>
      <c r="T23" s="121"/>
      <c r="U23" s="121"/>
      <c r="V23" s="121"/>
      <c r="W23" s="121"/>
      <c r="X23" s="121"/>
    </row>
    <row r="24" spans="1:24" ht="14.4">
      <c r="A24" s="121"/>
      <c r="B24" s="113">
        <v>45136</v>
      </c>
      <c r="C24" s="123" t="s">
        <v>387</v>
      </c>
      <c r="D24" s="123"/>
      <c r="E24" s="123">
        <f>48+(31.8/60)</f>
        <v>48.53</v>
      </c>
      <c r="F24" s="121">
        <f>-86-(57/60)</f>
        <v>-86.95</v>
      </c>
      <c r="G24" s="121"/>
      <c r="H24" s="121"/>
      <c r="I24" s="121"/>
      <c r="J24" s="121"/>
      <c r="K24" s="124" t="s">
        <v>385</v>
      </c>
      <c r="L24" s="125" t="s">
        <v>80</v>
      </c>
      <c r="M24" s="121"/>
      <c r="N24" s="121"/>
      <c r="O24" s="121"/>
      <c r="P24" s="121"/>
      <c r="Q24" s="121"/>
      <c r="R24" s="121"/>
      <c r="S24" s="121"/>
      <c r="T24" s="121"/>
      <c r="U24" s="121"/>
      <c r="V24" s="121"/>
      <c r="W24" s="121"/>
      <c r="X24" s="121"/>
    </row>
    <row r="25" spans="1:24" ht="14.4">
      <c r="A25" s="121"/>
      <c r="B25" s="113">
        <v>45137</v>
      </c>
      <c r="C25" s="123" t="s">
        <v>388</v>
      </c>
      <c r="D25" s="123"/>
      <c r="E25" s="123">
        <f>45+(32.4/60)</f>
        <v>45.54</v>
      </c>
      <c r="F25" s="121">
        <f>-81-(0.6/60)</f>
        <v>-81.010000000000005</v>
      </c>
      <c r="G25" s="121"/>
      <c r="H25" s="121"/>
      <c r="I25" s="121"/>
      <c r="J25" s="121"/>
      <c r="K25" s="124" t="s">
        <v>385</v>
      </c>
      <c r="L25" s="125" t="s">
        <v>80</v>
      </c>
      <c r="M25" s="121"/>
      <c r="N25" s="125" t="s">
        <v>386</v>
      </c>
      <c r="O25" s="121"/>
      <c r="P25" s="121"/>
      <c r="Q25" s="121"/>
      <c r="R25" s="121"/>
      <c r="S25" s="121"/>
      <c r="T25" s="121"/>
      <c r="U25" s="121"/>
      <c r="V25" s="121"/>
      <c r="W25" s="121"/>
      <c r="X25" s="121"/>
    </row>
    <row r="26" spans="1:24" ht="14.4">
      <c r="A26" s="121"/>
      <c r="B26" s="113">
        <v>45142</v>
      </c>
      <c r="C26" s="123" t="s">
        <v>389</v>
      </c>
      <c r="D26" s="123"/>
      <c r="E26" s="123">
        <f>42+(44.4/60)</f>
        <v>42.74</v>
      </c>
      <c r="F26" s="121">
        <f>-79-(17.4/60)</f>
        <v>-79.290000000000006</v>
      </c>
      <c r="G26" s="121"/>
      <c r="H26" s="121"/>
      <c r="I26" s="121"/>
      <c r="J26" s="121"/>
      <c r="K26" s="124" t="s">
        <v>385</v>
      </c>
      <c r="L26" s="125" t="s">
        <v>80</v>
      </c>
      <c r="M26" s="121"/>
      <c r="N26" s="125" t="s">
        <v>386</v>
      </c>
      <c r="O26" s="121"/>
      <c r="P26" s="121"/>
      <c r="Q26" s="121"/>
      <c r="R26" s="121"/>
      <c r="S26" s="121"/>
      <c r="T26" s="121"/>
      <c r="U26" s="121"/>
      <c r="V26" s="121"/>
      <c r="W26" s="121"/>
      <c r="X26" s="121"/>
    </row>
    <row r="27" spans="1:24" ht="14.4">
      <c r="A27" s="121"/>
      <c r="B27" s="113">
        <v>45143</v>
      </c>
      <c r="C27" s="123" t="s">
        <v>390</v>
      </c>
      <c r="D27" s="123"/>
      <c r="E27" s="123">
        <f>44+(56.4/60)</f>
        <v>44.94</v>
      </c>
      <c r="F27" s="121">
        <f>-80-(37.62/60)</f>
        <v>-80.626999999999995</v>
      </c>
      <c r="G27" s="121"/>
      <c r="H27" s="121"/>
      <c r="I27" s="121"/>
      <c r="J27" s="121"/>
      <c r="K27" s="124" t="s">
        <v>385</v>
      </c>
      <c r="L27" s="125" t="s">
        <v>80</v>
      </c>
      <c r="M27" s="121"/>
      <c r="N27" s="125" t="s">
        <v>386</v>
      </c>
      <c r="O27" s="121"/>
      <c r="P27" s="121"/>
      <c r="Q27" s="121"/>
      <c r="R27" s="121"/>
      <c r="S27" s="121"/>
      <c r="T27" s="121"/>
      <c r="U27" s="121"/>
      <c r="V27" s="121"/>
      <c r="W27" s="121"/>
      <c r="X27" s="121"/>
    </row>
    <row r="28" spans="1:24" ht="14.4">
      <c r="A28" s="121"/>
      <c r="B28" s="126">
        <v>45147</v>
      </c>
      <c r="C28" s="127" t="s">
        <v>391</v>
      </c>
      <c r="D28" s="123"/>
      <c r="E28" s="123">
        <f>42+(25.8/60)</f>
        <v>42.43</v>
      </c>
      <c r="F28" s="121">
        <f>-82-(40.8/60)</f>
        <v>-82.68</v>
      </c>
      <c r="G28" s="121"/>
      <c r="H28" s="121"/>
      <c r="I28" s="121"/>
      <c r="J28" s="121"/>
      <c r="K28" s="124"/>
      <c r="L28" s="125"/>
      <c r="M28" s="121"/>
      <c r="N28" s="125"/>
      <c r="O28" s="121"/>
      <c r="P28" s="121"/>
      <c r="Q28" s="121"/>
      <c r="R28" s="121"/>
      <c r="S28" s="121"/>
      <c r="T28" s="121"/>
      <c r="U28" s="121"/>
      <c r="V28" s="121"/>
      <c r="W28" s="121"/>
      <c r="X28" s="121"/>
    </row>
    <row r="29" spans="1:24" ht="14.4">
      <c r="A29" s="121"/>
      <c r="B29" s="113">
        <v>45149</v>
      </c>
      <c r="C29" s="123" t="s">
        <v>392</v>
      </c>
      <c r="D29" s="123"/>
      <c r="E29" s="123">
        <f>43+(32.4/60)</f>
        <v>43.54</v>
      </c>
      <c r="F29" s="121">
        <f>-82-(4.2/60)</f>
        <v>-82.07</v>
      </c>
      <c r="G29" s="121"/>
      <c r="H29" s="121"/>
      <c r="I29" s="121"/>
      <c r="J29" s="121"/>
      <c r="K29" s="124" t="s">
        <v>385</v>
      </c>
      <c r="L29" s="125" t="s">
        <v>80</v>
      </c>
      <c r="M29" s="121"/>
      <c r="N29" s="125" t="s">
        <v>386</v>
      </c>
      <c r="O29" s="121"/>
      <c r="P29" s="121"/>
      <c r="Q29" s="121"/>
      <c r="R29" s="121"/>
      <c r="S29" s="121"/>
      <c r="T29" s="121"/>
      <c r="U29" s="121"/>
      <c r="V29" s="121"/>
      <c r="W29" s="121"/>
      <c r="X29" s="121"/>
    </row>
    <row r="30" spans="1:24" ht="14.4">
      <c r="A30" s="121"/>
      <c r="B30" s="113">
        <v>45154</v>
      </c>
      <c r="C30" s="123" t="s">
        <v>393</v>
      </c>
      <c r="D30" s="123"/>
      <c r="E30" s="123">
        <f>46+(3/60)</f>
        <v>46.05</v>
      </c>
      <c r="F30" s="121">
        <f>-82-(38.4/60)</f>
        <v>-82.64</v>
      </c>
      <c r="G30" s="121"/>
      <c r="H30" s="121"/>
      <c r="I30" s="121"/>
      <c r="J30" s="121"/>
      <c r="K30" s="124" t="s">
        <v>385</v>
      </c>
      <c r="L30" s="125" t="s">
        <v>80</v>
      </c>
      <c r="M30" s="121"/>
      <c r="N30" s="125" t="s">
        <v>386</v>
      </c>
      <c r="O30" s="121"/>
      <c r="P30" s="121"/>
      <c r="Q30" s="121"/>
      <c r="R30" s="121"/>
      <c r="S30" s="121"/>
      <c r="T30" s="121"/>
      <c r="U30" s="121"/>
      <c r="V30" s="121"/>
      <c r="W30" s="121"/>
      <c r="X30" s="121"/>
    </row>
    <row r="31" spans="1:24" ht="14.4">
      <c r="A31" s="121"/>
      <c r="B31" s="113">
        <v>45139</v>
      </c>
      <c r="C31" s="123" t="s">
        <v>394</v>
      </c>
      <c r="D31" s="123"/>
      <c r="E31" s="123">
        <f>43.25</f>
        <v>43.25</v>
      </c>
      <c r="F31" s="121">
        <f>-79-(31.8/60)</f>
        <v>-79.53</v>
      </c>
      <c r="G31" s="121"/>
      <c r="H31" s="121"/>
      <c r="I31" s="121"/>
      <c r="J31" s="121"/>
      <c r="K31" s="124" t="s">
        <v>385</v>
      </c>
      <c r="L31" s="125" t="s">
        <v>80</v>
      </c>
      <c r="M31" s="121"/>
      <c r="N31" s="125" t="s">
        <v>386</v>
      </c>
      <c r="O31" s="121"/>
      <c r="P31" s="121"/>
      <c r="Q31" s="121"/>
      <c r="R31" s="121"/>
      <c r="S31" s="121"/>
      <c r="T31" s="121"/>
      <c r="U31" s="121"/>
      <c r="V31" s="121"/>
      <c r="W31" s="121"/>
      <c r="X31" s="121"/>
    </row>
    <row r="32" spans="1:24" ht="14.4">
      <c r="A32" s="121"/>
      <c r="B32" s="113">
        <v>45135</v>
      </c>
      <c r="C32" s="123" t="s">
        <v>395</v>
      </c>
      <c r="D32" s="123"/>
      <c r="E32" s="123">
        <f>43+(46.8/60)</f>
        <v>43.78</v>
      </c>
      <c r="F32" s="121">
        <f>-76-(52.2/60)</f>
        <v>-76.87</v>
      </c>
      <c r="G32" s="121"/>
      <c r="H32" s="121"/>
      <c r="I32" s="121"/>
      <c r="J32" s="121"/>
      <c r="K32" s="124" t="s">
        <v>385</v>
      </c>
      <c r="L32" s="125" t="s">
        <v>80</v>
      </c>
      <c r="M32" s="121"/>
      <c r="N32" s="125" t="s">
        <v>386</v>
      </c>
      <c r="O32" s="121"/>
      <c r="P32" s="121"/>
      <c r="Q32" s="121"/>
      <c r="R32" s="121"/>
      <c r="S32" s="121"/>
      <c r="T32" s="121"/>
      <c r="U32" s="121"/>
      <c r="V32" s="121"/>
      <c r="W32" s="121"/>
      <c r="X32" s="121"/>
    </row>
    <row r="33" spans="1:24" ht="14.4">
      <c r="A33" s="121"/>
      <c r="B33" s="113">
        <v>45159</v>
      </c>
      <c r="C33" s="123" t="s">
        <v>396</v>
      </c>
      <c r="D33" s="123"/>
      <c r="E33" s="123">
        <f>43+(46.2/60)</f>
        <v>43.77</v>
      </c>
      <c r="F33" s="121">
        <f>-78-(58.8/60)</f>
        <v>-78.98</v>
      </c>
      <c r="G33" s="121"/>
      <c r="H33" s="121"/>
      <c r="I33" s="121"/>
      <c r="J33" s="121"/>
      <c r="K33" s="124" t="s">
        <v>385</v>
      </c>
      <c r="L33" s="125" t="s">
        <v>80</v>
      </c>
      <c r="M33" s="121"/>
      <c r="N33" s="125" t="s">
        <v>386</v>
      </c>
      <c r="O33" s="121"/>
      <c r="P33" s="121"/>
      <c r="Q33" s="121"/>
      <c r="R33" s="121"/>
      <c r="S33" s="121"/>
      <c r="T33" s="121"/>
      <c r="U33" s="121"/>
      <c r="V33" s="121"/>
      <c r="W33" s="121"/>
      <c r="X33" s="121"/>
    </row>
    <row r="34" spans="1:24" ht="14.4">
      <c r="A34" s="121"/>
      <c r="B34" s="113">
        <v>45012</v>
      </c>
      <c r="C34" s="123" t="s">
        <v>397</v>
      </c>
      <c r="D34" s="123"/>
      <c r="E34" s="123">
        <f>43+(37.26/60)</f>
        <v>43.621000000000002</v>
      </c>
      <c r="F34" s="121">
        <f>-77-(24.36/60)</f>
        <v>-77.406000000000006</v>
      </c>
      <c r="G34" s="121"/>
      <c r="H34" s="121"/>
      <c r="I34" s="121"/>
      <c r="J34" s="121"/>
      <c r="K34" s="124" t="s">
        <v>398</v>
      </c>
      <c r="L34" s="125" t="s">
        <v>80</v>
      </c>
      <c r="M34" s="121"/>
      <c r="O34" s="121"/>
      <c r="P34" s="121"/>
      <c r="Q34" s="121"/>
      <c r="R34" s="121"/>
      <c r="S34" s="121"/>
      <c r="T34" s="121"/>
      <c r="U34" s="121"/>
      <c r="V34" s="121"/>
      <c r="W34" s="121"/>
      <c r="X34" s="121"/>
    </row>
    <row r="35" spans="1:24" ht="14.4">
      <c r="A35" s="121"/>
      <c r="B35" s="113">
        <v>45002</v>
      </c>
      <c r="C35" s="123" t="s">
        <v>399</v>
      </c>
      <c r="D35" s="123"/>
      <c r="E35" s="127">
        <v>45.344000000000001</v>
      </c>
      <c r="F35" s="125">
        <v>-86.411000000000001</v>
      </c>
      <c r="G35" s="125" t="s">
        <v>34</v>
      </c>
      <c r="H35" s="121"/>
      <c r="I35" s="125" t="s">
        <v>35</v>
      </c>
      <c r="J35" s="121"/>
      <c r="K35" s="124" t="s">
        <v>398</v>
      </c>
      <c r="L35" s="125" t="s">
        <v>80</v>
      </c>
      <c r="M35" s="121"/>
      <c r="N35" s="125" t="s">
        <v>400</v>
      </c>
      <c r="O35" s="121"/>
      <c r="P35" s="121"/>
      <c r="Q35" s="121"/>
      <c r="R35" s="121"/>
      <c r="S35" s="121"/>
      <c r="T35" s="121"/>
      <c r="U35" s="121"/>
      <c r="V35" s="121"/>
      <c r="W35" s="121"/>
      <c r="X35" s="121"/>
    </row>
    <row r="36" spans="1:24" ht="14.4">
      <c r="A36" s="121"/>
      <c r="B36" s="113">
        <v>45007</v>
      </c>
      <c r="C36" s="123" t="s">
        <v>401</v>
      </c>
      <c r="D36" s="123"/>
      <c r="E36" s="127">
        <v>42.673999999999999</v>
      </c>
      <c r="F36" s="125">
        <v>-87.025999999999996</v>
      </c>
      <c r="G36" s="125" t="s">
        <v>34</v>
      </c>
      <c r="H36" s="121"/>
      <c r="I36" s="125" t="s">
        <v>35</v>
      </c>
      <c r="J36" s="121"/>
      <c r="K36" s="124" t="s">
        <v>398</v>
      </c>
      <c r="L36" s="125" t="s">
        <v>80</v>
      </c>
      <c r="M36" s="121"/>
      <c r="N36" s="125" t="s">
        <v>402</v>
      </c>
      <c r="O36" s="121"/>
      <c r="P36" s="121"/>
      <c r="Q36" s="121"/>
      <c r="R36" s="121"/>
      <c r="S36" s="121"/>
      <c r="T36" s="121"/>
      <c r="U36" s="121"/>
      <c r="V36" s="121"/>
      <c r="W36" s="121"/>
      <c r="X36" s="121"/>
    </row>
    <row r="37" spans="1:24" ht="14.4">
      <c r="A37" s="121"/>
      <c r="B37" s="113">
        <v>45003</v>
      </c>
      <c r="C37" s="123" t="s">
        <v>403</v>
      </c>
      <c r="D37" s="123"/>
      <c r="E37" s="127">
        <v>45.350999999999999</v>
      </c>
      <c r="F37" s="125">
        <v>-82.84</v>
      </c>
      <c r="G37" s="125" t="s">
        <v>34</v>
      </c>
      <c r="H37" s="121"/>
      <c r="I37" s="125" t="s">
        <v>35</v>
      </c>
      <c r="J37" s="121"/>
      <c r="K37" s="124" t="s">
        <v>398</v>
      </c>
      <c r="L37" s="125" t="s">
        <v>404</v>
      </c>
      <c r="M37" s="121"/>
      <c r="N37" s="125" t="s">
        <v>400</v>
      </c>
      <c r="O37" s="121"/>
      <c r="P37" s="121"/>
      <c r="Q37" s="121"/>
      <c r="R37" s="121"/>
      <c r="S37" s="121"/>
      <c r="T37" s="121"/>
      <c r="U37" s="121"/>
      <c r="V37" s="121"/>
      <c r="W37" s="121"/>
      <c r="X37" s="121"/>
    </row>
    <row r="38" spans="1:24" ht="14.4">
      <c r="A38" s="121"/>
      <c r="B38" s="113">
        <v>45008</v>
      </c>
      <c r="C38" s="123" t="s">
        <v>405</v>
      </c>
      <c r="D38" s="123"/>
      <c r="E38" s="127">
        <v>44.283000000000001</v>
      </c>
      <c r="F38" s="125">
        <v>-82.415999999999997</v>
      </c>
      <c r="G38" s="125" t="s">
        <v>34</v>
      </c>
      <c r="H38" s="121"/>
      <c r="I38" s="125" t="s">
        <v>35</v>
      </c>
      <c r="J38" s="121"/>
      <c r="K38" s="124" t="s">
        <v>398</v>
      </c>
      <c r="L38" s="125" t="s">
        <v>80</v>
      </c>
      <c r="M38" s="121"/>
      <c r="N38" s="121"/>
      <c r="O38" s="121"/>
      <c r="P38" s="121"/>
      <c r="Q38" s="121"/>
      <c r="R38" s="121"/>
      <c r="S38" s="121"/>
      <c r="T38" s="121"/>
      <c r="U38" s="121"/>
      <c r="V38" s="121"/>
      <c r="W38" s="121"/>
      <c r="X38" s="121"/>
    </row>
    <row r="39" spans="1:24" ht="14.4">
      <c r="A39" s="121"/>
      <c r="B39" s="113">
        <v>45001</v>
      </c>
      <c r="C39" s="123" t="s">
        <v>406</v>
      </c>
      <c r="D39" s="123"/>
      <c r="E39" s="127">
        <v>48.061</v>
      </c>
      <c r="F39" s="125">
        <v>-87.793000000000006</v>
      </c>
      <c r="G39" s="125" t="s">
        <v>34</v>
      </c>
      <c r="H39" s="121"/>
      <c r="I39" s="125" t="s">
        <v>35</v>
      </c>
      <c r="J39" s="121"/>
      <c r="K39" s="124" t="s">
        <v>398</v>
      </c>
      <c r="L39" s="125" t="s">
        <v>80</v>
      </c>
      <c r="M39" s="121"/>
      <c r="N39" s="121"/>
      <c r="O39" s="121"/>
      <c r="P39" s="121"/>
      <c r="Q39" s="121"/>
      <c r="R39" s="121"/>
      <c r="S39" s="121"/>
      <c r="T39" s="121"/>
      <c r="U39" s="121"/>
      <c r="V39" s="121"/>
      <c r="W39" s="121"/>
      <c r="X39" s="121"/>
    </row>
    <row r="40" spans="1:24" ht="14.4">
      <c r="A40" s="121"/>
      <c r="B40" s="113">
        <v>45004</v>
      </c>
      <c r="C40" s="123" t="s">
        <v>407</v>
      </c>
      <c r="D40" s="123"/>
      <c r="E40" s="127">
        <v>47.585000000000001</v>
      </c>
      <c r="F40" s="125">
        <v>-86.584999999999994</v>
      </c>
      <c r="G40" s="125" t="s">
        <v>34</v>
      </c>
      <c r="H40" s="121"/>
      <c r="I40" s="125" t="s">
        <v>35</v>
      </c>
      <c r="J40" s="121"/>
      <c r="K40" s="124" t="s">
        <v>398</v>
      </c>
      <c r="L40" s="125" t="s">
        <v>80</v>
      </c>
      <c r="M40" s="121"/>
      <c r="N40" s="121"/>
      <c r="O40" s="121"/>
      <c r="P40" s="121"/>
      <c r="Q40" s="121"/>
      <c r="R40" s="121"/>
      <c r="S40" s="121"/>
      <c r="T40" s="121"/>
      <c r="U40" s="121"/>
      <c r="V40" s="121"/>
      <c r="W40" s="121"/>
      <c r="X40" s="121"/>
    </row>
    <row r="41" spans="1:24" ht="14.4">
      <c r="A41" s="121"/>
      <c r="B41" s="113">
        <v>45006</v>
      </c>
      <c r="C41" s="123" t="s">
        <v>408</v>
      </c>
      <c r="D41" s="123"/>
      <c r="E41" s="127">
        <v>47.335000000000001</v>
      </c>
      <c r="F41" s="125">
        <v>-89.793000000000006</v>
      </c>
      <c r="G41" s="125" t="s">
        <v>34</v>
      </c>
      <c r="H41" s="121"/>
      <c r="I41" s="125" t="s">
        <v>35</v>
      </c>
      <c r="J41" s="121"/>
      <c r="K41" s="124" t="s">
        <v>398</v>
      </c>
      <c r="L41" s="125" t="s">
        <v>80</v>
      </c>
      <c r="M41" s="121"/>
      <c r="N41" s="121"/>
      <c r="O41" s="121"/>
      <c r="P41" s="121"/>
      <c r="Q41" s="121"/>
      <c r="R41" s="121"/>
      <c r="S41" s="121"/>
      <c r="T41" s="121"/>
      <c r="U41" s="121"/>
      <c r="V41" s="121"/>
      <c r="W41" s="121"/>
      <c r="X41" s="121"/>
    </row>
    <row r="42" spans="1:24" ht="14.4">
      <c r="A42" s="121"/>
      <c r="B42" s="113">
        <v>45180</v>
      </c>
      <c r="C42" s="123" t="s">
        <v>409</v>
      </c>
      <c r="D42" s="123"/>
      <c r="E42" s="127">
        <v>48.033999999999999</v>
      </c>
      <c r="F42" s="125">
        <v>-87.73</v>
      </c>
      <c r="G42" s="125" t="s">
        <v>34</v>
      </c>
      <c r="H42" s="121"/>
      <c r="I42" s="125" t="s">
        <v>35</v>
      </c>
      <c r="J42" s="121"/>
      <c r="K42" s="124" t="s">
        <v>410</v>
      </c>
      <c r="L42" s="125" t="s">
        <v>80</v>
      </c>
      <c r="M42" s="121"/>
      <c r="N42" s="121"/>
      <c r="O42" s="121"/>
      <c r="P42" s="121"/>
      <c r="Q42" s="121"/>
      <c r="R42" s="121"/>
      <c r="S42" s="121"/>
      <c r="T42" s="121"/>
      <c r="U42" s="121"/>
      <c r="V42" s="121"/>
      <c r="W42" s="121"/>
      <c r="X42" s="121"/>
    </row>
    <row r="43" spans="1:24" ht="31.2">
      <c r="A43" s="121"/>
      <c r="B43" s="128">
        <v>45005</v>
      </c>
      <c r="C43" s="112" t="s">
        <v>411</v>
      </c>
      <c r="D43" s="112"/>
      <c r="E43" s="122">
        <v>41.677</v>
      </c>
      <c r="F43" s="125">
        <v>-82.397999999999996</v>
      </c>
      <c r="G43" s="125" t="s">
        <v>34</v>
      </c>
      <c r="H43" s="121"/>
      <c r="I43" s="125" t="s">
        <v>35</v>
      </c>
      <c r="J43" s="121"/>
      <c r="K43" s="129" t="s">
        <v>398</v>
      </c>
      <c r="L43" s="125" t="s">
        <v>80</v>
      </c>
      <c r="M43" s="121"/>
      <c r="N43" s="125" t="s">
        <v>400</v>
      </c>
      <c r="O43" s="121"/>
      <c r="P43" s="121"/>
      <c r="Q43" s="121"/>
      <c r="R43" s="121"/>
      <c r="S43" s="121"/>
      <c r="T43" s="121"/>
      <c r="U43" s="121"/>
      <c r="V43" s="121"/>
      <c r="W43" s="121"/>
      <c r="X43" s="121"/>
    </row>
  </sheetData>
  <dataValidations count="1">
    <dataValidation type="list" allowBlank="1" showErrorMessage="1" sqref="G4:G15 G21">
      <formula1>sector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4.44140625" defaultRowHeight="15" customHeight="1"/>
  <cols>
    <col min="1" max="1" width="34.88671875" customWidth="1"/>
    <col min="2" max="2" width="32.5546875" customWidth="1"/>
    <col min="3" max="3" width="23.6640625" customWidth="1"/>
    <col min="4" max="4" width="33.88671875" customWidth="1"/>
    <col min="5" max="5" width="19.88671875" customWidth="1"/>
    <col min="6" max="7" width="25.109375" customWidth="1"/>
    <col min="8" max="8" width="23.6640625" customWidth="1"/>
    <col min="9" max="9" width="39.33203125" customWidth="1"/>
    <col min="10" max="10" width="29.6640625" customWidth="1"/>
  </cols>
  <sheetData>
    <row r="1" spans="1:10" ht="29.25" customHeight="1">
      <c r="A1" s="172" t="s">
        <v>412</v>
      </c>
      <c r="B1" s="173"/>
      <c r="C1" s="173"/>
      <c r="D1" s="173"/>
    </row>
    <row r="2" spans="1:10" ht="14.4">
      <c r="A2" s="130" t="s">
        <v>413</v>
      </c>
      <c r="B2" s="130" t="s">
        <v>414</v>
      </c>
      <c r="C2" s="130" t="s">
        <v>415</v>
      </c>
      <c r="D2" s="130" t="s">
        <v>416</v>
      </c>
      <c r="E2" s="130" t="s">
        <v>417</v>
      </c>
      <c r="F2" s="130" t="s">
        <v>418</v>
      </c>
      <c r="G2" s="130" t="s">
        <v>419</v>
      </c>
      <c r="H2" s="130" t="s">
        <v>420</v>
      </c>
      <c r="I2" s="130" t="s">
        <v>421</v>
      </c>
      <c r="J2" s="130" t="s">
        <v>13</v>
      </c>
    </row>
    <row r="3" spans="1:10" ht="115.2">
      <c r="A3" s="131" t="s">
        <v>422</v>
      </c>
      <c r="B3" s="131" t="s">
        <v>423</v>
      </c>
      <c r="C3" s="131" t="s">
        <v>424</v>
      </c>
      <c r="D3" s="131" t="s">
        <v>425</v>
      </c>
      <c r="E3" s="131" t="s">
        <v>426</v>
      </c>
      <c r="F3" s="131" t="s">
        <v>427</v>
      </c>
      <c r="G3" s="131" t="s">
        <v>428</v>
      </c>
      <c r="H3" s="131" t="s">
        <v>429</v>
      </c>
      <c r="I3" s="132" t="s">
        <v>430</v>
      </c>
      <c r="J3" s="131"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topLeftCell="D1" workbookViewId="0">
      <pane ySplit="1" topLeftCell="A2" activePane="bottomLeft" state="frozen"/>
      <selection pane="bottomLeft" activeCell="D13" sqref="A13:XFD13"/>
    </sheetView>
  </sheetViews>
  <sheetFormatPr defaultColWidth="14.44140625" defaultRowHeight="15" customHeight="1"/>
  <cols>
    <col min="16" max="16" width="21.109375" customWidth="1"/>
    <col min="17" max="17" width="33.33203125" customWidth="1"/>
  </cols>
  <sheetData>
    <row r="1" spans="1:26" ht="15.75" customHeight="1">
      <c r="A1" s="96" t="s">
        <v>0</v>
      </c>
      <c r="B1" s="97" t="s">
        <v>1</v>
      </c>
      <c r="C1" s="96" t="s">
        <v>2</v>
      </c>
      <c r="D1" s="96" t="s">
        <v>3</v>
      </c>
      <c r="E1" s="98" t="s">
        <v>4</v>
      </c>
      <c r="F1" s="98" t="s">
        <v>5</v>
      </c>
      <c r="G1" s="96" t="s">
        <v>6</v>
      </c>
      <c r="H1" s="96" t="s">
        <v>7</v>
      </c>
      <c r="I1" s="97" t="s">
        <v>8</v>
      </c>
      <c r="J1" s="96" t="s">
        <v>431</v>
      </c>
      <c r="K1" s="96" t="s">
        <v>9</v>
      </c>
      <c r="L1" s="96" t="s">
        <v>10</v>
      </c>
      <c r="M1" s="96" t="s">
        <v>11</v>
      </c>
      <c r="N1" s="96" t="s">
        <v>432</v>
      </c>
      <c r="O1" s="96" t="s">
        <v>325</v>
      </c>
      <c r="P1" s="96" t="s">
        <v>12</v>
      </c>
      <c r="Q1" s="96" t="s">
        <v>13</v>
      </c>
      <c r="R1" s="91"/>
      <c r="S1" s="91"/>
      <c r="T1" s="91"/>
      <c r="U1" s="91"/>
      <c r="V1" s="91"/>
      <c r="W1" s="91"/>
      <c r="X1" s="91"/>
      <c r="Y1" s="91"/>
      <c r="Z1" s="91"/>
    </row>
    <row r="2" spans="1:26" ht="61.5" customHeight="1">
      <c r="A2" s="99" t="s">
        <v>14</v>
      </c>
      <c r="B2" s="99" t="s">
        <v>15</v>
      </c>
      <c r="C2" s="99" t="s">
        <v>16</v>
      </c>
      <c r="D2" s="99" t="s">
        <v>17</v>
      </c>
      <c r="E2" s="100" t="s">
        <v>18</v>
      </c>
      <c r="F2" s="100" t="s">
        <v>18</v>
      </c>
      <c r="G2" s="99" t="s">
        <v>19</v>
      </c>
      <c r="H2" s="99" t="s">
        <v>20</v>
      </c>
      <c r="I2" s="99" t="s">
        <v>21</v>
      </c>
      <c r="J2" s="99" t="s">
        <v>433</v>
      </c>
      <c r="K2" s="99" t="s">
        <v>22</v>
      </c>
      <c r="L2" s="99" t="s">
        <v>23</v>
      </c>
      <c r="M2" s="99" t="s">
        <v>434</v>
      </c>
      <c r="N2" s="99" t="s">
        <v>435</v>
      </c>
      <c r="O2" s="99" t="s">
        <v>327</v>
      </c>
      <c r="P2" s="101" t="s">
        <v>24</v>
      </c>
      <c r="Q2" s="99" t="s">
        <v>25</v>
      </c>
      <c r="R2" s="99"/>
      <c r="S2" s="99"/>
      <c r="T2" s="99"/>
      <c r="U2" s="99"/>
      <c r="V2" s="99"/>
      <c r="W2" s="99"/>
      <c r="X2" s="99"/>
      <c r="Y2" s="99"/>
      <c r="Z2" s="99"/>
    </row>
    <row r="3" spans="1:26" ht="69" customHeight="1">
      <c r="A3" s="102"/>
      <c r="B3" s="102" t="s">
        <v>26</v>
      </c>
      <c r="C3" s="102"/>
      <c r="D3" s="102"/>
      <c r="E3" s="103" t="s">
        <v>27</v>
      </c>
      <c r="F3" s="103"/>
      <c r="G3" s="104"/>
      <c r="H3" s="102" t="s">
        <v>28</v>
      </c>
      <c r="I3" s="102"/>
      <c r="J3" s="105" t="s">
        <v>436</v>
      </c>
      <c r="K3" s="102" t="s">
        <v>29</v>
      </c>
      <c r="L3" s="105" t="s">
        <v>30</v>
      </c>
      <c r="M3" s="105"/>
      <c r="N3" s="106"/>
      <c r="O3" s="106"/>
      <c r="P3" s="106" t="s">
        <v>31</v>
      </c>
      <c r="Q3" s="102"/>
      <c r="R3" s="102"/>
      <c r="S3" s="102"/>
      <c r="T3" s="102"/>
      <c r="U3" s="102"/>
      <c r="V3" s="102"/>
      <c r="W3" s="102"/>
      <c r="X3" s="102"/>
      <c r="Y3" s="102"/>
      <c r="Z3" s="102"/>
    </row>
    <row r="4" spans="1:26" ht="155.25" customHeight="1">
      <c r="A4" s="108" t="s">
        <v>437</v>
      </c>
      <c r="B4" s="92"/>
      <c r="C4" s="91" t="s">
        <v>438</v>
      </c>
      <c r="D4" s="91" t="s">
        <v>438</v>
      </c>
      <c r="E4" s="93">
        <v>41.46</v>
      </c>
      <c r="F4" s="93">
        <v>-82.65</v>
      </c>
      <c r="G4" s="91" t="s">
        <v>34</v>
      </c>
      <c r="H4" s="109">
        <v>42125</v>
      </c>
      <c r="I4" s="92" t="s">
        <v>309</v>
      </c>
      <c r="J4" s="91" t="s">
        <v>154</v>
      </c>
      <c r="K4" s="91" t="s">
        <v>63</v>
      </c>
      <c r="L4" s="91" t="s">
        <v>154</v>
      </c>
      <c r="M4" s="91" t="s">
        <v>38</v>
      </c>
      <c r="N4" s="91" t="s">
        <v>154</v>
      </c>
      <c r="O4" s="91" t="s">
        <v>64</v>
      </c>
      <c r="P4" s="133" t="s">
        <v>439</v>
      </c>
      <c r="Q4" s="134" t="s">
        <v>440</v>
      </c>
      <c r="R4" s="91"/>
      <c r="S4" s="91"/>
      <c r="T4" s="91"/>
      <c r="U4" s="91"/>
      <c r="V4" s="91"/>
      <c r="W4" s="91"/>
      <c r="X4" s="91"/>
      <c r="Y4" s="91"/>
      <c r="Z4" s="91"/>
    </row>
    <row r="5" spans="1:26" ht="60.75" customHeight="1">
      <c r="A5" s="52" t="s">
        <v>441</v>
      </c>
      <c r="B5" s="10"/>
      <c r="C5" s="4" t="s">
        <v>442</v>
      </c>
      <c r="D5" s="4" t="s">
        <v>442</v>
      </c>
      <c r="E5" s="11">
        <v>41.46</v>
      </c>
      <c r="F5" s="11">
        <v>-82.67</v>
      </c>
      <c r="G5" s="4" t="s">
        <v>133</v>
      </c>
      <c r="H5" s="12">
        <v>42125</v>
      </c>
      <c r="I5" s="10" t="s">
        <v>309</v>
      </c>
      <c r="J5" s="4" t="s">
        <v>154</v>
      </c>
      <c r="K5" s="4" t="s">
        <v>63</v>
      </c>
      <c r="L5" s="4" t="s">
        <v>154</v>
      </c>
      <c r="M5" s="4" t="s">
        <v>38</v>
      </c>
      <c r="N5" s="4" t="s">
        <v>154</v>
      </c>
      <c r="O5" s="4" t="s">
        <v>64</v>
      </c>
      <c r="P5" s="135" t="s">
        <v>443</v>
      </c>
      <c r="Q5" s="13" t="s">
        <v>440</v>
      </c>
      <c r="R5" s="4"/>
      <c r="S5" s="4"/>
      <c r="T5" s="4"/>
      <c r="U5" s="4"/>
      <c r="V5" s="4"/>
      <c r="W5" s="4"/>
      <c r="X5" s="4"/>
      <c r="Y5" s="4"/>
      <c r="Z5" s="4"/>
    </row>
    <row r="6" spans="1:26" ht="15.75" customHeight="1">
      <c r="A6" s="108" t="s">
        <v>444</v>
      </c>
      <c r="B6" s="92"/>
      <c r="C6" s="91" t="s">
        <v>445</v>
      </c>
      <c r="D6" s="91" t="s">
        <v>445</v>
      </c>
      <c r="E6" s="93">
        <v>43.23</v>
      </c>
      <c r="F6" s="93">
        <v>-76.94</v>
      </c>
      <c r="G6" s="91" t="s">
        <v>34</v>
      </c>
      <c r="H6" s="109">
        <v>40029</v>
      </c>
      <c r="I6" s="92" t="s">
        <v>63</v>
      </c>
      <c r="J6" s="91" t="s">
        <v>159</v>
      </c>
      <c r="K6" s="91" t="s">
        <v>63</v>
      </c>
      <c r="L6" s="91" t="s">
        <v>159</v>
      </c>
      <c r="M6" s="91" t="s">
        <v>38</v>
      </c>
      <c r="N6" s="91" t="s">
        <v>159</v>
      </c>
      <c r="O6" s="107"/>
      <c r="P6" s="133" t="s">
        <v>446</v>
      </c>
      <c r="Q6" s="134" t="s">
        <v>447</v>
      </c>
      <c r="R6" s="91"/>
      <c r="S6" s="91"/>
      <c r="T6" s="91"/>
      <c r="U6" s="91"/>
      <c r="V6" s="91"/>
      <c r="W6" s="91"/>
      <c r="X6" s="91"/>
      <c r="Y6" s="91"/>
      <c r="Z6" s="91"/>
    </row>
    <row r="7" spans="1:26" ht="98.25" customHeight="1">
      <c r="A7" s="136" t="s">
        <v>448</v>
      </c>
      <c r="B7" s="137"/>
      <c r="C7" s="138" t="s">
        <v>449</v>
      </c>
      <c r="D7" s="138" t="s">
        <v>449</v>
      </c>
      <c r="E7" s="139">
        <v>43.26</v>
      </c>
      <c r="F7" s="139">
        <v>-76.95</v>
      </c>
      <c r="G7" s="138" t="s">
        <v>133</v>
      </c>
      <c r="H7" s="140">
        <v>40029</v>
      </c>
      <c r="I7" s="137" t="s">
        <v>35</v>
      </c>
      <c r="J7" s="138" t="s">
        <v>159</v>
      </c>
      <c r="K7" s="138" t="s">
        <v>63</v>
      </c>
      <c r="L7" s="138" t="s">
        <v>159</v>
      </c>
      <c r="M7" s="138" t="s">
        <v>38</v>
      </c>
      <c r="N7" s="138" t="s">
        <v>159</v>
      </c>
      <c r="O7" s="137"/>
      <c r="P7" s="141" t="s">
        <v>450</v>
      </c>
      <c r="Q7" s="137"/>
      <c r="R7" s="138"/>
      <c r="S7" s="138"/>
      <c r="T7" s="138"/>
      <c r="U7" s="138"/>
      <c r="V7" s="138"/>
      <c r="W7" s="138"/>
      <c r="X7" s="138"/>
      <c r="Y7" s="138"/>
      <c r="Z7" s="138"/>
    </row>
    <row r="8" spans="1:26" ht="74.25" customHeight="1">
      <c r="A8" s="142" t="s">
        <v>451</v>
      </c>
      <c r="B8" s="143"/>
      <c r="C8" s="144" t="s">
        <v>452</v>
      </c>
      <c r="D8" s="144" t="s">
        <v>452</v>
      </c>
      <c r="E8" s="145">
        <v>43.25</v>
      </c>
      <c r="F8" s="145">
        <v>-76.959999999999994</v>
      </c>
      <c r="G8" s="144" t="s">
        <v>34</v>
      </c>
      <c r="H8" s="146">
        <v>40029</v>
      </c>
      <c r="I8" s="143" t="s">
        <v>63</v>
      </c>
      <c r="J8" s="144" t="s">
        <v>159</v>
      </c>
      <c r="K8" s="144" t="s">
        <v>63</v>
      </c>
      <c r="L8" s="144" t="s">
        <v>159</v>
      </c>
      <c r="M8" s="144" t="s">
        <v>38</v>
      </c>
      <c r="N8" s="144" t="s">
        <v>159</v>
      </c>
      <c r="O8" s="143"/>
      <c r="P8" s="147" t="s">
        <v>453</v>
      </c>
      <c r="Q8" s="143" t="s">
        <v>454</v>
      </c>
      <c r="R8" s="144"/>
      <c r="S8" s="144"/>
      <c r="T8" s="144"/>
      <c r="U8" s="144"/>
      <c r="V8" s="144"/>
      <c r="W8" s="144"/>
      <c r="X8" s="144"/>
      <c r="Y8" s="144"/>
      <c r="Z8" s="144"/>
    </row>
    <row r="9" spans="1:26" ht="82.5" customHeight="1">
      <c r="A9" s="142" t="s">
        <v>455</v>
      </c>
      <c r="B9" s="143"/>
      <c r="C9" s="144" t="s">
        <v>456</v>
      </c>
      <c r="D9" s="144" t="s">
        <v>456</v>
      </c>
      <c r="E9" s="145">
        <v>43.18</v>
      </c>
      <c r="F9" s="145">
        <v>-75.930000000000007</v>
      </c>
      <c r="G9" s="144" t="s">
        <v>133</v>
      </c>
      <c r="H9" s="146">
        <v>40029</v>
      </c>
      <c r="I9" s="143" t="s">
        <v>63</v>
      </c>
      <c r="J9" s="144" t="s">
        <v>159</v>
      </c>
      <c r="K9" s="144" t="s">
        <v>63</v>
      </c>
      <c r="L9" s="144" t="s">
        <v>159</v>
      </c>
      <c r="M9" s="144" t="s">
        <v>38</v>
      </c>
      <c r="N9" s="144" t="s">
        <v>159</v>
      </c>
      <c r="O9" s="143"/>
      <c r="P9" s="147" t="s">
        <v>457</v>
      </c>
      <c r="Q9" s="143" t="s">
        <v>458</v>
      </c>
      <c r="R9" s="144"/>
      <c r="S9" s="144"/>
      <c r="T9" s="144"/>
      <c r="U9" s="144"/>
      <c r="V9" s="144"/>
      <c r="W9" s="144"/>
      <c r="X9" s="144"/>
      <c r="Y9" s="144"/>
      <c r="Z9" s="144"/>
    </row>
    <row r="10" spans="1:26" ht="15.75" customHeight="1">
      <c r="A10" s="4"/>
      <c r="B10" s="10">
        <v>45182</v>
      </c>
      <c r="C10" s="4" t="s">
        <v>459</v>
      </c>
      <c r="D10" s="4" t="s">
        <v>460</v>
      </c>
      <c r="E10" s="11">
        <v>43.096510000000002</v>
      </c>
      <c r="F10" s="11">
        <v>-87.864440000000002</v>
      </c>
      <c r="G10" s="11" t="s">
        <v>34</v>
      </c>
      <c r="H10" s="12">
        <v>43245</v>
      </c>
      <c r="I10" s="10" t="s">
        <v>35</v>
      </c>
      <c r="J10" s="4" t="s">
        <v>37</v>
      </c>
      <c r="K10" s="4" t="s">
        <v>63</v>
      </c>
      <c r="L10" s="4" t="s">
        <v>37</v>
      </c>
      <c r="M10" s="4" t="s">
        <v>38</v>
      </c>
      <c r="N10" s="4" t="s">
        <v>37</v>
      </c>
      <c r="O10" s="4"/>
      <c r="P10" s="135" t="s">
        <v>461</v>
      </c>
      <c r="Q10" s="13" t="s">
        <v>462</v>
      </c>
      <c r="R10" s="4"/>
      <c r="S10" s="4"/>
      <c r="T10" s="4"/>
      <c r="U10" s="4"/>
      <c r="V10" s="4"/>
      <c r="W10" s="4"/>
      <c r="X10" s="4"/>
      <c r="Y10" s="4"/>
      <c r="Z10" s="4"/>
    </row>
    <row r="11" spans="1:26" ht="15.75" customHeight="1">
      <c r="A11" s="148"/>
      <c r="B11" s="149">
        <v>45179</v>
      </c>
      <c r="C11" s="148" t="s">
        <v>463</v>
      </c>
      <c r="D11" s="148" t="s">
        <v>464</v>
      </c>
      <c r="E11" s="150">
        <v>47.195</v>
      </c>
      <c r="F11" s="150">
        <v>-87.224000000000004</v>
      </c>
      <c r="G11" s="148" t="s">
        <v>34</v>
      </c>
      <c r="H11" s="151">
        <v>42976</v>
      </c>
      <c r="I11" s="149" t="s">
        <v>63</v>
      </c>
      <c r="J11" s="148" t="s">
        <v>465</v>
      </c>
      <c r="K11" s="148" t="s">
        <v>36</v>
      </c>
      <c r="L11" s="148" t="s">
        <v>466</v>
      </c>
      <c r="M11" s="148" t="s">
        <v>65</v>
      </c>
      <c r="N11" s="148" t="s">
        <v>466</v>
      </c>
      <c r="O11" s="152"/>
      <c r="P11" s="153" t="s">
        <v>467</v>
      </c>
      <c r="Q11" s="154" t="s">
        <v>440</v>
      </c>
      <c r="R11" s="148"/>
      <c r="S11" s="148"/>
      <c r="T11" s="148"/>
      <c r="U11" s="148"/>
      <c r="V11" s="148"/>
      <c r="W11" s="148"/>
      <c r="X11" s="148"/>
      <c r="Y11" s="148"/>
      <c r="Z11" s="148"/>
    </row>
    <row r="12" spans="1:26" ht="137.25" customHeight="1">
      <c r="A12" s="4"/>
      <c r="B12" s="10">
        <v>45171</v>
      </c>
      <c r="C12" s="4" t="s">
        <v>468</v>
      </c>
      <c r="D12" s="4" t="s">
        <v>469</v>
      </c>
      <c r="E12" s="11">
        <v>46.723999999999997</v>
      </c>
      <c r="F12" s="11">
        <v>-87.411000000000001</v>
      </c>
      <c r="G12" s="4" t="s">
        <v>34</v>
      </c>
      <c r="H12" s="12">
        <v>42182</v>
      </c>
      <c r="I12" s="10" t="s">
        <v>63</v>
      </c>
      <c r="J12" s="4" t="s">
        <v>117</v>
      </c>
      <c r="K12" s="4" t="s">
        <v>63</v>
      </c>
      <c r="L12" s="4" t="s">
        <v>117</v>
      </c>
      <c r="M12" s="4" t="s">
        <v>38</v>
      </c>
      <c r="N12" s="4" t="s">
        <v>117</v>
      </c>
      <c r="O12" s="155"/>
      <c r="P12" s="156" t="s">
        <v>470</v>
      </c>
      <c r="Q12" s="13" t="s">
        <v>471</v>
      </c>
      <c r="R12" s="4"/>
      <c r="S12" s="4"/>
      <c r="T12" s="4"/>
      <c r="U12" s="4"/>
      <c r="V12" s="4"/>
      <c r="W12" s="4"/>
      <c r="X12" s="4"/>
      <c r="Y12" s="4"/>
      <c r="Z12" s="4"/>
    </row>
    <row r="13" spans="1:26" ht="140.25" customHeight="1">
      <c r="A13" s="157"/>
      <c r="B13" s="158">
        <v>45020</v>
      </c>
      <c r="C13" s="159" t="s">
        <v>472</v>
      </c>
      <c r="D13" s="159" t="s">
        <v>473</v>
      </c>
      <c r="E13" s="160">
        <v>44.789000000000001</v>
      </c>
      <c r="F13" s="160">
        <v>-85.603999999999999</v>
      </c>
      <c r="G13" s="159" t="s">
        <v>34</v>
      </c>
      <c r="H13" s="161">
        <v>40029</v>
      </c>
      <c r="I13" s="158" t="s">
        <v>63</v>
      </c>
      <c r="J13" s="159" t="s">
        <v>474</v>
      </c>
      <c r="K13" s="159" t="s">
        <v>63</v>
      </c>
      <c r="L13" s="159" t="s">
        <v>474</v>
      </c>
      <c r="M13" s="159" t="s">
        <v>38</v>
      </c>
      <c r="N13" s="159" t="s">
        <v>474</v>
      </c>
      <c r="O13" s="157"/>
      <c r="P13" s="162" t="s">
        <v>475</v>
      </c>
      <c r="Q13" s="163" t="s">
        <v>476</v>
      </c>
      <c r="R13" s="157"/>
      <c r="S13" s="157"/>
      <c r="T13" s="157"/>
      <c r="U13" s="157"/>
      <c r="V13" s="157"/>
      <c r="W13" s="157"/>
      <c r="X13" s="157"/>
      <c r="Y13" s="157"/>
      <c r="Z13" s="157"/>
    </row>
    <row r="14" spans="1:26" ht="15.6">
      <c r="A14" s="164"/>
      <c r="B14" s="165"/>
      <c r="C14" s="166"/>
      <c r="D14" s="166"/>
      <c r="E14" s="167"/>
      <c r="F14" s="167"/>
      <c r="G14" s="168"/>
      <c r="H14" s="164"/>
      <c r="I14" s="169"/>
      <c r="J14" s="169"/>
      <c r="K14" s="169"/>
      <c r="L14" s="169"/>
      <c r="M14" s="169"/>
      <c r="N14" s="164"/>
      <c r="O14" s="164"/>
      <c r="P14" s="170"/>
      <c r="Q14" s="169"/>
      <c r="R14" s="164"/>
      <c r="S14" s="164"/>
      <c r="T14" s="164"/>
      <c r="U14" s="164"/>
      <c r="V14" s="164"/>
      <c r="W14" s="164"/>
      <c r="X14" s="164"/>
      <c r="Y14" s="164"/>
      <c r="Z14" s="164"/>
    </row>
    <row r="15" spans="1:26" ht="15.6">
      <c r="A15" s="164"/>
      <c r="B15" s="171"/>
      <c r="C15" s="166"/>
      <c r="D15" s="166"/>
      <c r="E15" s="167"/>
      <c r="F15" s="167"/>
      <c r="G15" s="168"/>
      <c r="H15" s="164"/>
      <c r="I15" s="169"/>
      <c r="J15" s="169"/>
      <c r="K15" s="169"/>
      <c r="L15" s="169"/>
      <c r="M15" s="169"/>
      <c r="N15" s="164"/>
      <c r="O15" s="164"/>
      <c r="P15" s="164"/>
      <c r="Q15" s="169"/>
      <c r="R15" s="164"/>
      <c r="S15" s="164"/>
      <c r="T15" s="164"/>
      <c r="U15" s="164"/>
      <c r="V15" s="164"/>
      <c r="W15" s="164"/>
      <c r="X15" s="164"/>
      <c r="Y15" s="164"/>
      <c r="Z15" s="164"/>
    </row>
  </sheetData>
  <dataValidations count="1">
    <dataValidation type="list" allowBlank="1" showErrorMessage="1" sqref="G4:G6 H10 G11:G15">
      <formula1>sector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In-situ observing stations</vt:lpstr>
      <vt:lpstr>IOOS Removed Stations</vt:lpstr>
      <vt:lpstr>Non-Ingest Stations</vt:lpstr>
      <vt:lpstr>Gliders not in DAC</vt:lpstr>
      <vt:lpstr>Stations not getting deployed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2021-02-11T17:06:34Z</dcterms:modified>
</cp:coreProperties>
</file>