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ocuments\2A\S3\SAE\code\html\documents\"/>
    </mc:Choice>
  </mc:AlternateContent>
  <xr:revisionPtr revIDLastSave="0" documentId="13_ncr:1_{4B6B4E16-C9BC-4BD7-B132-BDC0CF6D0B00}" xr6:coauthVersionLast="47" xr6:coauthVersionMax="47" xr10:uidLastSave="{00000000-0000-0000-0000-000000000000}"/>
  <bookViews>
    <workbookView xWindow="-120" yWindow="-120" windowWidth="29040" windowHeight="15840" xr2:uid="{F02EB596-9A8F-422A-AAB2-54C424AB86A4}"/>
  </bookViews>
  <sheets>
    <sheet name="Tâches" sheetId="1" r:id="rId1"/>
    <sheet name="Compéten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2" i="1" l="1"/>
  <c r="P22" i="1"/>
  <c r="O22" i="1"/>
  <c r="N22" i="1"/>
  <c r="M22" i="1"/>
  <c r="L22" i="1"/>
  <c r="Q14" i="1"/>
  <c r="P14" i="1"/>
  <c r="O14" i="1"/>
  <c r="N14" i="1"/>
  <c r="M14" i="1"/>
  <c r="L14" i="1"/>
  <c r="Q23" i="1"/>
  <c r="P23" i="1"/>
  <c r="O23" i="1"/>
  <c r="N23" i="1"/>
  <c r="M23" i="1"/>
  <c r="L23" i="1"/>
  <c r="Q21" i="1"/>
  <c r="P21" i="1"/>
  <c r="O21" i="1"/>
  <c r="N21" i="1"/>
  <c r="M21" i="1"/>
  <c r="L21" i="1"/>
  <c r="Q20" i="1"/>
  <c r="P20" i="1"/>
  <c r="O20" i="1"/>
  <c r="N20" i="1"/>
  <c r="M20" i="1"/>
  <c r="L20" i="1"/>
  <c r="Q19" i="1"/>
  <c r="P19" i="1"/>
  <c r="O19" i="1"/>
  <c r="N19" i="1"/>
  <c r="M19" i="1"/>
  <c r="L19" i="1"/>
  <c r="Q18" i="1"/>
  <c r="P18" i="1"/>
  <c r="O18" i="1"/>
  <c r="N18" i="1"/>
  <c r="M18" i="1"/>
  <c r="L18" i="1"/>
  <c r="Q17" i="1"/>
  <c r="P17" i="1"/>
  <c r="O17" i="1"/>
  <c r="N17" i="1"/>
  <c r="M17" i="1"/>
  <c r="L17" i="1"/>
  <c r="Q16" i="1"/>
  <c r="P16" i="1"/>
  <c r="O16" i="1"/>
  <c r="N16" i="1"/>
  <c r="M16" i="1"/>
  <c r="L16" i="1"/>
  <c r="Q15" i="1"/>
  <c r="P15" i="1"/>
  <c r="O15" i="1"/>
  <c r="N15" i="1"/>
  <c r="M15" i="1"/>
  <c r="L15" i="1"/>
  <c r="Q3" i="1"/>
  <c r="P3" i="1"/>
  <c r="O3" i="1"/>
  <c r="N3" i="1"/>
  <c r="M3" i="1"/>
  <c r="L3" i="1"/>
  <c r="Q31" i="1"/>
  <c r="Q32" i="1"/>
  <c r="Q33" i="1"/>
  <c r="P31" i="1"/>
  <c r="P32" i="1"/>
  <c r="P33" i="1"/>
  <c r="O31" i="1"/>
  <c r="O32" i="1"/>
  <c r="O33" i="1"/>
  <c r="N31" i="1"/>
  <c r="N32" i="1"/>
  <c r="N33" i="1"/>
  <c r="M33" i="1"/>
  <c r="M31" i="1"/>
  <c r="M32" i="1"/>
  <c r="L31" i="1"/>
  <c r="L32" i="1"/>
  <c r="L33" i="1"/>
  <c r="L26" i="1"/>
  <c r="M26" i="1"/>
  <c r="N26" i="1"/>
  <c r="O26" i="1"/>
  <c r="P26" i="1"/>
  <c r="Q26" i="1"/>
  <c r="Q25" i="1"/>
  <c r="P25" i="1"/>
  <c r="O25" i="1"/>
  <c r="N25" i="1"/>
  <c r="M25" i="1"/>
  <c r="L25" i="1"/>
  <c r="Q13" i="1"/>
  <c r="P13" i="1"/>
  <c r="O13" i="1"/>
  <c r="N13" i="1"/>
  <c r="M13" i="1"/>
  <c r="L13" i="1"/>
  <c r="Q12" i="1"/>
  <c r="P12" i="1"/>
  <c r="O12" i="1"/>
  <c r="N12" i="1"/>
  <c r="M12" i="1"/>
  <c r="L12" i="1"/>
  <c r="Q11" i="1"/>
  <c r="P11" i="1"/>
  <c r="O11" i="1"/>
  <c r="N11" i="1"/>
  <c r="M11" i="1"/>
  <c r="L11" i="1"/>
  <c r="Q9" i="1"/>
  <c r="P9" i="1"/>
  <c r="O9" i="1"/>
  <c r="N9" i="1"/>
  <c r="M9" i="1"/>
  <c r="L9" i="1"/>
  <c r="Q10" i="1"/>
  <c r="P10" i="1"/>
  <c r="O10" i="1"/>
  <c r="N10" i="1"/>
  <c r="M10" i="1"/>
  <c r="L10" i="1"/>
  <c r="Q8" i="1"/>
  <c r="P8" i="1"/>
  <c r="O8" i="1"/>
  <c r="N8" i="1"/>
  <c r="M8" i="1"/>
  <c r="L8" i="1"/>
  <c r="L44" i="1"/>
  <c r="M44" i="1"/>
  <c r="N44" i="1"/>
  <c r="O44" i="1"/>
  <c r="P44" i="1"/>
  <c r="Q44" i="1"/>
  <c r="M4" i="1"/>
  <c r="N4" i="1"/>
  <c r="O4" i="1"/>
  <c r="P4" i="1"/>
  <c r="Q4" i="1"/>
  <c r="M5" i="1"/>
  <c r="N5" i="1"/>
  <c r="O5" i="1"/>
  <c r="P5" i="1"/>
  <c r="Q5" i="1"/>
  <c r="M6" i="1"/>
  <c r="N6" i="1"/>
  <c r="O6" i="1"/>
  <c r="P6" i="1"/>
  <c r="Q6" i="1"/>
  <c r="M7" i="1"/>
  <c r="N7" i="1"/>
  <c r="O7" i="1"/>
  <c r="P7" i="1"/>
  <c r="Q7" i="1"/>
  <c r="M24" i="1"/>
  <c r="N24" i="1"/>
  <c r="O24" i="1"/>
  <c r="P24" i="1"/>
  <c r="Q24" i="1"/>
  <c r="M27" i="1"/>
  <c r="N27" i="1"/>
  <c r="O27" i="1"/>
  <c r="P27" i="1"/>
  <c r="Q27" i="1"/>
  <c r="M28" i="1"/>
  <c r="N28" i="1"/>
  <c r="O28" i="1"/>
  <c r="P28" i="1"/>
  <c r="Q28" i="1"/>
  <c r="M29" i="1"/>
  <c r="N29" i="1"/>
  <c r="O29" i="1"/>
  <c r="P29" i="1"/>
  <c r="Q29" i="1"/>
  <c r="M30" i="1"/>
  <c r="N30" i="1"/>
  <c r="O30" i="1"/>
  <c r="P30" i="1"/>
  <c r="Q30" i="1"/>
  <c r="M34" i="1"/>
  <c r="N34" i="1"/>
  <c r="O34" i="1"/>
  <c r="P34" i="1"/>
  <c r="Q34" i="1"/>
  <c r="M35" i="1"/>
  <c r="N35" i="1"/>
  <c r="O35" i="1"/>
  <c r="P35" i="1"/>
  <c r="Q35" i="1"/>
  <c r="M36" i="1"/>
  <c r="N36" i="1"/>
  <c r="O36" i="1"/>
  <c r="P36" i="1"/>
  <c r="Q36" i="1"/>
  <c r="M37" i="1"/>
  <c r="N37" i="1"/>
  <c r="O37" i="1"/>
  <c r="P37" i="1"/>
  <c r="Q37" i="1"/>
  <c r="M38" i="1"/>
  <c r="N38" i="1"/>
  <c r="O38" i="1"/>
  <c r="P38" i="1"/>
  <c r="Q38" i="1"/>
  <c r="M39" i="1"/>
  <c r="N39" i="1"/>
  <c r="O39" i="1"/>
  <c r="P39" i="1"/>
  <c r="Q39" i="1"/>
  <c r="M40" i="1"/>
  <c r="N40" i="1"/>
  <c r="O40" i="1"/>
  <c r="P40" i="1"/>
  <c r="Q40" i="1"/>
  <c r="M41" i="1"/>
  <c r="N41" i="1"/>
  <c r="O41" i="1"/>
  <c r="P41" i="1"/>
  <c r="Q41" i="1"/>
  <c r="M42" i="1"/>
  <c r="N42" i="1"/>
  <c r="O42" i="1"/>
  <c r="P42" i="1"/>
  <c r="Q42" i="1"/>
  <c r="M43" i="1"/>
  <c r="N43" i="1"/>
  <c r="O43" i="1"/>
  <c r="P43" i="1"/>
  <c r="Q43" i="1"/>
  <c r="M45" i="1"/>
  <c r="N45" i="1"/>
  <c r="O45" i="1"/>
  <c r="P45" i="1"/>
  <c r="Q45" i="1"/>
  <c r="M46" i="1"/>
  <c r="N46" i="1"/>
  <c r="O46" i="1"/>
  <c r="P46" i="1"/>
  <c r="Q46" i="1"/>
  <c r="M47" i="1"/>
  <c r="N47" i="1"/>
  <c r="O47" i="1"/>
  <c r="P47" i="1"/>
  <c r="Q47" i="1"/>
  <c r="M48" i="1"/>
  <c r="N48" i="1"/>
  <c r="O48" i="1"/>
  <c r="P48" i="1"/>
  <c r="Q48" i="1"/>
  <c r="Q2" i="1"/>
  <c r="P2" i="1"/>
  <c r="O2" i="1"/>
  <c r="N2" i="1"/>
  <c r="M2" i="1"/>
  <c r="L4" i="1"/>
  <c r="L5" i="1"/>
  <c r="L6" i="1"/>
  <c r="L7" i="1"/>
  <c r="L24" i="1"/>
  <c r="L27" i="1"/>
  <c r="L28" i="1"/>
  <c r="L29" i="1"/>
  <c r="L30" i="1"/>
  <c r="L34" i="1"/>
  <c r="L35" i="1"/>
  <c r="L36" i="1"/>
  <c r="L37" i="1"/>
  <c r="L38" i="1"/>
  <c r="L39" i="1"/>
  <c r="L40" i="1"/>
  <c r="L41" i="1"/>
  <c r="L42" i="1"/>
  <c r="L43" i="1"/>
  <c r="L45" i="1"/>
  <c r="L46" i="1"/>
  <c r="L47" i="1"/>
  <c r="L48" i="1"/>
  <c r="L2" i="1"/>
  <c r="M49" i="1" l="1"/>
  <c r="G57" i="1" s="1"/>
  <c r="Q49" i="1"/>
  <c r="F61" i="1" s="1"/>
  <c r="P49" i="1"/>
  <c r="F60" i="1" s="1"/>
  <c r="O49" i="1"/>
  <c r="F59" i="1" s="1"/>
  <c r="N49" i="1"/>
  <c r="I58" i="1" s="1"/>
  <c r="L49" i="1"/>
  <c r="G56" i="1" s="1"/>
  <c r="H58" i="1" l="1"/>
  <c r="G59" i="1"/>
  <c r="I59" i="1"/>
  <c r="I60" i="1"/>
  <c r="H60" i="1"/>
  <c r="F58" i="1"/>
  <c r="G60" i="1"/>
  <c r="F56" i="1"/>
  <c r="H61" i="1"/>
  <c r="F57" i="1"/>
  <c r="H59" i="1"/>
  <c r="G58" i="1"/>
  <c r="G61" i="1"/>
  <c r="H57" i="1"/>
  <c r="I61" i="1"/>
  <c r="I57" i="1"/>
  <c r="I56" i="1"/>
  <c r="H56" i="1"/>
</calcChain>
</file>

<file path=xl/sharedStrings.xml><?xml version="1.0" encoding="utf-8"?>
<sst xmlns="http://schemas.openxmlformats.org/spreadsheetml/2006/main" count="165" uniqueCount="108">
  <si>
    <t>Ordre de priorité</t>
  </si>
  <si>
    <t>Nom de la tâche</t>
  </si>
  <si>
    <t>Compétences</t>
  </si>
  <si>
    <t>Description</t>
  </si>
  <si>
    <t>Aloïs</t>
  </si>
  <si>
    <t>Samuel</t>
  </si>
  <si>
    <t>Maxence</t>
  </si>
  <si>
    <t>Mathis</t>
  </si>
  <si>
    <t>Communication Client/Server</t>
  </si>
  <si>
    <t>Gestion des connexions multiples</t>
  </si>
  <si>
    <t>Envoi des données en JSON</t>
  </si>
  <si>
    <t>Envoi des images</t>
  </si>
  <si>
    <t>Git</t>
  </si>
  <si>
    <t>Commits réguliers sur le Gitlab</t>
  </si>
  <si>
    <t>Création du client (front)</t>
  </si>
  <si>
    <t>Création du client (back)</t>
  </si>
  <si>
    <t>1,2,4</t>
  </si>
  <si>
    <t>Server : reconnaissance des tuiles (OpenCV)</t>
  </si>
  <si>
    <t>Dossiers analyse/conception</t>
  </si>
  <si>
    <t>Détection du nombre de tuiles (avec leurs positions)</t>
  </si>
  <si>
    <t>Détourage et correction de la perspective</t>
  </si>
  <si>
    <t>Retrouver le nom de la tuile en se basant sur un dataSet</t>
  </si>
  <si>
    <t>Restituer les groupements de tuiles (clustering)</t>
  </si>
  <si>
    <t>Trello</t>
  </si>
  <si>
    <t>Docummentation du code</t>
  </si>
  <si>
    <t>Afficher les résultats et affiner la précision de l'agroithme en conséquence</t>
  </si>
  <si>
    <t>1,5,6</t>
  </si>
  <si>
    <t>Rédaction des dossiers d'analyse et de conception</t>
  </si>
  <si>
    <t>Mise à jour des tâches sur le Trello</t>
  </si>
  <si>
    <t>Documentation et commentaires dans le code</t>
  </si>
  <si>
    <t>Découverte webSocket Java + JavaScript (version simple)</t>
  </si>
  <si>
    <t>Important</t>
  </si>
  <si>
    <t>Moins important</t>
  </si>
  <si>
    <t>À chaque séance</t>
  </si>
  <si>
    <t>Moyenne Compétence 1</t>
  </si>
  <si>
    <t>Moyenne Compétence 2</t>
  </si>
  <si>
    <t>Moyenne Compétence 3</t>
  </si>
  <si>
    <t>Moyenne Compétence 4</t>
  </si>
  <si>
    <t>Moyenne Compétence 5</t>
  </si>
  <si>
    <t>Moyenne Compétence 6</t>
  </si>
  <si>
    <t>Catégorie</t>
  </si>
  <si>
    <t>Recherche et test des technologies disponibles</t>
  </si>
  <si>
    <t>Mise en place de threads pour les connexions simultanées</t>
  </si>
  <si>
    <t>Envoi de la liste des tuiles+ et des vents sous forme de classe</t>
  </si>
  <si>
    <t>Redimensionnement des images avant envoi, conversion en base 64, et envoi par paquets pour les images de grande taille</t>
  </si>
  <si>
    <t>Page d'accueil</t>
  </si>
  <si>
    <t>Page de saisie des tuiles</t>
  </si>
  <si>
    <t>Page de saisie des vents et fleurs</t>
  </si>
  <si>
    <t>Pages des résultats</t>
  </si>
  <si>
    <t>Page À propos</t>
  </si>
  <si>
    <t>Page Photo</t>
  </si>
  <si>
    <t>Difficulté</t>
  </si>
  <si>
    <t>Css</t>
  </si>
  <si>
    <t>Modification de l'image</t>
  </si>
  <si>
    <t>Déctection des contours</t>
  </si>
  <si>
    <t>utilisation de la fonction findContours() après avoir déterminé les paramètres adaptés</t>
  </si>
  <si>
    <t>Création d'instances le la classe ImageTile pour chaque tuiles trouvée, et enregistrement des coordonnées</t>
  </si>
  <si>
    <t>Simplification des contours en quadrilatères, et détrourage de l'image originale en fonction de la forme obtenue, puis correction de perspective pour obtenir un rectangle</t>
  </si>
  <si>
    <t>Parcours du dataset pour trouver la tuiles qui a le plus de points en commun avec celle extraite de l'image (en utilisant le feature matching)</t>
  </si>
  <si>
    <t>Mise en nuances de gris, puis flou pour réduire le bruit, puis déterminer le treshold de manière automatique pour obtenir une image binaire</t>
  </si>
  <si>
    <t>Utilisation de l'algorithme K-means pour détécter les tuiles qui sont physiquement proches afin de les répartir en 5 clusters</t>
  </si>
  <si>
    <t>Création des dataSets</t>
  </si>
  <si>
    <t>Création de plusieurs dataSets pour déterminer ceux qui obtiennes des meilleurs résultats (un dataSet contient les images de chaques tuile avec leur nom)</t>
  </si>
  <si>
    <t>Optimistaion du temps de détection</t>
  </si>
  <si>
    <t>Création des classes pour la reconnaissance des tuiles</t>
  </si>
  <si>
    <t>Répartition des fonctionnalités dans plusieurs classes : DataSet, ImageService, ImageTile, PointList, TileDetector, TilesView</t>
  </si>
  <si>
    <t>Création des classes pour la gestion du réseau</t>
  </si>
  <si>
    <t>libriaire permettant de connecter des namespaces entre le client et le serveur (pour éviter de mettre des if)</t>
  </si>
  <si>
    <t>Server : calcul du score</t>
  </si>
  <si>
    <t>Trouver le desing pattern</t>
  </si>
  <si>
    <t>Utilisation de Factory, Compostie, Singleton...</t>
  </si>
  <si>
    <t>Implémenter le desing pattern</t>
  </si>
  <si>
    <t>Création des classes pour implémenter les différents types de tuiles, ainsi que le classes pour la gestion des règlements</t>
  </si>
  <si>
    <t>Refactor du code pour réduire le temps de détection (environ 30s de moins)</t>
  </si>
  <si>
    <t>Écrire les règles du jeu</t>
  </si>
  <si>
    <t>Création d'une nouvelle classe pour chaque règle du jeu du Mahjong</t>
  </si>
  <si>
    <t>Génération des tuiles</t>
  </si>
  <si>
    <t>Tiroir d'ajout des tuiles</t>
  </si>
  <si>
    <t>Gestion des interaction (drag) pour ouvrir et fermer le tiroir d'ajout des tuiles</t>
  </si>
  <si>
    <t>Création des classes pour l'ajout des tuiles</t>
  </si>
  <si>
    <t>Création des classes : Tile, Slot, Hand</t>
  </si>
  <si>
    <t>Au chargement de la page, les tuiles disponibles sont instanciées de manière à les rendre utilisable par le joueur.</t>
  </si>
  <si>
    <t>Ajout des tuiles : par clic ou par drag &amp; drop</t>
  </si>
  <si>
    <t>Utilisation des eventListener pour appeler les fonction lors de l'appui sur les tuiles</t>
  </si>
  <si>
    <t>Ajout d'un bouton pour cacher les tuiles</t>
  </si>
  <si>
    <t>Utilisation des eventListener pou modifier les attributs du slot</t>
  </si>
  <si>
    <t>Gestion du choix des bonnus (vents et fleurs)</t>
  </si>
  <si>
    <t>Stockage des données dans le localSotrage</t>
  </si>
  <si>
    <t>Enregistrement des données de l'utilisateur (tuiles, vents, historique des score) pour les conserver lors de sa prochaine visite sur le site</t>
  </si>
  <si>
    <t>Création des classes pour le menu de navigation</t>
  </si>
  <si>
    <t>Génération du menu de navigation de manière dynamique pour le rendre commun à toutes le pages</t>
  </si>
  <si>
    <t>Créations des classes pour le footer</t>
  </si>
  <si>
    <t>Génération du footer de manière dynamique et synchronisée avec le header</t>
  </si>
  <si>
    <t>Création des classes pour les animations</t>
  </si>
  <si>
    <t>Classes scrollAnimaiton et AnimationFolder</t>
  </si>
  <si>
    <t>1, 4</t>
  </si>
  <si>
    <t>1,2,3, 4</t>
  </si>
  <si>
    <t>1,2, 3, 4</t>
  </si>
  <si>
    <t>2, 3, 4</t>
  </si>
  <si>
    <t>1, 2, 4</t>
  </si>
  <si>
    <t>1, 2</t>
  </si>
  <si>
    <t>Création d'une classe pour enregistrer les bonus du joueur et les exporter pour l'envoi</t>
  </si>
  <si>
    <t>1, 2, 3, 5</t>
  </si>
  <si>
    <t>2, 5</t>
  </si>
  <si>
    <t>1, 2, 5</t>
  </si>
  <si>
    <t>Pas important</t>
  </si>
  <si>
    <t>Mise en place de l'architecture web</t>
  </si>
  <si>
    <t>Optimisation et refactor du 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</si>
</sst>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B330DC"/>
      <name val="Calibri"/>
      <family val="2"/>
      <scheme val="minor"/>
    </font>
    <font>
      <sz val="11"/>
      <color rgb="FFB330DC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B330DC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3" fillId="0" borderId="0" xfId="0" applyFont="1"/>
    <xf numFmtId="9" fontId="5" fillId="0" borderId="7" xfId="1" applyFont="1" applyBorder="1" applyAlignment="1">
      <alignment horizontal="center" vertical="center"/>
    </xf>
    <xf numFmtId="9" fontId="5" fillId="0" borderId="8" xfId="1" applyFont="1" applyBorder="1" applyAlignment="1">
      <alignment horizontal="center" vertical="center"/>
    </xf>
    <xf numFmtId="9" fontId="5" fillId="0" borderId="9" xfId="1" applyFont="1" applyBorder="1" applyAlignment="1">
      <alignment horizontal="center" vertical="center"/>
    </xf>
    <xf numFmtId="9" fontId="9" fillId="0" borderId="7" xfId="1" applyFont="1" applyBorder="1" applyAlignment="1">
      <alignment horizontal="center" vertical="center"/>
    </xf>
    <xf numFmtId="9" fontId="9" fillId="0" borderId="8" xfId="1" applyFont="1" applyBorder="1" applyAlignment="1">
      <alignment horizontal="center" vertical="center"/>
    </xf>
    <xf numFmtId="9" fontId="9" fillId="0" borderId="9" xfId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9" fontId="4" fillId="0" borderId="7" xfId="1" applyFont="1" applyBorder="1" applyAlignment="1">
      <alignment horizontal="center" vertical="center"/>
    </xf>
    <xf numFmtId="9" fontId="4" fillId="0" borderId="8" xfId="1" applyFont="1" applyBorder="1" applyAlignment="1">
      <alignment horizontal="center" vertical="center"/>
    </xf>
    <xf numFmtId="9" fontId="4" fillId="0" borderId="9" xfId="1" applyFont="1" applyBorder="1" applyAlignment="1">
      <alignment horizontal="center" vertical="center"/>
    </xf>
    <xf numFmtId="9" fontId="7" fillId="0" borderId="7" xfId="1" applyFont="1" applyBorder="1" applyAlignment="1">
      <alignment horizontal="center" vertical="center"/>
    </xf>
    <xf numFmtId="9" fontId="7" fillId="0" borderId="8" xfId="1" applyFont="1" applyBorder="1" applyAlignment="1">
      <alignment horizontal="center" vertical="center"/>
    </xf>
    <xf numFmtId="9" fontId="7" fillId="0" borderId="9" xfId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9" fontId="13" fillId="2" borderId="2" xfId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/>
    </xf>
    <xf numFmtId="9" fontId="2" fillId="0" borderId="5" xfId="1" applyFont="1" applyBorder="1" applyAlignment="1">
      <alignment horizontal="center" vertical="center"/>
    </xf>
    <xf numFmtId="9" fontId="6" fillId="0" borderId="5" xfId="1" applyFont="1" applyBorder="1" applyAlignment="1">
      <alignment horizontal="center" vertical="center"/>
    </xf>
    <xf numFmtId="9" fontId="8" fillId="0" borderId="5" xfId="1" applyFont="1" applyBorder="1" applyAlignment="1">
      <alignment horizontal="center" vertical="center"/>
    </xf>
    <xf numFmtId="9" fontId="2" fillId="0" borderId="0" xfId="1" applyFont="1" applyBorder="1" applyAlignment="1">
      <alignment horizontal="center" vertical="center"/>
    </xf>
    <xf numFmtId="9" fontId="6" fillId="0" borderId="0" xfId="1" applyFont="1" applyBorder="1" applyAlignment="1">
      <alignment horizontal="center" vertical="center"/>
    </xf>
    <xf numFmtId="9" fontId="8" fillId="0" borderId="0" xfId="1" applyFont="1" applyBorder="1" applyAlignment="1">
      <alignment horizontal="center" vertical="center"/>
    </xf>
    <xf numFmtId="9" fontId="2" fillId="0" borderId="0" xfId="1" applyFont="1" applyAlignment="1">
      <alignment horizontal="center" vertical="center"/>
    </xf>
    <xf numFmtId="9" fontId="6" fillId="0" borderId="0" xfId="1" applyFont="1" applyAlignment="1">
      <alignment horizontal="center" vertical="center"/>
    </xf>
    <xf numFmtId="9" fontId="8" fillId="0" borderId="0" xfId="1" applyFont="1" applyAlignment="1">
      <alignment horizontal="center" vertical="center"/>
    </xf>
    <xf numFmtId="9" fontId="10" fillId="0" borderId="0" xfId="1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9" fontId="10" fillId="0" borderId="0" xfId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9" fontId="2" fillId="0" borderId="13" xfId="1" applyFont="1" applyBorder="1" applyAlignment="1">
      <alignment horizontal="center" vertical="center"/>
    </xf>
    <xf numFmtId="9" fontId="6" fillId="0" borderId="13" xfId="1" applyFont="1" applyBorder="1" applyAlignment="1">
      <alignment horizontal="center" vertical="center"/>
    </xf>
    <xf numFmtId="9" fontId="8" fillId="0" borderId="13" xfId="1" applyFont="1" applyBorder="1" applyAlignment="1">
      <alignment horizontal="center" vertical="center"/>
    </xf>
    <xf numFmtId="9" fontId="10" fillId="0" borderId="13" xfId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11" fillId="2" borderId="15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9" fontId="12" fillId="2" borderId="2" xfId="1" applyFont="1" applyFill="1" applyBorder="1" applyAlignment="1">
      <alignment horizontal="center" vertical="center"/>
    </xf>
    <xf numFmtId="9" fontId="14" fillId="2" borderId="2" xfId="1" applyFont="1" applyFill="1" applyBorder="1" applyAlignment="1">
      <alignment horizontal="center" vertical="center"/>
    </xf>
    <xf numFmtId="9" fontId="15" fillId="2" borderId="2" xfId="1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9" fontId="10" fillId="0" borderId="5" xfId="1" applyFont="1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12" xfId="0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6"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B330DC"/>
      <color rgb="FFFFD10D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201681</xdr:colOff>
      <xdr:row>0</xdr:row>
      <xdr:rowOff>104775</xdr:rowOff>
    </xdr:from>
    <xdr:to>
      <xdr:col>10</xdr:col>
      <xdr:colOff>354081</xdr:colOff>
      <xdr:row>38</xdr:row>
      <xdr:rowOff>109503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1EA7B1CE-4C7F-5F10-192D-FDB018868D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81" y="104775"/>
          <a:ext cx="7772400" cy="7243728"/>
        </a:xfrm>
        <a:prstGeom prst="rect">
          <a:avLst/>
        </a:prstGeom>
      </xdr:spPr>
    </xdr:pic>
    <xdr:clientData/>
  </xdr:twoCellAnchor>
  <xdr:twoCellAnchor editAs="oneCell">
    <xdr:from>
      <xdr:col>10</xdr:col>
      <xdr:colOff>666750</xdr:colOff>
      <xdr:row>1</xdr:row>
      <xdr:rowOff>19050</xdr:rowOff>
    </xdr:from>
    <xdr:to>
      <xdr:col>20</xdr:col>
      <xdr:colOff>527190</xdr:colOff>
      <xdr:row>37</xdr:row>
      <xdr:rowOff>98899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93FBAF35-E606-C793-11A2-EE26518B69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0" y="209550"/>
          <a:ext cx="7480440" cy="69378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299DD-A3CB-4425-8234-A190EC474360}">
  <dimension ref="A1:Q62"/>
  <sheetViews>
    <sheetView tabSelected="1" topLeftCell="B10" zoomScaleNormal="100" workbookViewId="0">
      <selection activeCell="G29" sqref="G29"/>
    </sheetView>
  </sheetViews>
  <sheetFormatPr baseColWidth="10" defaultRowHeight="15" x14ac:dyDescent="0.25"/>
  <cols>
    <col min="1" max="1" width="46.28515625" style="9" customWidth="1"/>
    <col min="2" max="2" width="29.28515625" style="9" customWidth="1"/>
    <col min="3" max="3" width="69.7109375" style="9" customWidth="1"/>
    <col min="4" max="4" width="20.140625" style="9" customWidth="1"/>
    <col min="5" max="5" width="20.42578125" style="9" customWidth="1"/>
    <col min="6" max="6" width="11.42578125" style="28"/>
    <col min="7" max="7" width="11.42578125" style="29"/>
    <col min="8" max="8" width="11.42578125" style="30"/>
    <col min="9" max="9" width="11.42578125" style="31"/>
    <col min="10" max="10" width="116.85546875" style="32" customWidth="1"/>
  </cols>
  <sheetData>
    <row r="1" spans="1:17" s="1" customFormat="1" ht="16.5" thickBot="1" x14ac:dyDescent="0.3">
      <c r="A1" s="49" t="s">
        <v>40</v>
      </c>
      <c r="B1" s="54" t="s">
        <v>0</v>
      </c>
      <c r="C1" s="50" t="s">
        <v>1</v>
      </c>
      <c r="D1" s="49" t="s">
        <v>51</v>
      </c>
      <c r="E1" s="50" t="s">
        <v>2</v>
      </c>
      <c r="F1" s="51" t="s">
        <v>4</v>
      </c>
      <c r="G1" s="20" t="s">
        <v>5</v>
      </c>
      <c r="H1" s="52" t="s">
        <v>6</v>
      </c>
      <c r="I1" s="53" t="s">
        <v>7</v>
      </c>
      <c r="J1" s="21" t="s">
        <v>3</v>
      </c>
      <c r="L1" s="8">
        <v>1</v>
      </c>
      <c r="M1" s="8">
        <v>2</v>
      </c>
      <c r="N1" s="8">
        <v>3</v>
      </c>
      <c r="O1" s="8">
        <v>4</v>
      </c>
      <c r="P1" s="8">
        <v>5</v>
      </c>
      <c r="Q1" s="8">
        <v>6</v>
      </c>
    </row>
    <row r="2" spans="1:17" x14ac:dyDescent="0.25">
      <c r="A2" s="55" t="s">
        <v>8</v>
      </c>
      <c r="B2" s="18" t="s">
        <v>31</v>
      </c>
      <c r="C2" s="33" t="s">
        <v>30</v>
      </c>
      <c r="D2" s="56">
        <v>1</v>
      </c>
      <c r="E2" s="33">
        <v>3.4</v>
      </c>
      <c r="F2" s="22">
        <v>0.25</v>
      </c>
      <c r="G2" s="23">
        <v>0.25</v>
      </c>
      <c r="H2" s="24">
        <v>0.25</v>
      </c>
      <c r="I2" s="57">
        <v>0.25</v>
      </c>
      <c r="J2" s="58" t="s">
        <v>41</v>
      </c>
      <c r="L2" s="9">
        <f>IF(ISERROR(SEARCH(1,$E2)),0,1)</f>
        <v>0</v>
      </c>
      <c r="M2" s="9">
        <f>IF(ISERROR(SEARCH(2,$E2)),0,1)</f>
        <v>0</v>
      </c>
      <c r="N2" s="9">
        <f>IF(ISERROR(SEARCH(3,$E2)),0,1)</f>
        <v>1</v>
      </c>
      <c r="O2" s="9">
        <f>IF(ISERROR(SEARCH(4,$E2)),0,1)</f>
        <v>1</v>
      </c>
      <c r="P2" s="9">
        <f>IF(ISERROR(SEARCH(5,$E2)),0,1)</f>
        <v>0</v>
      </c>
      <c r="Q2" s="9">
        <f>IF(ISERROR(SEARCH(6,$E2)),0,1)</f>
        <v>0</v>
      </c>
    </row>
    <row r="3" spans="1:17" x14ac:dyDescent="0.25">
      <c r="A3" s="38"/>
      <c r="B3" s="17" t="s">
        <v>31</v>
      </c>
      <c r="C3" s="34" t="s">
        <v>66</v>
      </c>
      <c r="D3" s="39">
        <v>3</v>
      </c>
      <c r="E3" s="34" t="s">
        <v>96</v>
      </c>
      <c r="F3" s="25">
        <v>1</v>
      </c>
      <c r="G3" s="26">
        <v>0</v>
      </c>
      <c r="H3" s="27">
        <v>0</v>
      </c>
      <c r="I3" s="37">
        <v>0</v>
      </c>
      <c r="J3" s="47" t="s">
        <v>67</v>
      </c>
      <c r="L3" s="9">
        <f t="shared" ref="L3:L48" si="0">IF(ISERROR(SEARCH(1,$E3)),0,1)</f>
        <v>1</v>
      </c>
      <c r="M3" s="9">
        <f t="shared" ref="M3:M48" si="1">IF(ISERROR(SEARCH(2,$E3)),0,1)</f>
        <v>1</v>
      </c>
      <c r="N3" s="9">
        <f t="shared" ref="N3:N48" si="2">IF(ISERROR(SEARCH(3,$E3)),0,1)</f>
        <v>1</v>
      </c>
      <c r="O3" s="9">
        <f t="shared" ref="O3:O48" si="3">IF(ISERROR(SEARCH(4,$E3)),0,1)</f>
        <v>1</v>
      </c>
      <c r="P3" s="9">
        <f t="shared" ref="P3:P48" si="4">IF(ISERROR(SEARCH(5,$E3)),0,1)</f>
        <v>0</v>
      </c>
      <c r="Q3" s="9">
        <f t="shared" ref="Q3:Q48" si="5">IF(ISERROR(SEARCH(6,$E3)),0,1)</f>
        <v>0</v>
      </c>
    </row>
    <row r="4" spans="1:17" x14ac:dyDescent="0.25">
      <c r="A4" s="38"/>
      <c r="B4" s="17" t="s">
        <v>31</v>
      </c>
      <c r="C4" s="34" t="s">
        <v>9</v>
      </c>
      <c r="D4" s="39">
        <v>2</v>
      </c>
      <c r="E4" s="34" t="s">
        <v>97</v>
      </c>
      <c r="F4" s="25">
        <v>1</v>
      </c>
      <c r="G4" s="26">
        <v>0</v>
      </c>
      <c r="H4" s="27">
        <v>0</v>
      </c>
      <c r="I4" s="37">
        <v>0</v>
      </c>
      <c r="J4" s="47" t="s">
        <v>42</v>
      </c>
      <c r="L4" s="9">
        <f t="shared" si="0"/>
        <v>1</v>
      </c>
      <c r="M4" s="9">
        <f t="shared" si="1"/>
        <v>1</v>
      </c>
      <c r="N4" s="9">
        <f t="shared" si="2"/>
        <v>1</v>
      </c>
      <c r="O4" s="9">
        <f t="shared" si="3"/>
        <v>1</v>
      </c>
      <c r="P4" s="9">
        <f t="shared" si="4"/>
        <v>0</v>
      </c>
      <c r="Q4" s="9">
        <f t="shared" si="5"/>
        <v>0</v>
      </c>
    </row>
    <row r="5" spans="1:17" x14ac:dyDescent="0.25">
      <c r="A5" s="38"/>
      <c r="B5" s="17" t="s">
        <v>31</v>
      </c>
      <c r="C5" s="34" t="s">
        <v>10</v>
      </c>
      <c r="D5" s="39">
        <v>2</v>
      </c>
      <c r="E5" s="34" t="s">
        <v>98</v>
      </c>
      <c r="F5" s="25">
        <v>1</v>
      </c>
      <c r="G5" s="26">
        <v>0</v>
      </c>
      <c r="H5" s="27">
        <v>0</v>
      </c>
      <c r="I5" s="37">
        <v>0</v>
      </c>
      <c r="J5" s="47" t="s">
        <v>43</v>
      </c>
      <c r="L5" s="9">
        <f t="shared" si="0"/>
        <v>0</v>
      </c>
      <c r="M5" s="9">
        <f t="shared" si="1"/>
        <v>1</v>
      </c>
      <c r="N5" s="9">
        <f t="shared" si="2"/>
        <v>1</v>
      </c>
      <c r="O5" s="9">
        <f t="shared" si="3"/>
        <v>1</v>
      </c>
      <c r="P5" s="9">
        <f t="shared" si="4"/>
        <v>0</v>
      </c>
      <c r="Q5" s="9">
        <f t="shared" si="5"/>
        <v>0</v>
      </c>
    </row>
    <row r="6" spans="1:17" ht="15.75" thickBot="1" x14ac:dyDescent="0.3">
      <c r="A6" s="59"/>
      <c r="B6" s="41" t="s">
        <v>31</v>
      </c>
      <c r="C6" s="46" t="s">
        <v>11</v>
      </c>
      <c r="D6" s="40">
        <v>3</v>
      </c>
      <c r="E6" s="46" t="s">
        <v>97</v>
      </c>
      <c r="F6" s="42">
        <v>0.9</v>
      </c>
      <c r="G6" s="43">
        <v>0.1</v>
      </c>
      <c r="H6" s="44">
        <v>0</v>
      </c>
      <c r="I6" s="45">
        <v>0</v>
      </c>
      <c r="J6" s="48" t="s">
        <v>44</v>
      </c>
      <c r="L6" s="9">
        <f t="shared" si="0"/>
        <v>1</v>
      </c>
      <c r="M6" s="9">
        <f t="shared" si="1"/>
        <v>1</v>
      </c>
      <c r="N6" s="9">
        <f t="shared" si="2"/>
        <v>1</v>
      </c>
      <c r="O6" s="9">
        <f t="shared" si="3"/>
        <v>1</v>
      </c>
      <c r="P6" s="9">
        <f t="shared" si="4"/>
        <v>0</v>
      </c>
      <c r="Q6" s="9">
        <f t="shared" si="5"/>
        <v>0</v>
      </c>
    </row>
    <row r="7" spans="1:17" x14ac:dyDescent="0.25">
      <c r="A7" s="55" t="s">
        <v>14</v>
      </c>
      <c r="B7" s="18" t="s">
        <v>32</v>
      </c>
      <c r="C7" s="33" t="s">
        <v>45</v>
      </c>
      <c r="D7" s="56">
        <v>1</v>
      </c>
      <c r="E7" s="33">
        <v>1</v>
      </c>
      <c r="F7" s="22">
        <v>0</v>
      </c>
      <c r="G7" s="23">
        <v>0.1</v>
      </c>
      <c r="H7" s="24">
        <v>0</v>
      </c>
      <c r="I7" s="57">
        <v>0.9</v>
      </c>
      <c r="J7" s="58"/>
      <c r="L7" s="9">
        <f t="shared" si="0"/>
        <v>1</v>
      </c>
      <c r="M7" s="9">
        <f t="shared" si="1"/>
        <v>0</v>
      </c>
      <c r="N7" s="9">
        <f t="shared" si="2"/>
        <v>0</v>
      </c>
      <c r="O7" s="9">
        <f t="shared" si="3"/>
        <v>0</v>
      </c>
      <c r="P7" s="9">
        <f t="shared" si="4"/>
        <v>0</v>
      </c>
      <c r="Q7" s="9">
        <f t="shared" si="5"/>
        <v>0</v>
      </c>
    </row>
    <row r="8" spans="1:17" x14ac:dyDescent="0.25">
      <c r="A8" s="38"/>
      <c r="B8" s="17" t="s">
        <v>31</v>
      </c>
      <c r="C8" s="34" t="s">
        <v>46</v>
      </c>
      <c r="D8" s="39">
        <v>1</v>
      </c>
      <c r="E8" s="34" t="s">
        <v>95</v>
      </c>
      <c r="F8" s="25">
        <v>0</v>
      </c>
      <c r="G8" s="26">
        <v>0</v>
      </c>
      <c r="H8" s="27">
        <v>0.5</v>
      </c>
      <c r="I8" s="37">
        <v>0.5</v>
      </c>
      <c r="J8" s="47"/>
      <c r="L8" s="9">
        <f t="shared" si="0"/>
        <v>1</v>
      </c>
      <c r="M8" s="9">
        <f t="shared" si="1"/>
        <v>0</v>
      </c>
      <c r="N8" s="9">
        <f t="shared" si="2"/>
        <v>0</v>
      </c>
      <c r="O8" s="9">
        <f t="shared" si="3"/>
        <v>1</v>
      </c>
      <c r="P8" s="9">
        <f t="shared" si="4"/>
        <v>0</v>
      </c>
      <c r="Q8" s="9">
        <f t="shared" si="5"/>
        <v>0</v>
      </c>
    </row>
    <row r="9" spans="1:17" x14ac:dyDescent="0.25">
      <c r="A9" s="38"/>
      <c r="B9" s="17" t="s">
        <v>31</v>
      </c>
      <c r="C9" s="34" t="s">
        <v>47</v>
      </c>
      <c r="D9" s="39">
        <v>1</v>
      </c>
      <c r="E9" s="34" t="s">
        <v>95</v>
      </c>
      <c r="F9" s="25">
        <v>0</v>
      </c>
      <c r="G9" s="26">
        <v>0</v>
      </c>
      <c r="H9" s="27">
        <v>0.1</v>
      </c>
      <c r="I9" s="37">
        <v>0.9</v>
      </c>
      <c r="J9" s="47"/>
      <c r="L9" s="9">
        <f t="shared" si="0"/>
        <v>1</v>
      </c>
      <c r="M9" s="9">
        <f t="shared" si="1"/>
        <v>0</v>
      </c>
      <c r="N9" s="9">
        <f t="shared" si="2"/>
        <v>0</v>
      </c>
      <c r="O9" s="9">
        <f t="shared" si="3"/>
        <v>1</v>
      </c>
      <c r="P9" s="9">
        <f t="shared" si="4"/>
        <v>0</v>
      </c>
      <c r="Q9" s="9">
        <f t="shared" si="5"/>
        <v>0</v>
      </c>
    </row>
    <row r="10" spans="1:17" x14ac:dyDescent="0.25">
      <c r="A10" s="38"/>
      <c r="B10" s="17" t="s">
        <v>31</v>
      </c>
      <c r="C10" s="34" t="s">
        <v>48</v>
      </c>
      <c r="D10" s="39">
        <v>1</v>
      </c>
      <c r="E10" s="34" t="s">
        <v>95</v>
      </c>
      <c r="F10" s="25">
        <v>0</v>
      </c>
      <c r="G10" s="26">
        <v>0.4</v>
      </c>
      <c r="H10" s="27">
        <v>0.55000000000000004</v>
      </c>
      <c r="I10" s="37">
        <v>0.05</v>
      </c>
      <c r="J10" s="47"/>
      <c r="L10" s="9">
        <f t="shared" si="0"/>
        <v>1</v>
      </c>
      <c r="M10" s="9">
        <f t="shared" si="1"/>
        <v>0</v>
      </c>
      <c r="N10" s="9">
        <f t="shared" si="2"/>
        <v>0</v>
      </c>
      <c r="O10" s="9">
        <f t="shared" si="3"/>
        <v>1</v>
      </c>
      <c r="P10" s="9">
        <f t="shared" si="4"/>
        <v>0</v>
      </c>
      <c r="Q10" s="9">
        <f t="shared" si="5"/>
        <v>0</v>
      </c>
    </row>
    <row r="11" spans="1:17" x14ac:dyDescent="0.25">
      <c r="A11" s="38"/>
      <c r="B11" s="17" t="s">
        <v>105</v>
      </c>
      <c r="C11" s="34" t="s">
        <v>49</v>
      </c>
      <c r="D11" s="39">
        <v>1</v>
      </c>
      <c r="E11" s="34">
        <v>1</v>
      </c>
      <c r="F11" s="25">
        <v>0</v>
      </c>
      <c r="G11" s="26">
        <v>0</v>
      </c>
      <c r="H11" s="27">
        <v>0</v>
      </c>
      <c r="I11" s="37">
        <v>1</v>
      </c>
      <c r="J11" s="47"/>
      <c r="L11" s="9">
        <f t="shared" si="0"/>
        <v>1</v>
      </c>
      <c r="M11" s="9">
        <f t="shared" si="1"/>
        <v>0</v>
      </c>
      <c r="N11" s="9">
        <f t="shared" si="2"/>
        <v>0</v>
      </c>
      <c r="O11" s="9">
        <f t="shared" si="3"/>
        <v>0</v>
      </c>
      <c r="P11" s="9">
        <f t="shared" si="4"/>
        <v>0</v>
      </c>
      <c r="Q11" s="9">
        <f t="shared" si="5"/>
        <v>0</v>
      </c>
    </row>
    <row r="12" spans="1:17" x14ac:dyDescent="0.25">
      <c r="A12" s="38"/>
      <c r="B12" s="17" t="s">
        <v>105</v>
      </c>
      <c r="C12" s="34" t="s">
        <v>50</v>
      </c>
      <c r="D12" s="39">
        <v>1</v>
      </c>
      <c r="E12" s="34">
        <v>1</v>
      </c>
      <c r="F12" s="25">
        <v>0</v>
      </c>
      <c r="G12" s="26">
        <v>1</v>
      </c>
      <c r="H12" s="27">
        <v>0</v>
      </c>
      <c r="I12" s="37">
        <v>0</v>
      </c>
      <c r="J12" s="47"/>
      <c r="L12" s="9">
        <f t="shared" si="0"/>
        <v>1</v>
      </c>
      <c r="M12" s="9">
        <f t="shared" si="1"/>
        <v>0</v>
      </c>
      <c r="N12" s="9">
        <f t="shared" si="2"/>
        <v>0</v>
      </c>
      <c r="O12" s="9">
        <f t="shared" si="3"/>
        <v>0</v>
      </c>
      <c r="P12" s="9">
        <f t="shared" si="4"/>
        <v>0</v>
      </c>
      <c r="Q12" s="9">
        <f t="shared" si="5"/>
        <v>0</v>
      </c>
    </row>
    <row r="13" spans="1:17" ht="15.75" thickBot="1" x14ac:dyDescent="0.3">
      <c r="A13" s="59"/>
      <c r="B13" s="41" t="s">
        <v>32</v>
      </c>
      <c r="C13" s="46" t="s">
        <v>52</v>
      </c>
      <c r="D13" s="40">
        <v>2</v>
      </c>
      <c r="E13" s="46">
        <v>1</v>
      </c>
      <c r="F13" s="42">
        <v>0</v>
      </c>
      <c r="G13" s="43">
        <v>0.2</v>
      </c>
      <c r="H13" s="44">
        <v>0.4</v>
      </c>
      <c r="I13" s="45">
        <v>0.4</v>
      </c>
      <c r="J13" s="48"/>
      <c r="L13" s="9">
        <f t="shared" si="0"/>
        <v>1</v>
      </c>
      <c r="M13" s="9">
        <f t="shared" si="1"/>
        <v>0</v>
      </c>
      <c r="N13" s="9">
        <f t="shared" si="2"/>
        <v>0</v>
      </c>
      <c r="O13" s="9">
        <f t="shared" si="3"/>
        <v>0</v>
      </c>
      <c r="P13" s="9">
        <f t="shared" si="4"/>
        <v>0</v>
      </c>
      <c r="Q13" s="9">
        <f t="shared" si="5"/>
        <v>0</v>
      </c>
    </row>
    <row r="14" spans="1:17" x14ac:dyDescent="0.25">
      <c r="A14" s="55" t="s">
        <v>15</v>
      </c>
      <c r="B14" s="18" t="s">
        <v>31</v>
      </c>
      <c r="C14" s="33" t="s">
        <v>79</v>
      </c>
      <c r="D14" s="56">
        <v>4</v>
      </c>
      <c r="E14" s="33" t="s">
        <v>99</v>
      </c>
      <c r="F14" s="22">
        <v>0</v>
      </c>
      <c r="G14" s="23">
        <v>0</v>
      </c>
      <c r="H14" s="24">
        <v>0.5</v>
      </c>
      <c r="I14" s="57">
        <v>0.5</v>
      </c>
      <c r="J14" s="58" t="s">
        <v>80</v>
      </c>
      <c r="L14" s="9">
        <f t="shared" si="0"/>
        <v>1</v>
      </c>
      <c r="M14" s="9">
        <f t="shared" si="1"/>
        <v>1</v>
      </c>
      <c r="N14" s="9">
        <f t="shared" si="2"/>
        <v>0</v>
      </c>
      <c r="O14" s="9">
        <f t="shared" si="3"/>
        <v>1</v>
      </c>
      <c r="P14" s="9">
        <f t="shared" si="4"/>
        <v>0</v>
      </c>
      <c r="Q14" s="9">
        <f t="shared" si="5"/>
        <v>0</v>
      </c>
    </row>
    <row r="15" spans="1:17" x14ac:dyDescent="0.25">
      <c r="A15" s="38"/>
      <c r="B15" s="17" t="s">
        <v>31</v>
      </c>
      <c r="C15" s="34" t="s">
        <v>76</v>
      </c>
      <c r="D15" s="39">
        <v>2</v>
      </c>
      <c r="E15" s="34">
        <v>1</v>
      </c>
      <c r="F15" s="25">
        <v>0</v>
      </c>
      <c r="G15" s="26">
        <v>0</v>
      </c>
      <c r="H15" s="27">
        <v>0.5</v>
      </c>
      <c r="I15" s="37">
        <v>0.5</v>
      </c>
      <c r="J15" s="47" t="s">
        <v>81</v>
      </c>
      <c r="L15" s="9">
        <f t="shared" si="0"/>
        <v>1</v>
      </c>
      <c r="M15" s="9">
        <f t="shared" si="1"/>
        <v>0</v>
      </c>
      <c r="N15" s="9">
        <f t="shared" si="2"/>
        <v>0</v>
      </c>
      <c r="O15" s="9">
        <f t="shared" si="3"/>
        <v>0</v>
      </c>
      <c r="P15" s="9">
        <f t="shared" si="4"/>
        <v>0</v>
      </c>
      <c r="Q15" s="9">
        <f t="shared" si="5"/>
        <v>0</v>
      </c>
    </row>
    <row r="16" spans="1:17" x14ac:dyDescent="0.25">
      <c r="A16" s="38"/>
      <c r="B16" s="17" t="s">
        <v>31</v>
      </c>
      <c r="C16" s="34" t="s">
        <v>77</v>
      </c>
      <c r="D16" s="39">
        <v>3</v>
      </c>
      <c r="E16" s="34" t="s">
        <v>100</v>
      </c>
      <c r="F16" s="25">
        <v>0</v>
      </c>
      <c r="G16" s="26">
        <v>0</v>
      </c>
      <c r="H16" s="27">
        <v>0</v>
      </c>
      <c r="I16" s="37">
        <v>1</v>
      </c>
      <c r="J16" s="47" t="s">
        <v>78</v>
      </c>
      <c r="L16" s="9">
        <f t="shared" si="0"/>
        <v>1</v>
      </c>
      <c r="M16" s="9">
        <f t="shared" si="1"/>
        <v>1</v>
      </c>
      <c r="N16" s="9">
        <f t="shared" si="2"/>
        <v>0</v>
      </c>
      <c r="O16" s="9">
        <f t="shared" si="3"/>
        <v>0</v>
      </c>
      <c r="P16" s="9">
        <f t="shared" si="4"/>
        <v>0</v>
      </c>
      <c r="Q16" s="9">
        <f t="shared" si="5"/>
        <v>0</v>
      </c>
    </row>
    <row r="17" spans="1:17" x14ac:dyDescent="0.25">
      <c r="A17" s="38"/>
      <c r="B17" s="17" t="s">
        <v>31</v>
      </c>
      <c r="C17" s="34" t="s">
        <v>82</v>
      </c>
      <c r="D17" s="39">
        <v>3</v>
      </c>
      <c r="E17" s="34" t="s">
        <v>99</v>
      </c>
      <c r="F17" s="25">
        <v>0</v>
      </c>
      <c r="G17" s="26">
        <v>0</v>
      </c>
      <c r="H17" s="27">
        <v>0.6</v>
      </c>
      <c r="I17" s="37">
        <v>0.4</v>
      </c>
      <c r="J17" s="47" t="s">
        <v>83</v>
      </c>
      <c r="L17" s="9">
        <f t="shared" si="0"/>
        <v>1</v>
      </c>
      <c r="M17" s="9">
        <f t="shared" si="1"/>
        <v>1</v>
      </c>
      <c r="N17" s="9">
        <f t="shared" si="2"/>
        <v>0</v>
      </c>
      <c r="O17" s="9">
        <f t="shared" si="3"/>
        <v>1</v>
      </c>
      <c r="P17" s="9">
        <f t="shared" si="4"/>
        <v>0</v>
      </c>
      <c r="Q17" s="9">
        <f t="shared" si="5"/>
        <v>0</v>
      </c>
    </row>
    <row r="18" spans="1:17" x14ac:dyDescent="0.25">
      <c r="A18" s="38"/>
      <c r="B18" s="17" t="s">
        <v>31</v>
      </c>
      <c r="C18" s="34" t="s">
        <v>84</v>
      </c>
      <c r="D18" s="39">
        <v>1</v>
      </c>
      <c r="E18" s="34" t="s">
        <v>95</v>
      </c>
      <c r="F18" s="25">
        <v>0</v>
      </c>
      <c r="G18" s="26">
        <v>0</v>
      </c>
      <c r="H18" s="27">
        <v>1</v>
      </c>
      <c r="I18" s="37">
        <v>0</v>
      </c>
      <c r="J18" s="47" t="s">
        <v>85</v>
      </c>
      <c r="L18" s="9">
        <f t="shared" si="0"/>
        <v>1</v>
      </c>
      <c r="M18" s="9">
        <f t="shared" si="1"/>
        <v>0</v>
      </c>
      <c r="N18" s="9">
        <f t="shared" si="2"/>
        <v>0</v>
      </c>
      <c r="O18" s="9">
        <f t="shared" si="3"/>
        <v>1</v>
      </c>
      <c r="P18" s="9">
        <f t="shared" si="4"/>
        <v>0</v>
      </c>
      <c r="Q18" s="9">
        <f t="shared" si="5"/>
        <v>0</v>
      </c>
    </row>
    <row r="19" spans="1:17" x14ac:dyDescent="0.25">
      <c r="A19" s="38"/>
      <c r="B19" s="17" t="s">
        <v>31</v>
      </c>
      <c r="C19" s="34" t="s">
        <v>86</v>
      </c>
      <c r="D19" s="39">
        <v>2</v>
      </c>
      <c r="E19" s="34" t="s">
        <v>95</v>
      </c>
      <c r="F19" s="25">
        <v>0</v>
      </c>
      <c r="G19" s="26">
        <v>0</v>
      </c>
      <c r="H19" s="27">
        <v>0</v>
      </c>
      <c r="I19" s="37">
        <v>1</v>
      </c>
      <c r="J19" s="47" t="s">
        <v>101</v>
      </c>
      <c r="L19" s="9">
        <f t="shared" si="0"/>
        <v>1</v>
      </c>
      <c r="M19" s="9">
        <f t="shared" si="1"/>
        <v>0</v>
      </c>
      <c r="N19" s="9">
        <f t="shared" si="2"/>
        <v>0</v>
      </c>
      <c r="O19" s="9">
        <f t="shared" si="3"/>
        <v>1</v>
      </c>
      <c r="P19" s="9">
        <f t="shared" si="4"/>
        <v>0</v>
      </c>
      <c r="Q19" s="9">
        <f t="shared" si="5"/>
        <v>0</v>
      </c>
    </row>
    <row r="20" spans="1:17" x14ac:dyDescent="0.25">
      <c r="A20" s="38"/>
      <c r="B20" s="17" t="s">
        <v>105</v>
      </c>
      <c r="C20" s="34" t="s">
        <v>89</v>
      </c>
      <c r="D20" s="39">
        <v>2</v>
      </c>
      <c r="E20" s="34" t="s">
        <v>100</v>
      </c>
      <c r="F20" s="25">
        <v>0</v>
      </c>
      <c r="G20" s="26">
        <v>0</v>
      </c>
      <c r="H20" s="27">
        <v>0</v>
      </c>
      <c r="I20" s="37">
        <v>1</v>
      </c>
      <c r="J20" s="47" t="s">
        <v>90</v>
      </c>
      <c r="L20" s="9">
        <f t="shared" si="0"/>
        <v>1</v>
      </c>
      <c r="M20" s="9">
        <f t="shared" si="1"/>
        <v>1</v>
      </c>
      <c r="N20" s="9">
        <f t="shared" si="2"/>
        <v>0</v>
      </c>
      <c r="O20" s="9">
        <f t="shared" si="3"/>
        <v>0</v>
      </c>
      <c r="P20" s="9">
        <f t="shared" si="4"/>
        <v>0</v>
      </c>
      <c r="Q20" s="9">
        <f t="shared" si="5"/>
        <v>0</v>
      </c>
    </row>
    <row r="21" spans="1:17" x14ac:dyDescent="0.25">
      <c r="A21" s="38"/>
      <c r="B21" s="17" t="s">
        <v>105</v>
      </c>
      <c r="C21" s="34" t="s">
        <v>91</v>
      </c>
      <c r="D21" s="39">
        <v>2</v>
      </c>
      <c r="E21" s="34" t="s">
        <v>100</v>
      </c>
      <c r="F21" s="25">
        <v>0</v>
      </c>
      <c r="G21" s="26">
        <v>0</v>
      </c>
      <c r="H21" s="27">
        <v>0</v>
      </c>
      <c r="I21" s="37">
        <v>1</v>
      </c>
      <c r="J21" s="47" t="s">
        <v>92</v>
      </c>
      <c r="L21" s="9">
        <f t="shared" si="0"/>
        <v>1</v>
      </c>
      <c r="M21" s="9">
        <f t="shared" si="1"/>
        <v>1</v>
      </c>
      <c r="N21" s="9">
        <f t="shared" si="2"/>
        <v>0</v>
      </c>
      <c r="O21" s="9">
        <f t="shared" si="3"/>
        <v>0</v>
      </c>
      <c r="P21" s="9">
        <f t="shared" si="4"/>
        <v>0</v>
      </c>
      <c r="Q21" s="9">
        <f t="shared" si="5"/>
        <v>0</v>
      </c>
    </row>
    <row r="22" spans="1:17" ht="30" x14ac:dyDescent="0.25">
      <c r="A22" s="38"/>
      <c r="B22" s="17" t="s">
        <v>31</v>
      </c>
      <c r="C22" s="34" t="s">
        <v>87</v>
      </c>
      <c r="D22" s="39">
        <v>1</v>
      </c>
      <c r="E22" s="34">
        <v>4</v>
      </c>
      <c r="F22" s="25">
        <v>0.33</v>
      </c>
      <c r="G22" s="26">
        <v>0.01</v>
      </c>
      <c r="H22" s="27">
        <v>0.33</v>
      </c>
      <c r="I22" s="37">
        <v>0.33</v>
      </c>
      <c r="J22" s="47" t="s">
        <v>88</v>
      </c>
      <c r="L22" s="9">
        <f t="shared" si="0"/>
        <v>0</v>
      </c>
      <c r="M22" s="9">
        <f t="shared" si="1"/>
        <v>0</v>
      </c>
      <c r="N22" s="9">
        <f t="shared" si="2"/>
        <v>0</v>
      </c>
      <c r="O22" s="9">
        <f t="shared" si="3"/>
        <v>1</v>
      </c>
      <c r="P22" s="9">
        <f t="shared" si="4"/>
        <v>0</v>
      </c>
      <c r="Q22" s="9">
        <f t="shared" si="5"/>
        <v>0</v>
      </c>
    </row>
    <row r="23" spans="1:17" x14ac:dyDescent="0.25">
      <c r="A23" s="38"/>
      <c r="B23" s="17" t="s">
        <v>31</v>
      </c>
      <c r="C23" s="34" t="s">
        <v>106</v>
      </c>
      <c r="D23" s="39">
        <v>1</v>
      </c>
      <c r="E23" s="34">
        <v>4</v>
      </c>
      <c r="F23" s="25">
        <v>1</v>
      </c>
      <c r="G23" s="26">
        <v>0</v>
      </c>
      <c r="H23" s="27">
        <v>0</v>
      </c>
      <c r="I23" s="37">
        <v>0</v>
      </c>
      <c r="J23" s="47" t="s">
        <v>107</v>
      </c>
      <c r="L23" s="9">
        <f t="shared" si="0"/>
        <v>0</v>
      </c>
      <c r="M23" s="9">
        <f t="shared" si="1"/>
        <v>0</v>
      </c>
      <c r="N23" s="9">
        <f t="shared" si="2"/>
        <v>0</v>
      </c>
      <c r="O23" s="9">
        <f t="shared" si="3"/>
        <v>1</v>
      </c>
      <c r="P23" s="9">
        <f t="shared" si="4"/>
        <v>0</v>
      </c>
      <c r="Q23" s="9">
        <f t="shared" si="5"/>
        <v>0</v>
      </c>
    </row>
    <row r="24" spans="1:17" ht="15.75" thickBot="1" x14ac:dyDescent="0.3">
      <c r="A24" s="59"/>
      <c r="B24" s="41" t="s">
        <v>105</v>
      </c>
      <c r="C24" s="46" t="s">
        <v>93</v>
      </c>
      <c r="D24" s="40">
        <v>2</v>
      </c>
      <c r="E24" s="46" t="s">
        <v>100</v>
      </c>
      <c r="F24" s="42">
        <v>0</v>
      </c>
      <c r="G24" s="43">
        <v>0</v>
      </c>
      <c r="H24" s="44">
        <v>0</v>
      </c>
      <c r="I24" s="45">
        <v>1</v>
      </c>
      <c r="J24" s="48" t="s">
        <v>94</v>
      </c>
      <c r="L24" s="9">
        <f t="shared" si="0"/>
        <v>1</v>
      </c>
      <c r="M24" s="9">
        <f t="shared" si="1"/>
        <v>1</v>
      </c>
      <c r="N24" s="9">
        <f t="shared" si="2"/>
        <v>0</v>
      </c>
      <c r="O24" s="9">
        <f t="shared" si="3"/>
        <v>0</v>
      </c>
      <c r="P24" s="9">
        <f t="shared" si="4"/>
        <v>0</v>
      </c>
      <c r="Q24" s="9">
        <f t="shared" si="5"/>
        <v>0</v>
      </c>
    </row>
    <row r="25" spans="1:17" ht="30" x14ac:dyDescent="0.25">
      <c r="A25" s="55" t="s">
        <v>17</v>
      </c>
      <c r="B25" s="18" t="s">
        <v>31</v>
      </c>
      <c r="C25" s="33" t="s">
        <v>53</v>
      </c>
      <c r="D25" s="56">
        <v>2</v>
      </c>
      <c r="E25" s="33">
        <v>4</v>
      </c>
      <c r="F25" s="22">
        <v>0</v>
      </c>
      <c r="G25" s="23">
        <v>0</v>
      </c>
      <c r="H25" s="24">
        <v>0.5</v>
      </c>
      <c r="I25" s="57">
        <v>0.5</v>
      </c>
      <c r="J25" s="58" t="s">
        <v>59</v>
      </c>
      <c r="L25" s="9">
        <f t="shared" si="0"/>
        <v>0</v>
      </c>
      <c r="M25" s="9">
        <f t="shared" si="1"/>
        <v>0</v>
      </c>
      <c r="N25" s="9">
        <f t="shared" si="2"/>
        <v>0</v>
      </c>
      <c r="O25" s="9">
        <f t="shared" si="3"/>
        <v>1</v>
      </c>
      <c r="P25" s="9">
        <f t="shared" si="4"/>
        <v>0</v>
      </c>
      <c r="Q25" s="9">
        <f t="shared" si="5"/>
        <v>0</v>
      </c>
    </row>
    <row r="26" spans="1:17" x14ac:dyDescent="0.25">
      <c r="A26" s="38"/>
      <c r="B26" s="17" t="s">
        <v>31</v>
      </c>
      <c r="C26" s="34" t="s">
        <v>54</v>
      </c>
      <c r="D26" s="39">
        <v>4</v>
      </c>
      <c r="E26" s="34" t="s">
        <v>100</v>
      </c>
      <c r="F26" s="25">
        <v>0</v>
      </c>
      <c r="G26" s="26">
        <v>0</v>
      </c>
      <c r="H26" s="27">
        <v>0.9</v>
      </c>
      <c r="I26" s="37">
        <v>0.1</v>
      </c>
      <c r="J26" s="47" t="s">
        <v>55</v>
      </c>
      <c r="L26" s="9">
        <f t="shared" si="0"/>
        <v>1</v>
      </c>
      <c r="M26" s="9">
        <f t="shared" si="1"/>
        <v>1</v>
      </c>
      <c r="N26" s="9">
        <f t="shared" si="2"/>
        <v>0</v>
      </c>
      <c r="O26" s="9">
        <f t="shared" si="3"/>
        <v>0</v>
      </c>
      <c r="P26" s="9">
        <f t="shared" si="4"/>
        <v>0</v>
      </c>
      <c r="Q26" s="9">
        <f t="shared" si="5"/>
        <v>0</v>
      </c>
    </row>
    <row r="27" spans="1:17" x14ac:dyDescent="0.25">
      <c r="A27" s="38"/>
      <c r="B27" s="17" t="s">
        <v>31</v>
      </c>
      <c r="C27" s="34" t="s">
        <v>19</v>
      </c>
      <c r="D27" s="39">
        <v>2</v>
      </c>
      <c r="E27" s="34" t="s">
        <v>16</v>
      </c>
      <c r="F27" s="25">
        <v>0</v>
      </c>
      <c r="G27" s="26">
        <v>0</v>
      </c>
      <c r="H27" s="27">
        <v>0.5</v>
      </c>
      <c r="I27" s="37">
        <v>0.5</v>
      </c>
      <c r="J27" s="47" t="s">
        <v>56</v>
      </c>
      <c r="L27" s="9">
        <f>IF(ISERROR(SEARCH(1,$E27)),0,1)</f>
        <v>1</v>
      </c>
      <c r="M27" s="9">
        <f>IF(ISERROR(SEARCH(2,$E27)),0,1)</f>
        <v>1</v>
      </c>
      <c r="N27" s="9">
        <f>IF(ISERROR(SEARCH(3,$E27)),0,1)</f>
        <v>0</v>
      </c>
      <c r="O27" s="9">
        <f>IF(ISERROR(SEARCH(4,$E27)),0,1)</f>
        <v>1</v>
      </c>
      <c r="P27" s="9">
        <f>IF(ISERROR(SEARCH(5,$E27)),0,1)</f>
        <v>0</v>
      </c>
      <c r="Q27" s="9">
        <f>IF(ISERROR(SEARCH(6,$E27)),0,1)</f>
        <v>0</v>
      </c>
    </row>
    <row r="28" spans="1:17" ht="30" x14ac:dyDescent="0.25">
      <c r="A28" s="38"/>
      <c r="B28" s="17" t="s">
        <v>31</v>
      </c>
      <c r="C28" s="34" t="s">
        <v>20</v>
      </c>
      <c r="D28" s="39">
        <v>4</v>
      </c>
      <c r="E28" s="34" t="s">
        <v>16</v>
      </c>
      <c r="F28" s="25">
        <v>0</v>
      </c>
      <c r="G28" s="26">
        <v>0</v>
      </c>
      <c r="H28" s="27">
        <v>0.8</v>
      </c>
      <c r="I28" s="37">
        <v>0.2</v>
      </c>
      <c r="J28" s="47" t="s">
        <v>57</v>
      </c>
      <c r="L28" s="9">
        <f>IF(ISERROR(SEARCH(1,$E28)),0,1)</f>
        <v>1</v>
      </c>
      <c r="M28" s="9">
        <f>IF(ISERROR(SEARCH(2,$E28)),0,1)</f>
        <v>1</v>
      </c>
      <c r="N28" s="9">
        <f>IF(ISERROR(SEARCH(3,$E28)),0,1)</f>
        <v>0</v>
      </c>
      <c r="O28" s="9">
        <f>IF(ISERROR(SEARCH(4,$E28)),0,1)</f>
        <v>1</v>
      </c>
      <c r="P28" s="9">
        <f>IF(ISERROR(SEARCH(5,$E28)),0,1)</f>
        <v>0</v>
      </c>
      <c r="Q28" s="9">
        <f>IF(ISERROR(SEARCH(6,$E28)),0,1)</f>
        <v>0</v>
      </c>
    </row>
    <row r="29" spans="1:17" ht="30" x14ac:dyDescent="0.25">
      <c r="A29" s="38"/>
      <c r="B29" s="17" t="s">
        <v>31</v>
      </c>
      <c r="C29" s="34" t="s">
        <v>21</v>
      </c>
      <c r="D29" s="39">
        <v>5</v>
      </c>
      <c r="E29" s="34" t="s">
        <v>16</v>
      </c>
      <c r="F29" s="25">
        <v>0.5</v>
      </c>
      <c r="G29" s="26">
        <v>0</v>
      </c>
      <c r="H29" s="27">
        <v>0.3</v>
      </c>
      <c r="I29" s="37">
        <v>0.2</v>
      </c>
      <c r="J29" s="47" t="s">
        <v>58</v>
      </c>
      <c r="L29" s="9">
        <f>IF(ISERROR(SEARCH(1,$E29)),0,1)</f>
        <v>1</v>
      </c>
      <c r="M29" s="9">
        <f>IF(ISERROR(SEARCH(2,$E29)),0,1)</f>
        <v>1</v>
      </c>
      <c r="N29" s="9">
        <f>IF(ISERROR(SEARCH(3,$E29)),0,1)</f>
        <v>0</v>
      </c>
      <c r="O29" s="9">
        <f>IF(ISERROR(SEARCH(4,$E29)),0,1)</f>
        <v>1</v>
      </c>
      <c r="P29" s="9">
        <f>IF(ISERROR(SEARCH(5,$E29)),0,1)</f>
        <v>0</v>
      </c>
      <c r="Q29" s="9">
        <f>IF(ISERROR(SEARCH(6,$E29)),0,1)</f>
        <v>0</v>
      </c>
    </row>
    <row r="30" spans="1:17" x14ac:dyDescent="0.25">
      <c r="A30" s="38"/>
      <c r="B30" s="17" t="s">
        <v>31</v>
      </c>
      <c r="C30" s="34" t="s">
        <v>22</v>
      </c>
      <c r="D30" s="39">
        <v>3</v>
      </c>
      <c r="E30" s="34" t="s">
        <v>16</v>
      </c>
      <c r="F30" s="25"/>
      <c r="G30" s="26"/>
      <c r="H30" s="27"/>
      <c r="I30" s="37"/>
      <c r="J30" s="47" t="s">
        <v>60</v>
      </c>
      <c r="L30" s="9">
        <f>IF(ISERROR(SEARCH(1,$E30)),0,1)</f>
        <v>1</v>
      </c>
      <c r="M30" s="9">
        <f>IF(ISERROR(SEARCH(2,$E30)),0,1)</f>
        <v>1</v>
      </c>
      <c r="N30" s="9">
        <f>IF(ISERROR(SEARCH(3,$E30)),0,1)</f>
        <v>0</v>
      </c>
      <c r="O30" s="9">
        <f>IF(ISERROR(SEARCH(4,$E30)),0,1)</f>
        <v>1</v>
      </c>
      <c r="P30" s="9">
        <f>IF(ISERROR(SEARCH(5,$E30)),0,1)</f>
        <v>0</v>
      </c>
      <c r="Q30" s="9">
        <f>IF(ISERROR(SEARCH(6,$E30)),0,1)</f>
        <v>0</v>
      </c>
    </row>
    <row r="31" spans="1:17" ht="30" x14ac:dyDescent="0.25">
      <c r="A31" s="38"/>
      <c r="B31" s="17" t="s">
        <v>31</v>
      </c>
      <c r="C31" s="34" t="s">
        <v>61</v>
      </c>
      <c r="D31" s="39">
        <v>1</v>
      </c>
      <c r="E31" s="34">
        <v>4</v>
      </c>
      <c r="F31" s="25"/>
      <c r="G31" s="26"/>
      <c r="H31" s="27"/>
      <c r="I31" s="37"/>
      <c r="J31" s="47" t="s">
        <v>62</v>
      </c>
      <c r="L31" s="9">
        <f t="shared" ref="L31:L33" si="6">IF(ISERROR(SEARCH(1,$E31)),0,1)</f>
        <v>0</v>
      </c>
      <c r="M31" s="9">
        <f t="shared" ref="M31:M33" si="7">IF(ISERROR(SEARCH(2,$E31)),0,1)</f>
        <v>0</v>
      </c>
      <c r="N31" s="9">
        <f t="shared" ref="N31:N33" si="8">IF(ISERROR(SEARCH(3,$E31)),0,1)</f>
        <v>0</v>
      </c>
      <c r="O31" s="9">
        <f t="shared" ref="O31:O33" si="9">IF(ISERROR(SEARCH(4,$E31)),0,1)</f>
        <v>1</v>
      </c>
      <c r="P31" s="9">
        <f t="shared" ref="P31:P33" si="10">IF(ISERROR(SEARCH(5,$E31)),0,1)</f>
        <v>0</v>
      </c>
      <c r="Q31" s="9">
        <f t="shared" ref="Q31:Q33" si="11">IF(ISERROR(SEARCH(6,$E31)),0,1)</f>
        <v>0</v>
      </c>
    </row>
    <row r="32" spans="1:17" x14ac:dyDescent="0.25">
      <c r="A32" s="38"/>
      <c r="B32" s="17" t="s">
        <v>31</v>
      </c>
      <c r="C32" s="34" t="s">
        <v>64</v>
      </c>
      <c r="D32" s="39">
        <v>4</v>
      </c>
      <c r="E32" s="34" t="s">
        <v>102</v>
      </c>
      <c r="F32" s="25"/>
      <c r="G32" s="26"/>
      <c r="H32" s="27"/>
      <c r="I32" s="37"/>
      <c r="J32" s="47" t="s">
        <v>65</v>
      </c>
      <c r="L32" s="9">
        <f t="shared" si="6"/>
        <v>1</v>
      </c>
      <c r="M32" s="9">
        <f t="shared" si="7"/>
        <v>1</v>
      </c>
      <c r="N32" s="9">
        <f t="shared" si="8"/>
        <v>1</v>
      </c>
      <c r="O32" s="9">
        <f t="shared" si="9"/>
        <v>0</v>
      </c>
      <c r="P32" s="9">
        <f t="shared" si="10"/>
        <v>1</v>
      </c>
      <c r="Q32" s="9">
        <f t="shared" si="11"/>
        <v>0</v>
      </c>
    </row>
    <row r="33" spans="1:17" x14ac:dyDescent="0.25">
      <c r="A33" s="38"/>
      <c r="B33" s="17" t="s">
        <v>32</v>
      </c>
      <c r="C33" s="34" t="s">
        <v>63</v>
      </c>
      <c r="D33" s="39">
        <v>4</v>
      </c>
      <c r="E33" s="34">
        <v>5</v>
      </c>
      <c r="F33" s="25">
        <v>1</v>
      </c>
      <c r="G33" s="26"/>
      <c r="H33" s="27"/>
      <c r="I33" s="37"/>
      <c r="J33" s="47" t="s">
        <v>73</v>
      </c>
      <c r="L33" s="9">
        <f t="shared" si="6"/>
        <v>0</v>
      </c>
      <c r="M33" s="9">
        <f t="shared" si="7"/>
        <v>0</v>
      </c>
      <c r="N33" s="9">
        <f t="shared" si="8"/>
        <v>0</v>
      </c>
      <c r="O33" s="9">
        <f t="shared" si="9"/>
        <v>0</v>
      </c>
      <c r="P33" s="9">
        <f t="shared" si="10"/>
        <v>1</v>
      </c>
      <c r="Q33" s="9">
        <f t="shared" si="11"/>
        <v>0</v>
      </c>
    </row>
    <row r="34" spans="1:17" ht="15.75" thickBot="1" x14ac:dyDescent="0.3">
      <c r="A34" s="59"/>
      <c r="B34" s="41" t="s">
        <v>31</v>
      </c>
      <c r="C34" s="46" t="s">
        <v>25</v>
      </c>
      <c r="D34" s="40">
        <v>2</v>
      </c>
      <c r="E34" s="46" t="s">
        <v>16</v>
      </c>
      <c r="F34" s="42"/>
      <c r="G34" s="43"/>
      <c r="H34" s="44"/>
      <c r="I34" s="45"/>
      <c r="J34" s="48" t="s">
        <v>25</v>
      </c>
      <c r="L34" s="9">
        <f t="shared" si="0"/>
        <v>1</v>
      </c>
      <c r="M34" s="9">
        <f t="shared" si="1"/>
        <v>1</v>
      </c>
      <c r="N34" s="9">
        <f t="shared" si="2"/>
        <v>0</v>
      </c>
      <c r="O34" s="9">
        <f t="shared" si="3"/>
        <v>1</v>
      </c>
      <c r="P34" s="9">
        <f t="shared" si="4"/>
        <v>0</v>
      </c>
      <c r="Q34" s="9">
        <f t="shared" si="5"/>
        <v>0</v>
      </c>
    </row>
    <row r="35" spans="1:17" x14ac:dyDescent="0.25">
      <c r="A35" s="55" t="s">
        <v>68</v>
      </c>
      <c r="B35" s="18" t="s">
        <v>31</v>
      </c>
      <c r="C35" s="33" t="s">
        <v>69</v>
      </c>
      <c r="D35" s="56">
        <v>6</v>
      </c>
      <c r="E35" s="33" t="s">
        <v>103</v>
      </c>
      <c r="F35" s="22"/>
      <c r="G35" s="23"/>
      <c r="H35" s="24"/>
      <c r="I35" s="57"/>
      <c r="J35" s="58" t="s">
        <v>70</v>
      </c>
      <c r="L35" s="9">
        <f t="shared" si="0"/>
        <v>0</v>
      </c>
      <c r="M35" s="9">
        <f t="shared" si="1"/>
        <v>1</v>
      </c>
      <c r="N35" s="9">
        <f t="shared" si="2"/>
        <v>0</v>
      </c>
      <c r="O35" s="9">
        <f t="shared" si="3"/>
        <v>0</v>
      </c>
      <c r="P35" s="9">
        <f t="shared" si="4"/>
        <v>1</v>
      </c>
      <c r="Q35" s="9">
        <f t="shared" si="5"/>
        <v>0</v>
      </c>
    </row>
    <row r="36" spans="1:17" x14ac:dyDescent="0.25">
      <c r="A36" s="38"/>
      <c r="B36" s="17" t="s">
        <v>31</v>
      </c>
      <c r="C36" s="34" t="s">
        <v>71</v>
      </c>
      <c r="D36" s="39">
        <v>5</v>
      </c>
      <c r="E36" s="34" t="s">
        <v>104</v>
      </c>
      <c r="F36" s="25"/>
      <c r="G36" s="26"/>
      <c r="H36" s="27"/>
      <c r="I36" s="37"/>
      <c r="J36" s="47" t="s">
        <v>72</v>
      </c>
      <c r="L36" s="9">
        <f t="shared" si="0"/>
        <v>1</v>
      </c>
      <c r="M36" s="9">
        <f t="shared" si="1"/>
        <v>1</v>
      </c>
      <c r="N36" s="9">
        <f t="shared" si="2"/>
        <v>0</v>
      </c>
      <c r="O36" s="9">
        <f t="shared" si="3"/>
        <v>0</v>
      </c>
      <c r="P36" s="9">
        <f t="shared" si="4"/>
        <v>1</v>
      </c>
      <c r="Q36" s="9">
        <f t="shared" si="5"/>
        <v>0</v>
      </c>
    </row>
    <row r="37" spans="1:17" ht="15.75" thickBot="1" x14ac:dyDescent="0.3">
      <c r="A37" s="59"/>
      <c r="B37" s="41" t="s">
        <v>31</v>
      </c>
      <c r="C37" s="46" t="s">
        <v>74</v>
      </c>
      <c r="D37" s="40">
        <v>1</v>
      </c>
      <c r="E37" s="46" t="s">
        <v>100</v>
      </c>
      <c r="F37" s="42"/>
      <c r="G37" s="43"/>
      <c r="H37" s="44"/>
      <c r="I37" s="45"/>
      <c r="J37" s="48" t="s">
        <v>75</v>
      </c>
      <c r="L37" s="9">
        <f t="shared" si="0"/>
        <v>1</v>
      </c>
      <c r="M37" s="9">
        <f t="shared" si="1"/>
        <v>1</v>
      </c>
      <c r="N37" s="9">
        <f t="shared" si="2"/>
        <v>0</v>
      </c>
      <c r="O37" s="9">
        <f t="shared" si="3"/>
        <v>0</v>
      </c>
      <c r="P37" s="9">
        <f t="shared" si="4"/>
        <v>0</v>
      </c>
      <c r="Q37" s="9">
        <f t="shared" si="5"/>
        <v>0</v>
      </c>
    </row>
    <row r="38" spans="1:17" x14ac:dyDescent="0.25">
      <c r="A38" s="39"/>
      <c r="B38" s="17"/>
      <c r="C38" s="34"/>
      <c r="D38" s="39"/>
      <c r="E38" s="34"/>
      <c r="F38" s="25"/>
      <c r="G38" s="26"/>
      <c r="H38" s="27"/>
      <c r="I38" s="37"/>
      <c r="J38" s="47"/>
      <c r="L38" s="9">
        <f t="shared" si="0"/>
        <v>0</v>
      </c>
      <c r="M38" s="9">
        <f t="shared" si="1"/>
        <v>0</v>
      </c>
      <c r="N38" s="9">
        <f t="shared" si="2"/>
        <v>0</v>
      </c>
      <c r="O38" s="9">
        <f t="shared" si="3"/>
        <v>0</v>
      </c>
      <c r="P38" s="9">
        <f t="shared" si="4"/>
        <v>0</v>
      </c>
      <c r="Q38" s="9">
        <f t="shared" si="5"/>
        <v>0</v>
      </c>
    </row>
    <row r="39" spans="1:17" x14ac:dyDescent="0.25">
      <c r="A39" s="39"/>
      <c r="B39" s="17"/>
      <c r="C39" s="34"/>
      <c r="D39" s="39"/>
      <c r="E39" s="34"/>
      <c r="F39" s="25"/>
      <c r="G39" s="26"/>
      <c r="H39" s="27"/>
      <c r="I39" s="37"/>
      <c r="J39" s="47"/>
      <c r="L39" s="9">
        <f t="shared" si="0"/>
        <v>0</v>
      </c>
      <c r="M39" s="9">
        <f t="shared" si="1"/>
        <v>0</v>
      </c>
      <c r="N39" s="9">
        <f t="shared" si="2"/>
        <v>0</v>
      </c>
      <c r="O39" s="9">
        <f t="shared" si="3"/>
        <v>0</v>
      </c>
      <c r="P39" s="9">
        <f t="shared" si="4"/>
        <v>0</v>
      </c>
      <c r="Q39" s="9">
        <f t="shared" si="5"/>
        <v>0</v>
      </c>
    </row>
    <row r="40" spans="1:17" x14ac:dyDescent="0.25">
      <c r="A40" s="39"/>
      <c r="B40" s="17"/>
      <c r="C40" s="34"/>
      <c r="D40" s="39"/>
      <c r="E40" s="34"/>
      <c r="F40" s="25"/>
      <c r="G40" s="26"/>
      <c r="H40" s="27"/>
      <c r="I40" s="37"/>
      <c r="J40" s="47"/>
      <c r="L40" s="9">
        <f t="shared" si="0"/>
        <v>0</v>
      </c>
      <c r="M40" s="9">
        <f t="shared" si="1"/>
        <v>0</v>
      </c>
      <c r="N40" s="9">
        <f t="shared" si="2"/>
        <v>0</v>
      </c>
      <c r="O40" s="9">
        <f t="shared" si="3"/>
        <v>0</v>
      </c>
      <c r="P40" s="9">
        <f t="shared" si="4"/>
        <v>0</v>
      </c>
      <c r="Q40" s="9">
        <f t="shared" si="5"/>
        <v>0</v>
      </c>
    </row>
    <row r="41" spans="1:17" x14ac:dyDescent="0.25">
      <c r="A41" s="39"/>
      <c r="B41" s="17"/>
      <c r="C41" s="34"/>
      <c r="D41" s="39"/>
      <c r="E41" s="34"/>
      <c r="F41" s="25"/>
      <c r="G41" s="26"/>
      <c r="H41" s="27"/>
      <c r="I41" s="37"/>
      <c r="J41" s="47"/>
      <c r="L41" s="9">
        <f t="shared" si="0"/>
        <v>0</v>
      </c>
      <c r="M41" s="9">
        <f t="shared" si="1"/>
        <v>0</v>
      </c>
      <c r="N41" s="9">
        <f t="shared" si="2"/>
        <v>0</v>
      </c>
      <c r="O41" s="9">
        <f t="shared" si="3"/>
        <v>0</v>
      </c>
      <c r="P41" s="9">
        <f t="shared" si="4"/>
        <v>0</v>
      </c>
      <c r="Q41" s="9">
        <f t="shared" si="5"/>
        <v>0</v>
      </c>
    </row>
    <row r="42" spans="1:17" x14ac:dyDescent="0.25">
      <c r="A42" s="39"/>
      <c r="B42" s="17"/>
      <c r="C42" s="34"/>
      <c r="D42" s="39"/>
      <c r="E42" s="34"/>
      <c r="F42" s="25"/>
      <c r="G42" s="26"/>
      <c r="H42" s="27"/>
      <c r="I42" s="37"/>
      <c r="J42" s="47"/>
      <c r="L42" s="9">
        <f t="shared" si="0"/>
        <v>0</v>
      </c>
      <c r="M42" s="9">
        <f t="shared" si="1"/>
        <v>0</v>
      </c>
      <c r="N42" s="9">
        <f t="shared" si="2"/>
        <v>0</v>
      </c>
      <c r="O42" s="9">
        <f t="shared" si="3"/>
        <v>0</v>
      </c>
      <c r="P42" s="9">
        <f t="shared" si="4"/>
        <v>0</v>
      </c>
      <c r="Q42" s="9">
        <f t="shared" si="5"/>
        <v>0</v>
      </c>
    </row>
    <row r="43" spans="1:17" x14ac:dyDescent="0.25">
      <c r="A43" s="39"/>
      <c r="B43" s="17"/>
      <c r="C43" s="34"/>
      <c r="D43" s="39"/>
      <c r="E43" s="34"/>
      <c r="F43" s="25"/>
      <c r="G43" s="26"/>
      <c r="H43" s="27"/>
      <c r="I43" s="37"/>
      <c r="J43" s="47"/>
      <c r="L43" s="9">
        <f t="shared" si="0"/>
        <v>0</v>
      </c>
      <c r="M43" s="9">
        <f t="shared" si="1"/>
        <v>0</v>
      </c>
      <c r="N43" s="9">
        <f t="shared" si="2"/>
        <v>0</v>
      </c>
      <c r="O43" s="9">
        <f t="shared" si="3"/>
        <v>0</v>
      </c>
      <c r="P43" s="9">
        <f t="shared" si="4"/>
        <v>0</v>
      </c>
      <c r="Q43" s="9">
        <f t="shared" si="5"/>
        <v>0</v>
      </c>
    </row>
    <row r="44" spans="1:17" x14ac:dyDescent="0.25">
      <c r="A44" s="39"/>
      <c r="B44" s="17"/>
      <c r="C44" s="34"/>
      <c r="D44" s="39"/>
      <c r="E44" s="34"/>
      <c r="F44" s="25"/>
      <c r="G44" s="26"/>
      <c r="H44" s="27"/>
      <c r="I44" s="37"/>
      <c r="J44" s="47"/>
      <c r="L44" s="9">
        <f t="shared" si="0"/>
        <v>0</v>
      </c>
      <c r="M44" s="9">
        <f t="shared" si="1"/>
        <v>0</v>
      </c>
      <c r="N44" s="9">
        <f t="shared" si="2"/>
        <v>0</v>
      </c>
      <c r="O44" s="9">
        <f t="shared" si="3"/>
        <v>0</v>
      </c>
      <c r="P44" s="9">
        <f t="shared" si="4"/>
        <v>0</v>
      </c>
      <c r="Q44" s="9">
        <f t="shared" si="5"/>
        <v>0</v>
      </c>
    </row>
    <row r="45" spans="1:17" x14ac:dyDescent="0.25">
      <c r="A45" s="39" t="s">
        <v>18</v>
      </c>
      <c r="B45" s="17" t="s">
        <v>33</v>
      </c>
      <c r="C45" s="34" t="s">
        <v>27</v>
      </c>
      <c r="D45" s="39">
        <v>1</v>
      </c>
      <c r="E45" s="34" t="s">
        <v>26</v>
      </c>
      <c r="F45" s="25">
        <v>0.25</v>
      </c>
      <c r="G45" s="26">
        <v>0.25</v>
      </c>
      <c r="H45" s="27">
        <v>0.25</v>
      </c>
      <c r="I45" s="37">
        <v>0.25</v>
      </c>
      <c r="J45" s="47" t="s">
        <v>27</v>
      </c>
      <c r="L45" s="9">
        <f t="shared" si="0"/>
        <v>1</v>
      </c>
      <c r="M45" s="9">
        <f t="shared" si="1"/>
        <v>0</v>
      </c>
      <c r="N45" s="9">
        <f t="shared" si="2"/>
        <v>0</v>
      </c>
      <c r="O45" s="9">
        <f t="shared" si="3"/>
        <v>0</v>
      </c>
      <c r="P45" s="9">
        <f t="shared" si="4"/>
        <v>1</v>
      </c>
      <c r="Q45" s="9">
        <f t="shared" si="5"/>
        <v>1</v>
      </c>
    </row>
    <row r="46" spans="1:17" x14ac:dyDescent="0.25">
      <c r="A46" s="39" t="s">
        <v>23</v>
      </c>
      <c r="B46" s="17" t="s">
        <v>33</v>
      </c>
      <c r="C46" s="34" t="s">
        <v>28</v>
      </c>
      <c r="D46" s="39">
        <v>1</v>
      </c>
      <c r="E46" s="34" t="s">
        <v>26</v>
      </c>
      <c r="F46" s="25">
        <v>0.25</v>
      </c>
      <c r="G46" s="26">
        <v>0.25</v>
      </c>
      <c r="H46" s="27">
        <v>0.25</v>
      </c>
      <c r="I46" s="37">
        <v>0.25</v>
      </c>
      <c r="J46" s="47" t="s">
        <v>28</v>
      </c>
      <c r="L46" s="9">
        <f t="shared" si="0"/>
        <v>1</v>
      </c>
      <c r="M46" s="9">
        <f t="shared" si="1"/>
        <v>0</v>
      </c>
      <c r="N46" s="9">
        <f t="shared" si="2"/>
        <v>0</v>
      </c>
      <c r="O46" s="9">
        <f t="shared" si="3"/>
        <v>0</v>
      </c>
      <c r="P46" s="9">
        <f t="shared" si="4"/>
        <v>1</v>
      </c>
      <c r="Q46" s="9">
        <f t="shared" si="5"/>
        <v>1</v>
      </c>
    </row>
    <row r="47" spans="1:17" x14ac:dyDescent="0.25">
      <c r="A47" s="39" t="s">
        <v>12</v>
      </c>
      <c r="B47" s="17" t="s">
        <v>33</v>
      </c>
      <c r="C47" s="34" t="s">
        <v>13</v>
      </c>
      <c r="D47" s="39">
        <v>1</v>
      </c>
      <c r="E47" s="34">
        <v>6</v>
      </c>
      <c r="F47" s="25">
        <v>0.25</v>
      </c>
      <c r="G47" s="26">
        <v>0.25</v>
      </c>
      <c r="H47" s="27">
        <v>0.25</v>
      </c>
      <c r="I47" s="37">
        <v>0.25</v>
      </c>
      <c r="J47" s="47" t="s">
        <v>13</v>
      </c>
      <c r="L47" s="9">
        <f t="shared" si="0"/>
        <v>0</v>
      </c>
      <c r="M47" s="9">
        <f t="shared" si="1"/>
        <v>0</v>
      </c>
      <c r="N47" s="9">
        <f t="shared" si="2"/>
        <v>0</v>
      </c>
      <c r="O47" s="9">
        <f t="shared" si="3"/>
        <v>0</v>
      </c>
      <c r="P47" s="9">
        <f t="shared" si="4"/>
        <v>0</v>
      </c>
      <c r="Q47" s="9">
        <f t="shared" si="5"/>
        <v>1</v>
      </c>
    </row>
    <row r="48" spans="1:17" ht="20.25" customHeight="1" thickBot="1" x14ac:dyDescent="0.3">
      <c r="A48" s="40" t="s">
        <v>24</v>
      </c>
      <c r="B48" s="41" t="s">
        <v>32</v>
      </c>
      <c r="C48" s="46" t="s">
        <v>29</v>
      </c>
      <c r="D48" s="40">
        <v>1</v>
      </c>
      <c r="E48" s="46">
        <v>1.2</v>
      </c>
      <c r="F48" s="42">
        <v>0.25</v>
      </c>
      <c r="G48" s="43">
        <v>0.25</v>
      </c>
      <c r="H48" s="44">
        <v>0.25</v>
      </c>
      <c r="I48" s="45">
        <v>0.25</v>
      </c>
      <c r="J48" s="48" t="s">
        <v>29</v>
      </c>
      <c r="L48" s="9">
        <f t="shared" si="0"/>
        <v>1</v>
      </c>
      <c r="M48" s="9">
        <f t="shared" si="1"/>
        <v>1</v>
      </c>
      <c r="N48" s="9">
        <f t="shared" si="2"/>
        <v>0</v>
      </c>
      <c r="O48" s="9">
        <f t="shared" si="3"/>
        <v>0</v>
      </c>
      <c r="P48" s="9">
        <f t="shared" si="4"/>
        <v>0</v>
      </c>
      <c r="Q48" s="9">
        <f t="shared" si="5"/>
        <v>0</v>
      </c>
    </row>
    <row r="49" spans="3:17" x14ac:dyDescent="0.25">
      <c r="L49" s="10">
        <f>SUM(L2:L48)</f>
        <v>31</v>
      </c>
      <c r="M49" s="10">
        <f t="shared" ref="M49:Q49" si="12">SUM(M2:M48)</f>
        <v>21</v>
      </c>
      <c r="N49" s="10">
        <f t="shared" si="12"/>
        <v>6</v>
      </c>
      <c r="O49" s="10">
        <f t="shared" si="12"/>
        <v>21</v>
      </c>
      <c r="P49" s="10">
        <f t="shared" si="12"/>
        <v>6</v>
      </c>
      <c r="Q49" s="10">
        <f t="shared" si="12"/>
        <v>3</v>
      </c>
    </row>
    <row r="54" spans="3:17" x14ac:dyDescent="0.25">
      <c r="C54" s="17"/>
      <c r="D54" s="17"/>
    </row>
    <row r="55" spans="3:17" ht="15.75" thickBot="1" x14ac:dyDescent="0.3">
      <c r="C55" s="17"/>
      <c r="D55" s="17"/>
    </row>
    <row r="56" spans="3:17" x14ac:dyDescent="0.25">
      <c r="C56" s="19"/>
      <c r="D56" s="35" t="s">
        <v>34</v>
      </c>
      <c r="E56" s="36"/>
      <c r="F56" s="11">
        <f>SUMPRODUCT($L$2:$L$48,F$2:F$48)/$L$49</f>
        <v>0.13387096774193549</v>
      </c>
      <c r="G56" s="2">
        <f>SUMPRODUCT($L$2:$L$48,G$2:G$48)/$L$49</f>
        <v>8.225806451612902E-2</v>
      </c>
      <c r="H56" s="14">
        <f>SUMPRODUCT($L$2:$L$48,H$2:H$48)/$L$49</f>
        <v>0.23870967741935484</v>
      </c>
      <c r="I56" s="5">
        <f>SUMPRODUCT($L$2:$L$48,I$2:I$48)/$L$49</f>
        <v>0.38387096774193546</v>
      </c>
    </row>
    <row r="57" spans="3:17" x14ac:dyDescent="0.25">
      <c r="C57" s="19"/>
      <c r="D57" s="35" t="s">
        <v>35</v>
      </c>
      <c r="E57" s="36"/>
      <c r="F57" s="12">
        <f>SUMPRODUCT($M$2:$M$48,F$2:F$48)/$M$49</f>
        <v>0.22142857142857145</v>
      </c>
      <c r="G57" s="3">
        <f>SUMPRODUCT($M$2:$M$48,G$2:G$48)/$M$49</f>
        <v>1.6666666666666666E-2</v>
      </c>
      <c r="H57" s="15">
        <f>SUMPRODUCT($M$2:$M$48,H$2:H$48)/$M$49</f>
        <v>0.18333333333333332</v>
      </c>
      <c r="I57" s="6">
        <f>SUMPRODUCT($M$2:$M$48,I$2:I$48)/$M$49</f>
        <v>0.29285714285714287</v>
      </c>
    </row>
    <row r="58" spans="3:17" x14ac:dyDescent="0.25">
      <c r="C58" s="19"/>
      <c r="D58" s="35" t="s">
        <v>36</v>
      </c>
      <c r="E58" s="36"/>
      <c r="F58" s="12">
        <f>SUMPRODUCT($N$2:$N$48,F$2:F$48)/$N$49</f>
        <v>0.69166666666666676</v>
      </c>
      <c r="G58" s="3">
        <f>SUMPRODUCT($N$2:$N$48,G$2:G$48)/$N$49</f>
        <v>5.8333333333333327E-2</v>
      </c>
      <c r="H58" s="15">
        <f>SUMPRODUCT($N$2:$N$48,H$2:H$48)/$N$49</f>
        <v>4.1666666666666664E-2</v>
      </c>
      <c r="I58" s="6">
        <f>SUMPRODUCT($N$2:$N$48,I$2:I$48)/$N$49</f>
        <v>4.1666666666666664E-2</v>
      </c>
    </row>
    <row r="59" spans="3:17" x14ac:dyDescent="0.25">
      <c r="C59" s="19"/>
      <c r="D59" s="35" t="s">
        <v>37</v>
      </c>
      <c r="E59" s="36"/>
      <c r="F59" s="12">
        <f>SUMPRODUCT($O$2:$O$48,F$2:F$48)/$O$49</f>
        <v>0.28476190476190477</v>
      </c>
      <c r="G59" s="3">
        <f>SUMPRODUCT($O$2:$O$48,G$2:G$48)/$O$49</f>
        <v>3.619047619047619E-2</v>
      </c>
      <c r="H59" s="15">
        <f>SUMPRODUCT($O$2:$O$48,H$2:H$48)/$O$49</f>
        <v>0.28238095238095234</v>
      </c>
      <c r="I59" s="6">
        <f>SUMPRODUCT($O$2:$O$48,I$2:I$48)/$O$49</f>
        <v>0.25380952380952382</v>
      </c>
    </row>
    <row r="60" spans="3:17" x14ac:dyDescent="0.25">
      <c r="C60" s="19"/>
      <c r="D60" s="35" t="s">
        <v>38</v>
      </c>
      <c r="E60" s="36"/>
      <c r="F60" s="12">
        <f>SUMPRODUCT($P$2:$P$48,F$2:F$48)/$P$49</f>
        <v>0.25</v>
      </c>
      <c r="G60" s="3">
        <f>SUMPRODUCT($P$2:$P$48,G$2:G$48)/$P$49</f>
        <v>8.3333333333333329E-2</v>
      </c>
      <c r="H60" s="15">
        <f>SUMPRODUCT($P$2:$P$48,H$2:H$48)/$P$49</f>
        <v>8.3333333333333329E-2</v>
      </c>
      <c r="I60" s="6">
        <f>SUMPRODUCT($P$2:$P$48,I$2:I$48)/$P$49</f>
        <v>8.3333333333333329E-2</v>
      </c>
    </row>
    <row r="61" spans="3:17" ht="15.75" thickBot="1" x14ac:dyDescent="0.3">
      <c r="C61" s="19"/>
      <c r="D61" s="35" t="s">
        <v>39</v>
      </c>
      <c r="E61" s="36"/>
      <c r="F61" s="13">
        <f>SUMPRODUCT($Q$2:$Q$48,F$2:F$48)/$Q$49</f>
        <v>0.25</v>
      </c>
      <c r="G61" s="4">
        <f>SUMPRODUCT($Q$2:$Q$48,G$2:G$48)/$Q$49</f>
        <v>0.25</v>
      </c>
      <c r="H61" s="16">
        <f>SUMPRODUCT($Q$2:$Q$48,H$2:H$48)/$Q$49</f>
        <v>0.25</v>
      </c>
      <c r="I61" s="7">
        <f>SUMPRODUCT($Q$2:$Q$48,I$2:I$48)/$Q$49</f>
        <v>0.25</v>
      </c>
    </row>
    <row r="62" spans="3:17" x14ac:dyDescent="0.25">
      <c r="C62" s="17"/>
      <c r="D62" s="17"/>
    </row>
  </sheetData>
  <mergeCells count="11">
    <mergeCell ref="A25:A34"/>
    <mergeCell ref="A35:A37"/>
    <mergeCell ref="A7:A13"/>
    <mergeCell ref="D56:E56"/>
    <mergeCell ref="D57:E57"/>
    <mergeCell ref="D58:E58"/>
    <mergeCell ref="D59:E59"/>
    <mergeCell ref="D60:E60"/>
    <mergeCell ref="D61:E61"/>
    <mergeCell ref="A2:A6"/>
    <mergeCell ref="A14:A24"/>
  </mergeCells>
  <phoneticPr fontId="16" type="noConversion"/>
  <conditionalFormatting sqref="B1:B21 B23:B1048576">
    <cfRule type="cellIs" dxfId="5" priority="4" operator="equal">
      <formula>"Pas important"</formula>
    </cfRule>
    <cfRule type="cellIs" dxfId="4" priority="5" operator="equal">
      <formula>"Moins important"</formula>
    </cfRule>
    <cfRule type="cellIs" dxfId="3" priority="6" operator="equal">
      <formula>"Important"</formula>
    </cfRule>
  </conditionalFormatting>
  <conditionalFormatting sqref="B22">
    <cfRule type="cellIs" dxfId="2" priority="1" operator="equal">
      <formula>"Pas important"</formula>
    </cfRule>
    <cfRule type="cellIs" dxfId="1" priority="2" operator="equal">
      <formula>"Moins important"</formula>
    </cfRule>
    <cfRule type="cellIs" dxfId="0" priority="3" operator="equal">
      <formula>"Important"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3AD93-D6D6-4036-B920-103EBE2A27D7}">
  <dimension ref="A1"/>
  <sheetViews>
    <sheetView zoomScaleNormal="100" workbookViewId="0">
      <selection activeCell="K17" sqref="K17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Tâches</vt:lpstr>
      <vt:lpstr>Compétences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Mathis Bodin</dc:creator>
  <cp:lastModifiedBy>BODIN MATHIS p2200502</cp:lastModifiedBy>
  <dcterms:created xsi:type="dcterms:W3CDTF">2023-11-26T10:34:55Z</dcterms:created>
  <dcterms:modified xsi:type="dcterms:W3CDTF">2024-01-10T11:28:18Z</dcterms:modified>
</cp:coreProperties>
</file>