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. " sheetId="1" r:id="rId1"/>
  </sheets>
  <definedNames>
    <definedName name="BoardQty">'test. '!$G$1</definedName>
    <definedName name="digikey_part_data">'test. '!$H$5:$L$28</definedName>
    <definedName name="farnell_part_data">'test. '!$M$5:$Q$28</definedName>
    <definedName name="global_part_data">'test. '!$A$5:$G$28</definedName>
    <definedName name="mouser_part_data">'test. '!$R$5:$V$28</definedName>
    <definedName name="newark_part_data">'test. '!$W$5:$AA$28</definedName>
    <definedName name="rs_part_data">'test. '!$AB$5:$AF$28</definedName>
    <definedName name="tme_part_data">'test. '!$AG$5:$AK$28</definedName>
    <definedName name="TotalCost">'test.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$0.16      $1.64
   100   $0.09      $9.28
   500   $0.07     $32.76
  1000   $0.06     $57.33
  2500   $0.05    $136.50
  5000   $0.05    $252.55</t>
        </r>
      </text>
    </comment>
    <comment ref="T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$0.08      $0.80
   100   $0.06      $6.00
   500   $0.05     $27.00
  1000   $0.04     $43.00
  2500   $0.04    $100.00
  5000   $0.04    $195.00
 10000   $0.04    $350.00
 25000   $0.03    $850.00</t>
        </r>
      </text>
    </comment>
    <comment ref="W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 4000   $0.05    $184.00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H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W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$5.67      $5.67
    10   $5.44     $54.41
    25   $4.99    $124.68
    50   $4.76    $238.03
   100   $4.53    $453.39
   250   $3.97    $991.80
   500   $3.85   $1926.92
  1000   $3.29   $3287.09
  2500   $3.06   $7651.00</t>
        </r>
      </text>
    </comment>
    <comment ref="T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$6.84      $6.84
    10   $5.14     $51.40
    25   $4.73    $118.25
    50   $4.49    $224.50
   100   $4.30    $430.00
   250   $3.84    $960.00
   500   $3.25   $1625.00
  1000   $3.00   $3000.00
  2500   $2.93   $7325.00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$4.95      $4.95
    10   $3.70     $37.00
    25   $3.43     $85.75
   100   $3.30    $330.00
   250   $3.00    $750.00
   500   $2.59   $1295.00
  1000   $2.56   $2560.00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$40.95     $40.95</t>
        </r>
      </text>
    </comment>
    <comment ref="T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$18.23     $18.23
    10  $17.86    $178.60
    20  $17.51    $350.20
    50  $17.19    $859.50
   100  $16.86   $1686.00
   200  $16.55   $3310.00
   500  $16.25   $8125.00</t>
        </r>
      </text>
    </comment>
    <comment ref="W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$13.50     $13.50
    10  $13.23    $132.30
    25  $12.97    $324.25
    50  $12.73    $636.50
   100  $12.49   $1249.00
   250  $12.26   $3065.00
   500  $12.04   $6020.00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$12.40     $12.40
     5  $11.80     $59.00
    10  $11.30    $113.00
    20  $11.00    $220.00</t>
        </r>
      </text>
    </comment>
    <comment ref="H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W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H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W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H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W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T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$1.18      $1.18
    25   $1.06     $26.50
    50   $1.00     $49.95
   100   $0.94     $94.40
   500   $0.85    $425.50
  1000   $0.84    $840.00
  2500   $0.83   $2082.50
  5000   $0.83   $4130.00
 10000   $0.82   $8240.00</t>
        </r>
      </text>
    </comment>
    <comment ref="T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$4.45      $4.45
    25   $3.58     $89.50
    50   $2.98    $149.00
   100   $2.70    $270.00
   200   $2.38    $476.00
   500   $2.30   $1150.00
  1000   $2.20   $2200.00
  2000   $2.08   $4160.00
  5000   $1.75   $8750.00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$1.68      $1.68
    10   $1.57     $15.66
    25   $1.48     $36.98
    50   $1.30     $65.25
   100   $1.07    $107.30
   250   $1.04    $261.00
   500   $0.99    $493.00
  1000   $0.93    $928.00
  5000   $0.81   $4060.00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$1.68      $1.68
    10   $1.48     $14.80
    50   $1.30     $65.00
   100   $1.11    $111.00
   250   $1.08    $270.00
   500   $1.05    $525.00
  1000   $1.02   $1020.00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$1.63      $1.63
    10   $1.44     $14.40
    25   $1.36     $34.00
    50   $1.27     $63.50
   100   $1.05    $105.00
   500   $0.96    $478.50
  1000   $0.90    $901.00
  2500   $0.84   $2110.00</t>
        </r>
      </text>
    </comment>
    <comment ref="AI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$1.98      $1.98
    10   $1.63     $16.30
    75   $1.28     $96.00
   150   $1.23    $184.50</t>
        </r>
      </text>
    </comment>
    <comment ref="H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2000   $0.34    $684.80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25   $0.46     $11.53
    50   $0.42     $20.90
   100   $0.41     $40.60
   250   $0.40     $99.00
   500   $0.37    $186.50
  1000   $0.35    $351.00
  2000   $0.32    $638.00
  5000   $0.30   $1480.00</t>
        </r>
      </text>
    </comment>
    <comment ref="H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5000   $0.17    $875.00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$0.64      $0.64
    10   $0.41      $4.09
   100   $0.31     $31.00
   500   $0.27    $134.50
  1000   $0.21    $213.00
  2500   $0.18    $450.00
  5000   $0.17    $870.00
 10000   $0.17   $1710.00
 25000   $0.17   $4200.00</t>
        </r>
      </text>
    </comment>
    <comment ref="J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$0.53      $5.31
   100   $0.41     $40.73
   500   $0.32    $161.00
  1000   $0.26    $257.60
  1575   $0.26    $405.72</t>
        </r>
      </text>
    </comment>
    <comment ref="T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$0.62      $0.62
    10   $0.51      $5.13
   100   $0.33     $33.00
  1000   $0.27    $265.00
  2000   $0.24    $480.00
  5000   $0.22   $1120.00
 10000   $0.21   $2150.00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$0.50      $5.00
   100   $0.32     $32.20
   500   $0.29    $145.00
  1000   $0.26    $258.00
  2500   $0.23    $585.00
 10000   $0.21   $2100.00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25   $0.54     $13.43</t>
        </r>
      </text>
    </comment>
    <comment ref="AI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 3   $0.45      $1.34
    10   $0.41      $4.10
    50   $0.36     $17.95
   250   $0.30     $74.25
  1000   $0.26    $260.00</t>
        </r>
      </text>
    </comment>
    <comment ref="I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<sst xmlns="http://schemas.openxmlformats.org/spreadsheetml/2006/main" count="233" uniqueCount="131">
  <si>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</si>
  <si>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</si>
  <si>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</si>
  <si>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</si>
  <si>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</si>
  <si>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</si>
  <si>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</si>
  <si>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</si>
  <si>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C501,C502</t>
  </si>
  <si>
    <t>220uF</t>
  </si>
  <si>
    <t>Capacitors_THT:CP_Radial_D6.3mm_P2.50mm</t>
  </si>
  <si>
    <t>227CKS025MGM</t>
  </si>
  <si>
    <t>C301-C322</t>
  </si>
  <si>
    <t>10uF</t>
  </si>
  <si>
    <t>Capacitors_SMD:C_0603_HandSoldering</t>
  </si>
  <si>
    <t>C0603C106M8PACTU</t>
  </si>
  <si>
    <t>D501</t>
  </si>
  <si>
    <t>D</t>
  </si>
  <si>
    <t>Diodes_THT:D_DO-41_SOD81_P7.62mm_Horizontal</t>
  </si>
  <si>
    <t>J1</t>
  </si>
  <si>
    <t>Screw_Terminal_01x02</t>
  </si>
  <si>
    <t>Connectors_Molex:Molex_Sabre_43160-0X02_02x7.49mm_Vertical</t>
  </si>
  <si>
    <t>J501</t>
  </si>
  <si>
    <t>SPARE</t>
  </si>
  <si>
    <t>Pin_Headers:Pin_Header_Straight_1x05_Pitch2.54mm</t>
  </si>
  <si>
    <t>J505</t>
  </si>
  <si>
    <t>MIDI OUT</t>
  </si>
  <si>
    <t>Pin_Headers:Pin_Header_Straight_1x03_Pitch2.54mm</t>
  </si>
  <si>
    <t>J506</t>
  </si>
  <si>
    <t>MIDI IN</t>
  </si>
  <si>
    <t>Pin_Headers:Pin_Header_Straight_1x02_Pitch2.54mm</t>
  </si>
  <si>
    <t>J507,J508</t>
  </si>
  <si>
    <t>DIN-5_180degree</t>
  </si>
  <si>
    <t>57GB5FX</t>
  </si>
  <si>
    <t>J502-J504</t>
  </si>
  <si>
    <t>GS2</t>
  </si>
  <si>
    <t>MATHSTERK:SB2</t>
  </si>
  <si>
    <t>LED1-LED116</t>
  </si>
  <si>
    <t>SK9822</t>
  </si>
  <si>
    <t>MATHSTERK:LED_RGB_5050-6</t>
  </si>
  <si>
    <t>OLED501</t>
  </si>
  <si>
    <t>1.5"OLED</t>
  </si>
  <si>
    <t>MATHSTERK:OLED</t>
  </si>
  <si>
    <t>1431</t>
  </si>
  <si>
    <t>PSU1</t>
  </si>
  <si>
    <t>IRM-45</t>
  </si>
  <si>
    <t>MATHSTERK:IRM-45</t>
  </si>
  <si>
    <t>IRM-45-5</t>
  </si>
  <si>
    <t>R514,R521</t>
  </si>
  <si>
    <t>220R</t>
  </si>
  <si>
    <t>Resistors_SMD:R_1206_HandSoldering</t>
  </si>
  <si>
    <t>R519</t>
  </si>
  <si>
    <t>330R</t>
  </si>
  <si>
    <t>R201-R255,R501-R513,R515-R518,R520,R522</t>
  </si>
  <si>
    <t>10K</t>
  </si>
  <si>
    <t>RV201,RV203,RV204,RV206,RV207,RV209,RV211-RV213,RV215-RV217</t>
  </si>
  <si>
    <t>POT</t>
  </si>
  <si>
    <t>MATHSTERK:Pot</t>
  </si>
  <si>
    <t>RK09D1130A1L</t>
  </si>
  <si>
    <t>RV202,RV205,RV208,RV210,RV214,RV218-RV222</t>
  </si>
  <si>
    <t>MATHSTERK:slidepot</t>
  </si>
  <si>
    <t>RS6011YA6009</t>
  </si>
  <si>
    <t>SW501</t>
  </si>
  <si>
    <t>PEC11R-4215F-S0024</t>
  </si>
  <si>
    <t>MATHSTERK:Rotary_Encoder_Switched_PEC11R</t>
  </si>
  <si>
    <t>SW201-SW255</t>
  </si>
  <si>
    <t>SW_SPDT_6pin</t>
  </si>
  <si>
    <t>MATHSTERK:8mm_push_button</t>
  </si>
  <si>
    <t>MHPS2285</t>
  </si>
  <si>
    <t>U501</t>
  </si>
  <si>
    <t>stm32f103-china-MS</t>
  </si>
  <si>
    <t>MATHSTERK:stm32f103c8t6-module-china-MS</t>
  </si>
  <si>
    <t>U502</t>
  </si>
  <si>
    <t>PC817</t>
  </si>
  <si>
    <t>Housings_DIP:DIP-4_W7.62mm</t>
  </si>
  <si>
    <t>PC817X1NSZ1B</t>
  </si>
  <si>
    <t>U401-U410</t>
  </si>
  <si>
    <t>74HC4051</t>
  </si>
  <si>
    <t>Housings_DIP:DIP-16_W7.62mm_LongPads</t>
  </si>
  <si>
    <t>CD74HC4051E</t>
  </si>
  <si>
    <t>Prj:</t>
  </si>
  <si>
    <t>test.xml</t>
  </si>
  <si>
    <t>Co.:</t>
  </si>
  <si>
    <t>Prj date:</t>
  </si>
  <si>
    <t>22.05.2018 17:58:27</t>
  </si>
  <si>
    <t>Board Qty:</t>
  </si>
  <si>
    <t>Total Cost:</t>
  </si>
  <si>
    <t>Unit Cost:</t>
  </si>
  <si>
    <t>$ date:</t>
  </si>
  <si>
    <t>2018-05-22 17:58:57</t>
  </si>
  <si>
    <t>Digi-Key</t>
  </si>
  <si>
    <t>Avail</t>
  </si>
  <si>
    <t>Purch</t>
  </si>
  <si>
    <t>Cat#</t>
  </si>
  <si>
    <t>1572-1705-ND</t>
  </si>
  <si>
    <t>399-14945-2-ND</t>
  </si>
  <si>
    <t>NonStk</t>
  </si>
  <si>
    <t>SC2416-ND</t>
  </si>
  <si>
    <t>PEC11R-4215F-S0024-ND</t>
  </si>
  <si>
    <t>MHPS2285-ND</t>
  </si>
  <si>
    <t>PC817X1NSZ1B-ND</t>
  </si>
  <si>
    <t>296-12810-5-ND</t>
  </si>
  <si>
    <t>Farnell</t>
  </si>
  <si>
    <t>Mouser</t>
  </si>
  <si>
    <t>598-227CKS025MGM</t>
  </si>
  <si>
    <t>80-C0603C106M8PACTU</t>
  </si>
  <si>
    <t>502-57GB5FX</t>
  </si>
  <si>
    <t>485-1431</t>
  </si>
  <si>
    <t>709-IRM45-5</t>
  </si>
  <si>
    <t>688-RK09D1130A1L</t>
  </si>
  <si>
    <t>688-RS6011YA6009</t>
  </si>
  <si>
    <t>652-PEC11R-4215F-S24</t>
  </si>
  <si>
    <t>642-MHPS2285</t>
  </si>
  <si>
    <t>852-PC817X1NSZ1B</t>
  </si>
  <si>
    <t>595-CD74HC4051E</t>
  </si>
  <si>
    <t>Newark</t>
  </si>
  <si>
    <t>02P4266</t>
  </si>
  <si>
    <t>45AC6535</t>
  </si>
  <si>
    <t>89K7666</t>
  </si>
  <si>
    <t>44AC5387</t>
  </si>
  <si>
    <t>46Y2635</t>
  </si>
  <si>
    <t>64K3094</t>
  </si>
  <si>
    <t>Rs Components</t>
  </si>
  <si>
    <t>2509179458</t>
  </si>
  <si>
    <t>878-6917</t>
  </si>
  <si>
    <t>135-8955</t>
  </si>
  <si>
    <t>729-3644</t>
  </si>
  <si>
    <t>737-7748</t>
  </si>
  <si>
    <t>526-694</t>
  </si>
  <si>
    <t>Tme</t>
  </si>
  <si>
    <t>Distributors scraped by KiCost®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</si>
</sst>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227CKS025MGM+" TargetMode="External"/><Relationship Id="rId2" Type="http://schemas.openxmlformats.org/officeDocument/2006/relationships/hyperlink" Target="https://www.mouser.com/Search/Refine.aspx?Keyword=227CKS025MGM+" TargetMode="External"/><Relationship Id="rId3" Type="http://schemas.openxmlformats.org/officeDocument/2006/relationships/hyperlink" Target="http://www.newark.com/webapp/wcs/stores/servlet/Search?catalogId=15003&amp;langId=-1&amp;storeId=10194&amp;gs=true&amp;st=227CKS025MGM+" TargetMode="External"/><Relationship Id="rId4" Type="http://schemas.openxmlformats.org/officeDocument/2006/relationships/hyperlink" Target="http://it.rs-online.com/web/c/?searchTerm=227CKS025MGM+" TargetMode="External"/><Relationship Id="rId5" Type="http://schemas.openxmlformats.org/officeDocument/2006/relationships/hyperlink" Target="http://www.digikey.com/scripts/DkSearch/dksus.dll?WT.z_header=search_go&amp;lang=en&amp;keywords=C0603C106M8PACTU+" TargetMode="External"/><Relationship Id="rId6" Type="http://schemas.openxmlformats.org/officeDocument/2006/relationships/hyperlink" Target="https://www.mouser.com/Search/Refine.aspx?Keyword=C0603C106M8PACTU+" TargetMode="External"/><Relationship Id="rId7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8" Type="http://schemas.openxmlformats.org/officeDocument/2006/relationships/hyperlink" Target="http://www.digikey.com/scripts/DkSearch/dksus.dll?WT.z_header=search_go&amp;lang=en&amp;keywords=57GB5FX+" TargetMode="External"/><Relationship Id="rId9" Type="http://schemas.openxmlformats.org/officeDocument/2006/relationships/hyperlink" Target="https://www.mouser.com/Search/Refine.aspx?Keyword=57GB5FX+" TargetMode="External"/><Relationship Id="rId10" Type="http://schemas.openxmlformats.org/officeDocument/2006/relationships/hyperlink" Target="http://www.newark.com/webapp/wcs/stores/servlet/Search?catalogId=15003&amp;langId=-1&amp;storeId=10194&amp;gs=true&amp;st=57GB5FX+" TargetMode="External"/><Relationship Id="rId11" Type="http://schemas.openxmlformats.org/officeDocument/2006/relationships/hyperlink" Target="http://it.rs-online.com/web/c/?searchTerm=57GB5FX+" TargetMode="External"/><Relationship Id="rId12" Type="http://schemas.openxmlformats.org/officeDocument/2006/relationships/hyperlink" Target="https://www.mouser.com/ProductDetail/Adafruit/1431?qs=sGAEpiMZZMsMyYRRhGMFNvdcrRe1DvIb23LoKiVQBGM%3d" TargetMode="External"/><Relationship Id="rId13" Type="http://schemas.openxmlformats.org/officeDocument/2006/relationships/hyperlink" Target="https://www.mouser.com/ProductDetail/MEAN-WELL/IRM-45-5?qs=sGAEpiMZZMuWiaalG5TUgItXvBdzAI9%252bvFTzxtRkSTqFceB9k4JzKQ%3d%3d" TargetMode="External"/><Relationship Id="rId14" Type="http://schemas.openxmlformats.org/officeDocument/2006/relationships/hyperlink" Target="http://www.newark.com/webapp/wcs/stores/servlet/Search?catalogId=15003&amp;langId=-1&amp;storeId=10194&amp;gs=true&amp;st=IRM-45-5+" TargetMode="External"/><Relationship Id="rId15" Type="http://schemas.openxmlformats.org/officeDocument/2006/relationships/hyperlink" Target="http://it.rs-online.com/web/c/?searchTerm=IRM-45-5+" TargetMode="External"/><Relationship Id="rId16" Type="http://schemas.openxmlformats.org/officeDocument/2006/relationships/hyperlink" Target="https://www.tme.eu/en/details/irm-45-5/built-in-power-supplies/mean-well/" TargetMode="External"/><Relationship Id="rId17" Type="http://schemas.openxmlformats.org/officeDocument/2006/relationships/hyperlink" Target="http://www.digikey.com/scripts/DkSearch/dksus.dll?WT.z_header=search_go&amp;lang=en&amp;keywords=C0603C106M8PACTU+" TargetMode="External"/><Relationship Id="rId18" Type="http://schemas.openxmlformats.org/officeDocument/2006/relationships/hyperlink" Target="https://www.mouser.com/Search/Refine.aspx?Keyword=C0603C106M8PACTU+" TargetMode="External"/><Relationship Id="rId19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20" Type="http://schemas.openxmlformats.org/officeDocument/2006/relationships/hyperlink" Target="http://www.digikey.com/scripts/DkSearch/dksus.dll?WT.z_header=search_go&amp;lang=en&amp;keywords=C0603C106M8PACTU+" TargetMode="External"/><Relationship Id="rId21" Type="http://schemas.openxmlformats.org/officeDocument/2006/relationships/hyperlink" Target="https://www.mouser.com/Search/Refine.aspx?Keyword=C0603C106M8PACTU+" TargetMode="External"/><Relationship Id="rId22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23" Type="http://schemas.openxmlformats.org/officeDocument/2006/relationships/hyperlink" Target="http://www.digikey.com/scripts/DkSearch/dksus.dll?WT.z_header=search_go&amp;lang=en&amp;keywords=C0603C106M8PACTU+" TargetMode="External"/><Relationship Id="rId24" Type="http://schemas.openxmlformats.org/officeDocument/2006/relationships/hyperlink" Target="https://www.mouser.com/Search/Refine.aspx?Keyword=C0603C106M8PACTU+" TargetMode="External"/><Relationship Id="rId25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26" Type="http://schemas.openxmlformats.org/officeDocument/2006/relationships/hyperlink" Target="https://www.mouser.com/Search/Refine.aspx?Keyword=RK09D1130A1L+" TargetMode="External"/><Relationship Id="rId27" Type="http://schemas.openxmlformats.org/officeDocument/2006/relationships/hyperlink" Target="http://it.rs-online.com/web/p/potenziometri/7293644/" TargetMode="External"/><Relationship Id="rId28" Type="http://schemas.openxmlformats.org/officeDocument/2006/relationships/hyperlink" Target="https://www.mouser.com/Search/Refine.aspx?Keyword=RS6011YA6009+" TargetMode="External"/><Relationship Id="rId29" Type="http://schemas.openxmlformats.org/officeDocument/2006/relationships/hyperlink" Target="http://www.digikey.com/scripts/DkSearch/dksus.dll?WT.z_header=search_go&amp;lang=en&amp;keywords=PEC11R-4215F-S0024+" TargetMode="External"/><Relationship Id="rId30" Type="http://schemas.openxmlformats.org/officeDocument/2006/relationships/hyperlink" Target="https://www.mouser.com/Search/Refine.aspx?Keyword=PEC11R-4215F-S0024+" TargetMode="External"/><Relationship Id="rId31" Type="http://schemas.openxmlformats.org/officeDocument/2006/relationships/hyperlink" Target="http://www.newark.com/webapp/wcs/stores/servlet/Search?catalogId=15003&amp;langId=-1&amp;storeId=10194&amp;gs=true&amp;st=PEC11R-4215F-S0024+" TargetMode="External"/><Relationship Id="rId32" Type="http://schemas.openxmlformats.org/officeDocument/2006/relationships/hyperlink" Target="http://it.rs-online.com/web/p/encoder-meccanici-rotativi/7377748/" TargetMode="External"/><Relationship Id="rId33" Type="http://schemas.openxmlformats.org/officeDocument/2006/relationships/hyperlink" Target="https://www.tme.eu/en/details/pec11r-4215f-s0024/incremental-type-encoders/bourns/" TargetMode="External"/><Relationship Id="rId34" Type="http://schemas.openxmlformats.org/officeDocument/2006/relationships/hyperlink" Target="http://www.digikey.com/product-detail/en/apem-inc/MHPS2285/MHPS2285-ND/1795385" TargetMode="External"/><Relationship Id="rId35" Type="http://schemas.openxmlformats.org/officeDocument/2006/relationships/hyperlink" Target="https://www.mouser.com/ProductDetail/Apem/MHPS2285?qs=sGAEpiMZZMvxtGF7dlGNpiWIsZK%2fBfC045l8Tj%252bOhG0%3d" TargetMode="External"/><Relationship Id="rId36" Type="http://schemas.openxmlformats.org/officeDocument/2006/relationships/hyperlink" Target="http://www.digikey.com/scripts/DkSearch/dksus.dll?WT.z_header=search_go&amp;lang=en&amp;keywords=PC817X1NSZ1B+" TargetMode="External"/><Relationship Id="rId37" Type="http://schemas.openxmlformats.org/officeDocument/2006/relationships/hyperlink" Target="https://www.mouser.com/Search/Refine.aspx?Keyword=PC817X1NSZ1B+" TargetMode="External"/><Relationship Id="rId38" Type="http://schemas.openxmlformats.org/officeDocument/2006/relationships/hyperlink" Target="http://www.digikey.com/product-detail/en/texas-instruments/CD74HC4051E/296-12810-5-ND/475938" TargetMode="External"/><Relationship Id="rId39" Type="http://schemas.openxmlformats.org/officeDocument/2006/relationships/hyperlink" Target="https://www.mouser.com/ProductDetail/Texas-Instruments/CD74HC4051E?qs=sGAEpiMZZMtxrAS98ir%252bsyyzhQKXP6Bb3pukJv9M5Kc%3d" TargetMode="External"/><Relationship Id="rId40" Type="http://schemas.openxmlformats.org/officeDocument/2006/relationships/hyperlink" Target="http://www.newark.com/texas-instruments/cd74hc4051e/analog-mux-dmux-8-x-1-dip-16/dp/64K3094?st=CD74HC4051E%20" TargetMode="External"/><Relationship Id="rId41" Type="http://schemas.openxmlformats.org/officeDocument/2006/relationships/hyperlink" Target="http://it.rs-online.com/web/p/multiplexer/0526694/" TargetMode="External"/><Relationship Id="rId42" Type="http://schemas.openxmlformats.org/officeDocument/2006/relationships/hyperlink" Target="https://www.tme.eu/en/details/cd74hc4051e/decoders-multiplexers-switches/texas-instruments/" TargetMode="External"/><Relationship Id="rId43" Type="http://schemas.openxmlformats.org/officeDocument/2006/relationships/vmlDrawing" Target="../drawings/vmlDrawing1.vml"/><Relationship Id="rId4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80</v>
      </c>
      <c r="B1" s="3" t="s">
        <v>81</v>
      </c>
      <c r="F1" s="4" t="s">
        <v>85</v>
      </c>
      <c r="G1" s="4">
        <v>100</v>
      </c>
    </row>
    <row r="2" spans="1:37">
      <c r="A2" s="2" t="s">
        <v>82</v>
      </c>
      <c r="B2" s="3"/>
      <c r="F2" s="2" t="s">
        <v>87</v>
      </c>
      <c r="G2" s="5">
        <f>TotalCost/BoardQty</f>
        <v>0</v>
      </c>
    </row>
    <row r="3" spans="1:37">
      <c r="A3" s="2" t="s">
        <v>83</v>
      </c>
      <c r="B3" s="3" t="s">
        <v>84</v>
      </c>
      <c r="F3" s="2" t="s">
        <v>86</v>
      </c>
      <c r="G3" s="6">
        <f>SUM(G7:G28)</f>
        <v>0</v>
      </c>
      <c r="K3" s="6">
        <f>SUM(K7:K28)</f>
        <v>0</v>
      </c>
      <c r="L3" s="7">
        <f>(ROWS(K7:K28)-COUNTBLANK(K7:K28))&amp;" of "&amp;ROWS(K7:K28)&amp;" parts found"</f>
        <v>0</v>
      </c>
      <c r="P3" s="6">
        <f>SUM(P7:P28)</f>
        <v>0</v>
      </c>
      <c r="Q3" s="7">
        <f>(ROWS(P7:P28)-COUNTBLANK(P7:P28))&amp;" of "&amp;ROWS(P7:P28)&amp;" parts found"</f>
        <v>0</v>
      </c>
      <c r="U3" s="6">
        <f>SUM(U7:U28)</f>
        <v>0</v>
      </c>
      <c r="V3" s="7">
        <f>(ROWS(U7:U28)-COUNTBLANK(U7:U28))&amp;" of "&amp;ROWS(U7:U28)&amp;" parts found"</f>
        <v>0</v>
      </c>
      <c r="Z3" s="6">
        <f>SUM(Z7:Z28)</f>
        <v>0</v>
      </c>
      <c r="AA3" s="7">
        <f>(ROWS(Z7:Z28)-COUNTBLANK(Z7:Z28))&amp;" of "&amp;ROWS(Z7:Z28)&amp;" parts found"</f>
        <v>0</v>
      </c>
      <c r="AE3" s="6">
        <f>SUM(AE7:AE28)</f>
        <v>0</v>
      </c>
      <c r="AF3" s="7">
        <f>(ROWS(AE7:AE28)-COUNTBLANK(AE7:AE28))&amp;" of "&amp;ROWS(AE7:AE28)&amp;" parts found"</f>
        <v>0</v>
      </c>
      <c r="AJ3" s="6">
        <f>SUM(AJ7:AJ28)</f>
        <v>0</v>
      </c>
      <c r="AK3" s="7">
        <f>(ROWS(AJ7:AJ28)-COUNTBLANK(AJ7:AJ28))&amp;" of "&amp;ROWS(AJ7:AJ28)&amp;" parts found"</f>
        <v>0</v>
      </c>
    </row>
    <row r="4" spans="1:37">
      <c r="A4" s="2" t="s">
        <v>88</v>
      </c>
      <c r="B4" s="3" t="s">
        <v>89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90</v>
      </c>
      <c r="I5" s="9"/>
      <c r="J5" s="9"/>
      <c r="K5" s="9"/>
      <c r="L5" s="9"/>
      <c r="M5" s="10" t="s">
        <v>102</v>
      </c>
      <c r="N5" s="10"/>
      <c r="O5" s="10"/>
      <c r="P5" s="10"/>
      <c r="Q5" s="10"/>
      <c r="R5" s="11" t="s">
        <v>103</v>
      </c>
      <c r="S5" s="11"/>
      <c r="T5" s="11"/>
      <c r="U5" s="11"/>
      <c r="V5" s="11"/>
      <c r="W5" s="12" t="s">
        <v>115</v>
      </c>
      <c r="X5" s="12"/>
      <c r="Y5" s="12"/>
      <c r="Z5" s="12"/>
      <c r="AA5" s="12"/>
      <c r="AB5" s="13" t="s">
        <v>122</v>
      </c>
      <c r="AC5" s="13"/>
      <c r="AD5" s="13"/>
      <c r="AE5" s="13"/>
      <c r="AF5" s="13"/>
      <c r="AG5" s="14" t="s">
        <v>129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91</v>
      </c>
      <c r="I6" s="15" t="s">
        <v>92</v>
      </c>
      <c r="J6" s="15" t="s">
        <v>6</v>
      </c>
      <c r="K6" s="15" t="s">
        <v>7</v>
      </c>
      <c r="L6" s="15" t="s">
        <v>93</v>
      </c>
      <c r="M6" s="15" t="s">
        <v>91</v>
      </c>
      <c r="N6" s="15" t="s">
        <v>92</v>
      </c>
      <c r="O6" s="15" t="s">
        <v>6</v>
      </c>
      <c r="P6" s="15" t="s">
        <v>7</v>
      </c>
      <c r="Q6" s="15" t="s">
        <v>93</v>
      </c>
      <c r="R6" s="15" t="s">
        <v>91</v>
      </c>
      <c r="S6" s="15" t="s">
        <v>92</v>
      </c>
      <c r="T6" s="15" t="s">
        <v>6</v>
      </c>
      <c r="U6" s="15" t="s">
        <v>7</v>
      </c>
      <c r="V6" s="15" t="s">
        <v>93</v>
      </c>
      <c r="W6" s="15" t="s">
        <v>91</v>
      </c>
      <c r="X6" s="15" t="s">
        <v>92</v>
      </c>
      <c r="Y6" s="15" t="s">
        <v>6</v>
      </c>
      <c r="Z6" s="15" t="s">
        <v>7</v>
      </c>
      <c r="AA6" s="15" t="s">
        <v>93</v>
      </c>
      <c r="AB6" s="15" t="s">
        <v>91</v>
      </c>
      <c r="AC6" s="15" t="s">
        <v>92</v>
      </c>
      <c r="AD6" s="15" t="s">
        <v>6</v>
      </c>
      <c r="AE6" s="15" t="s">
        <v>7</v>
      </c>
      <c r="AF6" s="15" t="s">
        <v>93</v>
      </c>
      <c r="AG6" s="15" t="s">
        <v>91</v>
      </c>
      <c r="AH6" s="15" t="s">
        <v>92</v>
      </c>
      <c r="AI6" s="15" t="s">
        <v>6</v>
      </c>
      <c r="AJ6" s="15" t="s">
        <v>7</v>
      </c>
      <c r="AK6" s="15" t="s">
        <v>93</v>
      </c>
    </row>
    <row r="7" spans="1:37">
      <c r="A7" s="16" t="s">
        <v>8</v>
      </c>
      <c r="B7" s="16" t="s">
        <v>9</v>
      </c>
      <c r="C7" s="16" t="s">
        <v>10</v>
      </c>
      <c r="D7" s="16" t="s">
        <v>11</v>
      </c>
      <c r="E7" s="16">
        <f>BoardQty*2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  <c r="H7" s="16">
        <v>8059</v>
      </c>
      <c r="J7" s="17">
        <f>iferror(lookup(if(I7="",E7,I7),{0,1,10,100,500,1000,2500,5000},{0.0,0.24,0.164,0.0928,0.06552,0.05733,0.0546,0.05051}),"")</f>
        <v>0</v>
      </c>
      <c r="K7" s="17">
        <f>iferror(if(I7="",E7,I7)*J7,"")</f>
        <v>0</v>
      </c>
      <c r="L7" s="18" t="s">
        <v>94</v>
      </c>
      <c r="R7" s="16">
        <v>6331</v>
      </c>
      <c r="T7" s="17">
        <f>iferror(lookup(if(S7="",E7,S7),{0,1,10,100,500,1000,2500,5000,10000,25000},{0.0,0.103,0.08,0.06,0.054,0.043,0.04,0.039,0.035,0.034}),"")</f>
        <v>0</v>
      </c>
      <c r="U7" s="17">
        <f>iferror(if(S7="",E7,S7)*T7,"")</f>
        <v>0</v>
      </c>
      <c r="V7" s="18" t="s">
        <v>104</v>
      </c>
      <c r="W7" s="19" t="s">
        <v>96</v>
      </c>
      <c r="Y7" s="17">
        <f>iferror(lookup(if(X7="",E7,X7),{0,1,4000},{0.0,0.046,0.046}),"")</f>
        <v>0</v>
      </c>
      <c r="Z7" s="17">
        <f>iferror(if(X7="",E7,X7)*Y7,"")</f>
        <v>0</v>
      </c>
      <c r="AA7" s="18" t="s">
        <v>116</v>
      </c>
      <c r="AB7" s="19" t="s">
        <v>96</v>
      </c>
      <c r="AF7" s="18" t="s">
        <v>123</v>
      </c>
    </row>
    <row r="8" spans="1:37">
      <c r="A8" s="16" t="s">
        <v>12</v>
      </c>
      <c r="B8" s="16" t="s">
        <v>13</v>
      </c>
      <c r="C8" s="16" t="s">
        <v>14</v>
      </c>
      <c r="D8" s="16" t="s">
        <v>15</v>
      </c>
      <c r="E8" s="16">
        <f>BoardQty*22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  <c r="H8" s="19" t="s">
        <v>96</v>
      </c>
      <c r="J8" s="17">
        <f>iferror(lookup(if(I8="",E8,I8),{0,1,4000},{0.0,0.12176,0.12176}),"")</f>
        <v>0</v>
      </c>
      <c r="K8" s="17">
        <f>iferror(if(I8="",E8,I8)*J8,"")</f>
        <v>0</v>
      </c>
      <c r="L8" s="18" t="s">
        <v>95</v>
      </c>
      <c r="R8" s="16">
        <v>8104</v>
      </c>
      <c r="T8" s="17">
        <f>iferror(lookup(if(S8="",E8,S8),{0,1,10,100,500,1000,4000,8000,24000,48000},{0.0,0.471,0.273,0.165,0.151,0.135,0.1,0.091,0.089,0.078}),"")</f>
        <v>0</v>
      </c>
      <c r="U8" s="17">
        <f>iferror(if(S8="",E8,S8)*T8,"")</f>
        <v>0</v>
      </c>
      <c r="V8" s="18" t="s">
        <v>105</v>
      </c>
      <c r="W8" s="19" t="s">
        <v>96</v>
      </c>
      <c r="Y8" s="17">
        <f>iferror(lookup(if(X8="",E8,X8),{0,1,10,25,50,100,250,500,1000},{0.0,0.266,0.266,0.231,0.196,0.161,0.154,0.147,0.132}),"")</f>
        <v>0</v>
      </c>
      <c r="Z8" s="17">
        <f>iferror(if(X8="",E8,X8)*Y8,"")</f>
        <v>0</v>
      </c>
      <c r="AA8" s="18" t="s">
        <v>117</v>
      </c>
    </row>
    <row r="9" spans="1:37">
      <c r="A9" s="16" t="s">
        <v>16</v>
      </c>
      <c r="B9" s="16" t="s">
        <v>17</v>
      </c>
      <c r="C9" s="16" t="s">
        <v>18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</row>
    <row r="10" spans="1:37">
      <c r="A10" s="16" t="s">
        <v>19</v>
      </c>
      <c r="B10" s="16" t="s">
        <v>20</v>
      </c>
      <c r="C10" s="16" t="s">
        <v>21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22</v>
      </c>
      <c r="B11" s="16" t="s">
        <v>23</v>
      </c>
      <c r="C11" s="16" t="s">
        <v>24</v>
      </c>
      <c r="E11" s="16">
        <f>BoardQty*1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25</v>
      </c>
      <c r="B12" s="16" t="s">
        <v>26</v>
      </c>
      <c r="C12" s="16" t="s">
        <v>27</v>
      </c>
      <c r="E12" s="16">
        <f>BoardQty*1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28</v>
      </c>
      <c r="B13" s="16" t="s">
        <v>29</v>
      </c>
      <c r="C13" s="16" t="s">
        <v>30</v>
      </c>
      <c r="E13" s="16">
        <f>BoardQty*1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31</v>
      </c>
      <c r="B14" s="16" t="s">
        <v>32</v>
      </c>
      <c r="D14" s="16" t="s">
        <v>33</v>
      </c>
      <c r="E14" s="16">
        <f>BoardQty*2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  <c r="H14" s="16">
        <v>383</v>
      </c>
      <c r="J14" s="17">
        <f>iferror(lookup(if(I14="",E14,I14),{0,1,10,25,50,100,250,500,1000,2500},{0.0,5.67,5.441,4.9872,4.7606,4.5339,3.9672,3.85384,3.28709,3.0604}),"")</f>
        <v>0</v>
      </c>
      <c r="K14" s="17">
        <f>iferror(if(I14="",E14,I14)*J14,"")</f>
        <v>0</v>
      </c>
      <c r="L14" s="18" t="s">
        <v>97</v>
      </c>
      <c r="R14" s="16">
        <v>1231</v>
      </c>
      <c r="T14" s="17">
        <f>iferror(lookup(if(S14="",E14,S14),{0,1,10,25,50,100,250,500,1000,2500},{0.0,6.84,5.14,4.73,4.49,4.3,3.84,3.25,3.0,2.93}),"")</f>
        <v>0</v>
      </c>
      <c r="U14" s="17">
        <f>iferror(if(S14="",E14,S14)*T14,"")</f>
        <v>0</v>
      </c>
      <c r="V14" s="18" t="s">
        <v>106</v>
      </c>
      <c r="W14" s="16">
        <v>86</v>
      </c>
      <c r="Y14" s="17">
        <f>iferror(lookup(if(X14="",E14,X14),{0,1,10,25,100,250,500,1000},{0.0,4.95,3.7,3.43,3.3,3.0,2.59,2.56}),"")</f>
        <v>0</v>
      </c>
      <c r="Z14" s="17">
        <f>iferror(if(X14="",E14,X14)*Y14,"")</f>
        <v>0</v>
      </c>
      <c r="AA14" s="18" t="s">
        <v>118</v>
      </c>
      <c r="AB14" s="19" t="s">
        <v>96</v>
      </c>
      <c r="AF14" s="18" t="s">
        <v>124</v>
      </c>
    </row>
    <row r="15" spans="1:37">
      <c r="A15" s="16" t="s">
        <v>34</v>
      </c>
      <c r="B15" s="16" t="s">
        <v>35</v>
      </c>
      <c r="C15" s="16" t="s">
        <v>36</v>
      </c>
      <c r="E15" s="16">
        <f>BoardQty*3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</row>
    <row r="16" spans="1:37">
      <c r="A16" s="16" t="s">
        <v>37</v>
      </c>
      <c r="B16" s="16" t="s">
        <v>38</v>
      </c>
      <c r="C16" s="16" t="s">
        <v>39</v>
      </c>
      <c r="E16" s="16">
        <f>BoardQty*116</f>
        <v>0</v>
      </c>
      <c r="F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>
        <f>iferror(E16*F16,"")</f>
        <v>0</v>
      </c>
    </row>
    <row r="17" spans="1:37">
      <c r="A17" s="16" t="s">
        <v>40</v>
      </c>
      <c r="B17" s="16" t="s">
        <v>41</v>
      </c>
      <c r="C17" s="16" t="s">
        <v>42</v>
      </c>
      <c r="D17" s="16" t="s">
        <v>43</v>
      </c>
      <c r="E17" s="16">
        <f>BoardQty*1</f>
        <v>0</v>
      </c>
      <c r="F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7">
        <f>iferror(E17*F17,"")</f>
        <v>0</v>
      </c>
      <c r="R17" s="16">
        <v>34</v>
      </c>
      <c r="T17" s="17">
        <f>iferror(lookup(if(S17="",E17,S17),{0,1},{0.0,40.95}),"")</f>
        <v>0</v>
      </c>
      <c r="U17" s="17">
        <f>iferror(if(S17="",E17,S17)*T17,"")</f>
        <v>0</v>
      </c>
      <c r="V17" s="18" t="s">
        <v>107</v>
      </c>
    </row>
    <row r="18" spans="1:37">
      <c r="A18" s="16" t="s">
        <v>44</v>
      </c>
      <c r="B18" s="16" t="s">
        <v>45</v>
      </c>
      <c r="C18" s="16" t="s">
        <v>46</v>
      </c>
      <c r="D18" s="16" t="s">
        <v>47</v>
      </c>
      <c r="E18" s="16">
        <f>BoardQty*1</f>
        <v>0</v>
      </c>
      <c r="F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7">
        <f>iferror(E18*F18,"")</f>
        <v>0</v>
      </c>
      <c r="R18" s="16">
        <v>100</v>
      </c>
      <c r="T18" s="17">
        <f>iferror(lookup(if(S18="",E18,S18),{0,1,10,20,50,100,200,500},{0.0,18.23,17.86,17.51,17.19,16.86,16.55,16.25}),"")</f>
        <v>0</v>
      </c>
      <c r="U18" s="17">
        <f>iferror(if(S18="",E18,S18)*T18,"")</f>
        <v>0</v>
      </c>
      <c r="V18" s="18" t="s">
        <v>108</v>
      </c>
      <c r="W18" s="19" t="s">
        <v>96</v>
      </c>
      <c r="Y18" s="17">
        <f>iferror(lookup(if(X18="",E18,X18),{0,1,10,25,50,100,250,500},{0.0,13.5,13.23,12.97,12.73,12.49,12.26,12.04}),"")</f>
        <v>0</v>
      </c>
      <c r="Z18" s="17">
        <f>iferror(if(X18="",E18,X18)*Y18,"")</f>
        <v>0</v>
      </c>
      <c r="AA18" s="18" t="s">
        <v>119</v>
      </c>
      <c r="AB18" s="16">
        <v>2</v>
      </c>
      <c r="AF18" s="18" t="s">
        <v>125</v>
      </c>
      <c r="AG18" s="16">
        <v>3</v>
      </c>
      <c r="AI18" s="17">
        <f>iferror(lookup(if(AH18="",E18,AH18),{0,1,5,10,20},{0.0,12.4,11.8,11.3,11.0}),"")</f>
        <v>0</v>
      </c>
      <c r="AJ18" s="17">
        <f>iferror(if(AH18="",E18,AH18)*AI18,"")</f>
        <v>0</v>
      </c>
      <c r="AK18" s="18" t="s">
        <v>47</v>
      </c>
    </row>
    <row r="19" spans="1:37">
      <c r="A19" s="16" t="s">
        <v>48</v>
      </c>
      <c r="B19" s="16" t="s">
        <v>49</v>
      </c>
      <c r="C19" s="16" t="s">
        <v>50</v>
      </c>
      <c r="D19" s="16" t="s">
        <v>15</v>
      </c>
      <c r="E19" s="16">
        <f>BoardQty*2</f>
        <v>0</v>
      </c>
      <c r="F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7">
        <f>iferror(E19*F19,"")</f>
        <v>0</v>
      </c>
      <c r="H19" s="19" t="s">
        <v>96</v>
      </c>
      <c r="J19" s="17">
        <f>iferror(lookup(if(I19="",E19,I19),{0,1,4000},{0.0,0.12176,0.12176}),"")</f>
        <v>0</v>
      </c>
      <c r="K19" s="17">
        <f>iferror(if(I19="",E19,I19)*J19,"")</f>
        <v>0</v>
      </c>
      <c r="L19" s="18" t="s">
        <v>95</v>
      </c>
      <c r="R19" s="16">
        <v>8104</v>
      </c>
      <c r="T19" s="17">
        <f>iferror(lookup(if(S19="",E19,S19),{0,1,10,100,500,1000,4000,8000,24000,48000},{0.0,0.471,0.273,0.165,0.151,0.135,0.1,0.091,0.089,0.078}),"")</f>
        <v>0</v>
      </c>
      <c r="U19" s="17">
        <f>iferror(if(S19="",E19,S19)*T19,"")</f>
        <v>0</v>
      </c>
      <c r="V19" s="18" t="s">
        <v>105</v>
      </c>
      <c r="W19" s="19" t="s">
        <v>96</v>
      </c>
      <c r="Y19" s="17">
        <f>iferror(lookup(if(X19="",E19,X19),{0,1,10,25,50,100,250,500,1000},{0.0,0.266,0.266,0.231,0.196,0.161,0.154,0.147,0.132}),"")</f>
        <v>0</v>
      </c>
      <c r="Z19" s="17">
        <f>iferror(if(X19="",E19,X19)*Y19,"")</f>
        <v>0</v>
      </c>
      <c r="AA19" s="18" t="s">
        <v>117</v>
      </c>
    </row>
    <row r="20" spans="1:37">
      <c r="A20" s="16" t="s">
        <v>51</v>
      </c>
      <c r="B20" s="16" t="s">
        <v>52</v>
      </c>
      <c r="C20" s="16" t="s">
        <v>50</v>
      </c>
      <c r="D20" s="16" t="s">
        <v>15</v>
      </c>
      <c r="E20" s="16">
        <f>BoardQty*1</f>
        <v>0</v>
      </c>
      <c r="F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7">
        <f>iferror(E20*F20,"")</f>
        <v>0</v>
      </c>
      <c r="H20" s="19" t="s">
        <v>96</v>
      </c>
      <c r="J20" s="17">
        <f>iferror(lookup(if(I20="",E20,I20),{0,1,4000},{0.0,0.12176,0.12176}),"")</f>
        <v>0</v>
      </c>
      <c r="K20" s="17">
        <f>iferror(if(I20="",E20,I20)*J20,"")</f>
        <v>0</v>
      </c>
      <c r="L20" s="18" t="s">
        <v>95</v>
      </c>
      <c r="R20" s="16">
        <v>8104</v>
      </c>
      <c r="T20" s="17">
        <f>iferror(lookup(if(S20="",E20,S20),{0,1,10,100,500,1000,4000,8000,24000,48000},{0.0,0.471,0.273,0.165,0.151,0.135,0.1,0.091,0.089,0.078}),"")</f>
        <v>0</v>
      </c>
      <c r="U20" s="17">
        <f>iferror(if(S20="",E20,S20)*T20,"")</f>
        <v>0</v>
      </c>
      <c r="V20" s="18" t="s">
        <v>105</v>
      </c>
      <c r="W20" s="19" t="s">
        <v>96</v>
      </c>
      <c r="Y20" s="17">
        <f>iferror(lookup(if(X20="",E20,X20),{0,1,10,25,50,100,250,500,1000},{0.0,0.266,0.266,0.231,0.196,0.161,0.154,0.147,0.132}),"")</f>
        <v>0</v>
      </c>
      <c r="Z20" s="17">
        <f>iferror(if(X20="",E20,X20)*Y20,"")</f>
        <v>0</v>
      </c>
      <c r="AA20" s="18" t="s">
        <v>117</v>
      </c>
    </row>
    <row r="21" spans="1:37">
      <c r="A21" s="16" t="s">
        <v>53</v>
      </c>
      <c r="B21" s="16" t="s">
        <v>54</v>
      </c>
      <c r="C21" s="16" t="s">
        <v>50</v>
      </c>
      <c r="D21" s="16" t="s">
        <v>15</v>
      </c>
      <c r="E21" s="16">
        <f>BoardQty*74</f>
        <v>0</v>
      </c>
      <c r="F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>
        <f>iferror(E21*F21,"")</f>
        <v>0</v>
      </c>
      <c r="H21" s="19" t="s">
        <v>96</v>
      </c>
      <c r="J21" s="17">
        <f>iferror(lookup(if(I21="",E21,I21),{0,1,4000},{0.0,0.12176,0.12176}),"")</f>
        <v>0</v>
      </c>
      <c r="K21" s="17">
        <f>iferror(if(I21="",E21,I21)*J21,"")</f>
        <v>0</v>
      </c>
      <c r="L21" s="18" t="s">
        <v>95</v>
      </c>
      <c r="R21" s="16">
        <v>8104</v>
      </c>
      <c r="T21" s="17">
        <f>iferror(lookup(if(S21="",E21,S21),{0,1,10,100,500,1000,4000,8000,24000,48000},{0.0,0.471,0.273,0.165,0.151,0.135,0.1,0.091,0.089,0.078}),"")</f>
        <v>0</v>
      </c>
      <c r="U21" s="17">
        <f>iferror(if(S21="",E21,S21)*T21,"")</f>
        <v>0</v>
      </c>
      <c r="V21" s="18" t="s">
        <v>105</v>
      </c>
      <c r="W21" s="19" t="s">
        <v>96</v>
      </c>
      <c r="Y21" s="17">
        <f>iferror(lookup(if(X21="",E21,X21),{0,1,10,25,50,100,250,500,1000},{0.0,0.266,0.266,0.231,0.196,0.161,0.154,0.147,0.132}),"")</f>
        <v>0</v>
      </c>
      <c r="Z21" s="17">
        <f>iferror(if(X21="",E21,X21)*Y21,"")</f>
        <v>0</v>
      </c>
      <c r="AA21" s="18" t="s">
        <v>117</v>
      </c>
    </row>
    <row r="22" spans="1:37">
      <c r="A22" s="16" t="s">
        <v>55</v>
      </c>
      <c r="B22" s="16" t="s">
        <v>56</v>
      </c>
      <c r="C22" s="16" t="s">
        <v>57</v>
      </c>
      <c r="D22" s="16" t="s">
        <v>58</v>
      </c>
      <c r="E22" s="16">
        <f>BoardQty*12</f>
        <v>0</v>
      </c>
      <c r="F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7">
        <f>iferror(E22*F22,"")</f>
        <v>0</v>
      </c>
      <c r="R22" s="16">
        <v>1659</v>
      </c>
      <c r="T22" s="17">
        <f>iferror(lookup(if(S22="",E22,S22),{0,1,25,50,100,500,1000,2500,5000,10000},{0.0,1.18,1.06,0.999,0.944,0.851,0.84,0.833,0.826,0.824}),"")</f>
        <v>0</v>
      </c>
      <c r="U22" s="17">
        <f>iferror(if(S22="",E22,S22)*T22,"")</f>
        <v>0</v>
      </c>
      <c r="V22" s="18" t="s">
        <v>109</v>
      </c>
      <c r="AB22" s="16">
        <v>94</v>
      </c>
      <c r="AF22" s="18" t="s">
        <v>126</v>
      </c>
    </row>
    <row r="23" spans="1:37">
      <c r="A23" s="16" t="s">
        <v>59</v>
      </c>
      <c r="B23" s="16" t="s">
        <v>56</v>
      </c>
      <c r="C23" s="16" t="s">
        <v>60</v>
      </c>
      <c r="D23" s="16" t="s">
        <v>61</v>
      </c>
      <c r="E23" s="16">
        <f>BoardQty*10</f>
        <v>0</v>
      </c>
      <c r="F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7">
        <f>iferror(E23*F23,"")</f>
        <v>0</v>
      </c>
      <c r="R23" s="16">
        <v>621</v>
      </c>
      <c r="T23" s="17">
        <f>iferror(lookup(if(S23="",E23,S23),{0,1,25,50,100,200,500,1000,2000,5000},{0.0,4.45,3.58,2.98,2.7,2.38,2.3,2.2,2.08,1.75}),"")</f>
        <v>0</v>
      </c>
      <c r="U23" s="17">
        <f>iferror(if(S23="",E23,S23)*T23,"")</f>
        <v>0</v>
      </c>
      <c r="V23" s="18" t="s">
        <v>110</v>
      </c>
    </row>
    <row r="24" spans="1:37">
      <c r="A24" s="16" t="s">
        <v>62</v>
      </c>
      <c r="B24" s="16" t="s">
        <v>63</v>
      </c>
      <c r="C24" s="16" t="s">
        <v>64</v>
      </c>
      <c r="D24" s="16" t="s">
        <v>63</v>
      </c>
      <c r="E24" s="16">
        <f>BoardQty*1</f>
        <v>0</v>
      </c>
      <c r="F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7">
        <f>iferror(E24*F24,"")</f>
        <v>0</v>
      </c>
      <c r="H24" s="16">
        <v>2562</v>
      </c>
      <c r="J24" s="17">
        <f>iferror(lookup(if(I24="",E24,I24),{0,1,10,25,50,100,250,500,1000,5000},{0.0,1.68,1.566,1.4792,1.305,1.073,1.044,0.986,0.928,0.812}),"")</f>
        <v>0</v>
      </c>
      <c r="K24" s="17">
        <f>iferror(if(I24="",E24,I24)*J24,"")</f>
        <v>0</v>
      </c>
      <c r="L24" s="18" t="s">
        <v>98</v>
      </c>
      <c r="R24" s="16">
        <v>1464</v>
      </c>
      <c r="T24" s="17">
        <f>iferror(lookup(if(S24="",E24,S24),{0,1,10,50,100,250,500,1000},{0.0,1.68,1.48,1.3,1.11,1.08,1.05,1.02}),"")</f>
        <v>0</v>
      </c>
      <c r="U24" s="17">
        <f>iferror(if(S24="",E24,S24)*T24,"")</f>
        <v>0</v>
      </c>
      <c r="V24" s="18" t="s">
        <v>111</v>
      </c>
      <c r="W24" s="16">
        <v>5</v>
      </c>
      <c r="Y24" s="17">
        <f>iferror(lookup(if(X24="",E24,X24),{0,1,10,25,50,100,500,1000,2500},{0.0,1.63,1.44,1.36,1.27,1.05,0.957,0.901,0.844}),"")</f>
        <v>0</v>
      </c>
      <c r="Z24" s="17">
        <f>iferror(if(X24="",E24,X24)*Y24,"")</f>
        <v>0</v>
      </c>
      <c r="AA24" s="18" t="s">
        <v>120</v>
      </c>
      <c r="AB24" s="16">
        <v>70</v>
      </c>
      <c r="AF24" s="18" t="s">
        <v>127</v>
      </c>
      <c r="AG24" s="16">
        <v>18</v>
      </c>
      <c r="AI24" s="17">
        <f>iferror(lookup(if(AH24="",E24,AH24),{0,1,10,75,150},{0.0,1.98,1.63,1.28,1.23}),"")</f>
        <v>0</v>
      </c>
      <c r="AJ24" s="17">
        <f>iferror(if(AH24="",E24,AH24)*AI24,"")</f>
        <v>0</v>
      </c>
      <c r="AK24" s="18" t="s">
        <v>63</v>
      </c>
    </row>
    <row r="25" spans="1:37">
      <c r="A25" s="16" t="s">
        <v>65</v>
      </c>
      <c r="B25" s="16" t="s">
        <v>66</v>
      </c>
      <c r="C25" s="16" t="s">
        <v>67</v>
      </c>
      <c r="D25" s="16" t="s">
        <v>68</v>
      </c>
      <c r="E25" s="16">
        <f>BoardQty*55</f>
        <v>0</v>
      </c>
      <c r="F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7">
        <f>iferror(E25*F25,"")</f>
        <v>0</v>
      </c>
      <c r="H25" s="19" t="s">
        <v>96</v>
      </c>
      <c r="J25" s="17">
        <f>iferror(lookup(if(I25="",E25,I25),{0,1,2000},{0.0,0.3424,0.3424}),"")</f>
        <v>0</v>
      </c>
      <c r="K25" s="17">
        <f>iferror(if(I25="",E25,I25)*J25,"")</f>
        <v>0</v>
      </c>
      <c r="L25" s="18" t="s">
        <v>99</v>
      </c>
      <c r="R25" s="16">
        <v>1492</v>
      </c>
      <c r="T25" s="17">
        <f>iferror(lookup(if(S25="",E25,S25),{0,1,25,50,100,250,500,1000,2000,5000},{0.0,0.493,0.461,0.418,0.406,0.396,0.373,0.351,0.319,0.296}),"")</f>
        <v>0</v>
      </c>
      <c r="U25" s="17">
        <f>iferror(if(S25="",E25,S25)*T25,"")</f>
        <v>0</v>
      </c>
      <c r="V25" s="18" t="s">
        <v>112</v>
      </c>
    </row>
    <row r="26" spans="1:37">
      <c r="A26" s="16" t="s">
        <v>69</v>
      </c>
      <c r="B26" s="16" t="s">
        <v>70</v>
      </c>
      <c r="C26" s="16" t="s">
        <v>71</v>
      </c>
      <c r="E26" s="16">
        <f>BoardQty*1</f>
        <v>0</v>
      </c>
      <c r="F2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>
        <f>iferror(E26*F26,"")</f>
        <v>0</v>
      </c>
    </row>
    <row r="27" spans="1:37">
      <c r="A27" s="16" t="s">
        <v>72</v>
      </c>
      <c r="B27" s="16" t="s">
        <v>73</v>
      </c>
      <c r="C27" s="16" t="s">
        <v>74</v>
      </c>
      <c r="D27" s="16" t="s">
        <v>75</v>
      </c>
      <c r="E27" s="16">
        <f>BoardQty*1</f>
        <v>0</v>
      </c>
      <c r="F2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7">
        <f>iferror(E27*F27,"")</f>
        <v>0</v>
      </c>
      <c r="H27" s="19" t="s">
        <v>96</v>
      </c>
      <c r="J27" s="17">
        <f>iferror(lookup(if(I27="",E27,I27),{0,1,5000},{0.0,0.175,0.175}),"")</f>
        <v>0</v>
      </c>
      <c r="K27" s="17">
        <f>iferror(if(I27="",E27,I27)*J27,"")</f>
        <v>0</v>
      </c>
      <c r="L27" s="18" t="s">
        <v>100</v>
      </c>
      <c r="R27" s="19" t="s">
        <v>96</v>
      </c>
      <c r="T27" s="17">
        <f>iferror(lookup(if(S27="",E27,S27),{0,1,10,100,500,1000,2500,5000,10000,25000},{0.0,0.635,0.409,0.31,0.269,0.213,0.18,0.174,0.171,0.168}),"")</f>
        <v>0</v>
      </c>
      <c r="U27" s="17">
        <f>iferror(if(S27="",E27,S27)*T27,"")</f>
        <v>0</v>
      </c>
      <c r="V27" s="18" t="s">
        <v>113</v>
      </c>
    </row>
    <row r="28" spans="1:37">
      <c r="A28" s="16" t="s">
        <v>76</v>
      </c>
      <c r="B28" s="16" t="s">
        <v>77</v>
      </c>
      <c r="C28" s="16" t="s">
        <v>78</v>
      </c>
      <c r="D28" s="16" t="s">
        <v>79</v>
      </c>
      <c r="E28" s="16">
        <f>BoardQty*10</f>
        <v>0</v>
      </c>
      <c r="F2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7">
        <f>iferror(E28*F28,"")</f>
        <v>0</v>
      </c>
      <c r="H28" s="16">
        <v>21789</v>
      </c>
      <c r="J28" s="17">
        <f>iferror(lookup(if(I28="",E28,I28),{0,1,10,100,500,1000,1575},{0.0,0.6,0.531,0.4073,0.322,0.2576,0.2576}),"")</f>
        <v>0</v>
      </c>
      <c r="K28" s="17">
        <f>iferror(if(I28="",E28,I28)*J28,"")</f>
        <v>0</v>
      </c>
      <c r="L28" s="18" t="s">
        <v>101</v>
      </c>
      <c r="R28" s="16">
        <v>6450</v>
      </c>
      <c r="T28" s="17">
        <f>iferror(lookup(if(S28="",E28,S28),{0,1,10,100,1000,2000,5000,10000},{0.0,0.625,0.513,0.33,0.265,0.24,0.224,0.215}),"")</f>
        <v>0</v>
      </c>
      <c r="U28" s="17">
        <f>iferror(if(S28="",E28,S28)*T28,"")</f>
        <v>0</v>
      </c>
      <c r="V28" s="18" t="s">
        <v>114</v>
      </c>
      <c r="W28" s="16">
        <v>3719</v>
      </c>
      <c r="Y28" s="17">
        <f>iferror(lookup(if(X28="",E28,X28),{0,1,10,100,500,1000,2500,10000},{0.0,0.61,0.5,0.322,0.29,0.258,0.234,0.21}),"")</f>
        <v>0</v>
      </c>
      <c r="Z28" s="17">
        <f>iferror(if(X28="",E28,X28)*Y28,"")</f>
        <v>0</v>
      </c>
      <c r="AA28" s="18" t="s">
        <v>121</v>
      </c>
      <c r="AB28" s="16">
        <v>75</v>
      </c>
      <c r="AD28" s="17">
        <f>iferror(lookup(if(AC28="",E28,AC28),{0,1,25},{0.0,0.5371984,0.5371984}),"")</f>
        <v>0</v>
      </c>
      <c r="AE28" s="17">
        <f>iferror(if(AC28="",E28,AC28)*AD28,"")</f>
        <v>0</v>
      </c>
      <c r="AF28" s="18" t="s">
        <v>128</v>
      </c>
      <c r="AG28" s="16">
        <v>77</v>
      </c>
      <c r="AI28" s="17">
        <f>iferror(lookup(if(AH28="",E28,AH28),{0,1,3,10,50,250,1000},{0.0,0.447,0.447,0.41,0.359,0.297,0.26}),"")</f>
        <v>0</v>
      </c>
      <c r="AJ28" s="17">
        <f>iferror(if(AH28="",E28,AH28)*AI28,"")</f>
        <v>0</v>
      </c>
      <c r="AK28" s="18" t="s">
        <v>79</v>
      </c>
    </row>
    <row r="30" spans="1:37">
      <c r="A30" s="3" t="s">
        <v>130</v>
      </c>
      <c r="I30" s="7">
        <f>IFERROR(IF(OR(I7:I28),COUNTIF(I7:I28,"&gt;0")&amp;" of "&amp;ROWS(I7:I28)&amp;" parts purchased",""),"")</f>
        <v>0</v>
      </c>
      <c r="N30" s="7">
        <f>IFERROR(IF(OR(N7:N28),COUNTIF(N7:N28,"&gt;0")&amp;" of "&amp;ROWS(N7:N28)&amp;" parts purchased",""),"")</f>
        <v>0</v>
      </c>
      <c r="S30" s="7">
        <f>IFERROR(IF(OR(S7:S28),COUNTIF(S7:S28,"&gt;0")&amp;" of "&amp;ROWS(S7:S28)&amp;" parts purchased",""),"")</f>
        <v>0</v>
      </c>
      <c r="X30" s="7">
        <f>IFERROR(IF(OR(X7:X28),COUNTIF(X7:X28,"&gt;0")&amp;" of "&amp;ROWS(X7:X28)&amp;" parts purchased",""),"")</f>
        <v>0</v>
      </c>
      <c r="AC30" s="7">
        <f>IFERROR(IF(OR(AC7:AC28),COUNTIF(AC7:AC28,"&gt;0")&amp;" of "&amp;ROWS(AC7:AC28)&amp;" parts purchased",""),"")</f>
        <v>0</v>
      </c>
      <c r="AH30" s="7">
        <f>IFERROR(IF(OR(AH7:AH28),COUNTIF(AH7:AH28,"&gt;0")&amp;" of "&amp;ROWS(AH7:AH28)&amp;" parts purchased",""),"")</f>
        <v>0</v>
      </c>
    </row>
    <row r="31" spans="1:37">
      <c r="I31">
        <f t="array" ref="I31">IFERROR(CONCATENATE(TEXT(INDEX($I$7:$I$28,SMALL(IF($L$7:$L$28&lt;&gt;"",IF($I$7:$I$28&lt;&gt;"",ROW($I$7:$I$28)-MIN(ROW($I$7:$I$28))+1,""),""),ROW()-ROW(A$31)+1)),"##0"),","),"")</f>
        <v>0</v>
      </c>
      <c r="J31">
        <f t="array" ref="J31">IFERROR(CONCATENATE((INDEX($L$7:$L$28,SMALL(IF($L$7:$L$28&lt;&gt;"",IF($I$7:$I$28&lt;&gt;"",ROW($I$7:$I$28)-MIN(ROW($I$7:$I$28))+1,""),""),ROW()-ROW(A$31)+1))),","),"")</f>
        <v>0</v>
      </c>
      <c r="K31">
        <f t="array" ref="K31">IFERROR(CONCATENATE((INDEX($A$7:$A$28,SMALL(IF($L$7:$L$28&lt;&gt;"",IF($I$7:$I$28&lt;&gt;"",ROW($I$7:$I$28)-MIN(ROW($I$7:$I$28))+1,""),""),ROW()-ROW(A$31)+1))),),"")</f>
        <v>0</v>
      </c>
      <c r="N31">
        <f t="array" ref="N31">IFERROR(CONCATENATE((INDEX($Q$7:$Q$28,SMALL(IF($Q$7:$Q$28&lt;&gt;"",IF($N$7:$N$28&lt;&gt;"",ROW($N$7:$N$28)-MIN(ROW($N$7:$N$28))+1,""),""),ROW()-ROW(A$31)+1)))," "),"")</f>
        <v>0</v>
      </c>
      <c r="O31">
        <f t="array" ref="O31">IFERROR(CONCATENATE(TEXT(INDEX($N$7:$N$28,SMALL(IF($Q$7:$Q$28&lt;&gt;"",IF($N$7:$N$28&lt;&gt;"",ROW($N$7:$N$28)-MIN(ROW($N$7:$N$28))+1,""),""),ROW()-ROW(A$31)+1)),"##0")," "),"")</f>
        <v>0</v>
      </c>
      <c r="P31">
        <f t="array" ref="P31">IFERROR(CONCATENATE((INDEX($A$7:$A$28,SMALL(IF($Q$7:$Q$28&lt;&gt;"",IF($N$7:$N$28&lt;&gt;"",ROW($N$7:$N$28)-MIN(ROW($N$7:$N$28))+1,""),""),ROW()-ROW(A$31)+1))),),"")</f>
        <v>0</v>
      </c>
      <c r="S31">
        <f t="array" ref="S31">IFERROR(CONCATENATE((INDEX($V$7:$V$28,SMALL(IF($V$7:$V$28&lt;&gt;"",IF($S$7:$S$28&lt;&gt;"",ROW($S$7:$S$28)-MIN(ROW($S$7:$S$28))+1,""),""),ROW()-ROW(A$31)+1)))," "),"")</f>
        <v>0</v>
      </c>
      <c r="T31">
        <f t="array" ref="T31">IFERROR(CONCATENATE(TEXT(INDEX($S$7:$S$28,SMALL(IF($V$7:$V$28&lt;&gt;"",IF($S$7:$S$28&lt;&gt;"",ROW($S$7:$S$28)-MIN(ROW($S$7:$S$28))+1,""),""),ROW()-ROW(A$31)+1)),"##0")," "),"")</f>
        <v>0</v>
      </c>
      <c r="U31">
        <f t="array" ref="U31">IFERROR(CONCATENATE((INDEX($A$7:$A$28,SMALL(IF($V$7:$V$28&lt;&gt;"",IF($S$7:$S$28&lt;&gt;"",ROW($S$7:$S$28)-MIN(ROW($S$7:$S$28))+1,""),""),ROW()-ROW(A$31)+1))),),"")</f>
        <v>0</v>
      </c>
      <c r="X31">
        <f t="array" ref="X31">IFERROR(CONCATENATE((INDEX($AA$7:$AA$28,SMALL(IF($AA$7:$AA$28&lt;&gt;"",IF($X$7:$X$28&lt;&gt;"",ROW($X$7:$X$28)-MIN(ROW($X$7:$X$28))+1,""),""),ROW()-ROW(A$31)+1))),","),"")</f>
        <v>0</v>
      </c>
      <c r="Y31">
        <f t="array" ref="Y31">IFERROR(CONCATENATE(TEXT(INDEX($X$7:$X$28,SMALL(IF($AA$7:$AA$28&lt;&gt;"",IF($X$7:$X$28&lt;&gt;"",ROW($X$7:$X$28)-MIN(ROW($X$7:$X$28))+1,""),""),ROW()-ROW(A$31)+1)),"##0"),","),"")</f>
        <v>0</v>
      </c>
      <c r="Z31">
        <f t="array" ref="Z31">IFERROR(CONCATENATE((INDEX($A$7:$A$28,SMALL(IF($AA$7:$AA$28&lt;&gt;"",IF($X$7:$X$28&lt;&gt;"",ROW($X$7:$X$28)-MIN(ROW($X$7:$X$28))+1,""),""),ROW()-ROW(A$31)+1))),),"")</f>
        <v>0</v>
      </c>
      <c r="AC31">
        <f t="array" ref="AC31">IFERROR(CONCATENATE((INDEX($AF$7:$AF$28,SMALL(IF($AF$7:$AF$28&lt;&gt;"",IF($AC$7:$AC$28&lt;&gt;"",ROW($AC$7:$AC$28)-MIN(ROW($AC$7:$AC$28))+1,""),""),ROW()-ROW(A$31)+1)))," "),"")</f>
        <v>0</v>
      </c>
      <c r="AD31">
        <f t="array" ref="AD31">IFERROR(CONCATENATE(TEXT(INDEX($AC$7:$AC$28,SMALL(IF($AF$7:$AF$28&lt;&gt;"",IF($AC$7:$AC$28&lt;&gt;"",ROW($AC$7:$AC$28)-MIN(ROW($AC$7:$AC$28))+1,""),""),ROW()-ROW(A$31)+1)),"##0")," "),"")</f>
        <v>0</v>
      </c>
      <c r="AE31">
        <f t="array" ref="AE31">IFERROR(CONCATENATE((INDEX($A$7:$A$28,SMALL(IF($AF$7:$AF$28&lt;&gt;"",IF($AC$7:$AC$28&lt;&gt;"",ROW($AC$7:$AC$28)-MIN(ROW($AC$7:$AC$28))+1,""),""),ROW()-ROW(A$31)+1))),),"")</f>
        <v>0</v>
      </c>
      <c r="AH31">
        <f t="array" ref="AH31">IFERROR(CONCATENATE((INDEX($AK$7:$AK$28,SMALL(IF($AK$7:$AK$28&lt;&gt;"",IF($AH$7:$AH$28&lt;&gt;"",ROW($AH$7:$AH$28)-MIN(ROW($AH$7:$AH$28))+1,""),""),ROW()-ROW(A$31)+1)))," "),"")</f>
        <v>0</v>
      </c>
      <c r="AI31">
        <f t="array" ref="AI31">IFERROR(CONCATENATE(TEXT(INDEX($AH$7:$AH$28,SMALL(IF($AK$7:$AK$28&lt;&gt;"",IF($AH$7:$AH$28&lt;&gt;"",ROW($AH$7:$AH$28)-MIN(ROW($AH$7:$AH$28))+1,""),""),ROW()-ROW(A$31)+1)),"##0")," "),"")</f>
        <v>0</v>
      </c>
      <c r="AJ31">
        <f t="array" ref="AJ31">IFERROR(CONCATENATE((INDEX($A$7:$A$28,SMALL(IF($AK$7:$AK$28&lt;&gt;"",IF($AH$7:$AH$28&lt;&gt;"",ROW($AH$7:$AH$28)-MIN(ROW($AH$7:$AH$28))+1,""),""),ROW()-ROW(A$31)+1))),),"")</f>
        <v>0</v>
      </c>
    </row>
    <row r="32" spans="1:37">
      <c r="I32">
        <f t="array" ref="I32">IFERROR(CONCATENATE(TEXT(INDEX($I$7:$I$28,SMALL(IF($L$7:$L$28&lt;&gt;"",IF($I$7:$I$28&lt;&gt;"",ROW($I$7:$I$28)-MIN(ROW($I$7:$I$28))+1,""),""),ROW()-ROW(A$31)+1)),"##0"),","),"")</f>
        <v>0</v>
      </c>
      <c r="J32">
        <f t="array" ref="J32">IFERROR(CONCATENATE((INDEX($L$7:$L$28,SMALL(IF($L$7:$L$28&lt;&gt;"",IF($I$7:$I$28&lt;&gt;"",ROW($I$7:$I$28)-MIN(ROW($I$7:$I$28))+1,""),""),ROW()-ROW(A$31)+1))),","),"")</f>
        <v>0</v>
      </c>
      <c r="K32">
        <f t="array" ref="K32">IFERROR(CONCATENATE((INDEX($A$7:$A$28,SMALL(IF($L$7:$L$28&lt;&gt;"",IF($I$7:$I$28&lt;&gt;"",ROW($I$7:$I$28)-MIN(ROW($I$7:$I$28))+1,""),""),ROW()-ROW(A$31)+1))),),"")</f>
        <v>0</v>
      </c>
      <c r="N32">
        <f t="array" ref="N32">IFERROR(CONCATENATE((INDEX($Q$7:$Q$28,SMALL(IF($Q$7:$Q$28&lt;&gt;"",IF($N$7:$N$28&lt;&gt;"",ROW($N$7:$N$28)-MIN(ROW($N$7:$N$28))+1,""),""),ROW()-ROW(A$31)+1)))," "),"")</f>
        <v>0</v>
      </c>
      <c r="O32">
        <f t="array" ref="O32">IFERROR(CONCATENATE(TEXT(INDEX($N$7:$N$28,SMALL(IF($Q$7:$Q$28&lt;&gt;"",IF($N$7:$N$28&lt;&gt;"",ROW($N$7:$N$28)-MIN(ROW($N$7:$N$28))+1,""),""),ROW()-ROW(A$31)+1)),"##0")," "),"")</f>
        <v>0</v>
      </c>
      <c r="P32">
        <f t="array" ref="P32">IFERROR(CONCATENATE((INDEX($A$7:$A$28,SMALL(IF($Q$7:$Q$28&lt;&gt;"",IF($N$7:$N$28&lt;&gt;"",ROW($N$7:$N$28)-MIN(ROW($N$7:$N$28))+1,""),""),ROW()-ROW(A$31)+1))),),"")</f>
        <v>0</v>
      </c>
      <c r="S32">
        <f t="array" ref="S32">IFERROR(CONCATENATE((INDEX($V$7:$V$28,SMALL(IF($V$7:$V$28&lt;&gt;"",IF($S$7:$S$28&lt;&gt;"",ROW($S$7:$S$28)-MIN(ROW($S$7:$S$28))+1,""),""),ROW()-ROW(A$31)+1)))," "),"")</f>
        <v>0</v>
      </c>
      <c r="T32">
        <f t="array" ref="T32">IFERROR(CONCATENATE(TEXT(INDEX($S$7:$S$28,SMALL(IF($V$7:$V$28&lt;&gt;"",IF($S$7:$S$28&lt;&gt;"",ROW($S$7:$S$28)-MIN(ROW($S$7:$S$28))+1,""),""),ROW()-ROW(A$31)+1)),"##0")," "),"")</f>
        <v>0</v>
      </c>
      <c r="U32">
        <f t="array" ref="U32">IFERROR(CONCATENATE((INDEX($A$7:$A$28,SMALL(IF($V$7:$V$28&lt;&gt;"",IF($S$7:$S$28&lt;&gt;"",ROW($S$7:$S$28)-MIN(ROW($S$7:$S$28))+1,""),""),ROW()-ROW(A$31)+1))),),"")</f>
        <v>0</v>
      </c>
      <c r="X32">
        <f t="array" ref="X32">IFERROR(CONCATENATE((INDEX($AA$7:$AA$28,SMALL(IF($AA$7:$AA$28&lt;&gt;"",IF($X$7:$X$28&lt;&gt;"",ROW($X$7:$X$28)-MIN(ROW($X$7:$X$28))+1,""),""),ROW()-ROW(A$31)+1))),","),"")</f>
        <v>0</v>
      </c>
      <c r="Y32">
        <f t="array" ref="Y32">IFERROR(CONCATENATE(TEXT(INDEX($X$7:$X$28,SMALL(IF($AA$7:$AA$28&lt;&gt;"",IF($X$7:$X$28&lt;&gt;"",ROW($X$7:$X$28)-MIN(ROW($X$7:$X$28))+1,""),""),ROW()-ROW(A$31)+1)),"##0"),","),"")</f>
        <v>0</v>
      </c>
      <c r="Z32">
        <f t="array" ref="Z32">IFERROR(CONCATENATE((INDEX($A$7:$A$28,SMALL(IF($AA$7:$AA$28&lt;&gt;"",IF($X$7:$X$28&lt;&gt;"",ROW($X$7:$X$28)-MIN(ROW($X$7:$X$28))+1,""),""),ROW()-ROW(A$31)+1))),),"")</f>
        <v>0</v>
      </c>
      <c r="AC32">
        <f t="array" ref="AC32">IFERROR(CONCATENATE((INDEX($AF$7:$AF$28,SMALL(IF($AF$7:$AF$28&lt;&gt;"",IF($AC$7:$AC$28&lt;&gt;"",ROW($AC$7:$AC$28)-MIN(ROW($AC$7:$AC$28))+1,""),""),ROW()-ROW(A$31)+1)))," "),"")</f>
        <v>0</v>
      </c>
      <c r="AD32">
        <f t="array" ref="AD32">IFERROR(CONCATENATE(TEXT(INDEX($AC$7:$AC$28,SMALL(IF($AF$7:$AF$28&lt;&gt;"",IF($AC$7:$AC$28&lt;&gt;"",ROW($AC$7:$AC$28)-MIN(ROW($AC$7:$AC$28))+1,""),""),ROW()-ROW(A$31)+1)),"##0")," "),"")</f>
        <v>0</v>
      </c>
      <c r="AE32">
        <f t="array" ref="AE32">IFERROR(CONCATENATE((INDEX($A$7:$A$28,SMALL(IF($AF$7:$AF$28&lt;&gt;"",IF($AC$7:$AC$28&lt;&gt;"",ROW($AC$7:$AC$28)-MIN(ROW($AC$7:$AC$28))+1,""),""),ROW()-ROW(A$31)+1))),),"")</f>
        <v>0</v>
      </c>
      <c r="AH32">
        <f t="array" ref="AH32">IFERROR(CONCATENATE((INDEX($AK$7:$AK$28,SMALL(IF($AK$7:$AK$28&lt;&gt;"",IF($AH$7:$AH$28&lt;&gt;"",ROW($AH$7:$AH$28)-MIN(ROW($AH$7:$AH$28))+1,""),""),ROW()-ROW(A$31)+1)))," "),"")</f>
        <v>0</v>
      </c>
      <c r="AI32">
        <f t="array" ref="AI32">IFERROR(CONCATENATE(TEXT(INDEX($AH$7:$AH$28,SMALL(IF($AK$7:$AK$28&lt;&gt;"",IF($AH$7:$AH$28&lt;&gt;"",ROW($AH$7:$AH$28)-MIN(ROW($AH$7:$AH$28))+1,""),""),ROW()-ROW(A$31)+1)),"##0")," "),"")</f>
        <v>0</v>
      </c>
      <c r="AJ32">
        <f t="array" ref="AJ32">IFERROR(CONCATENATE((INDEX($A$7:$A$28,SMALL(IF($AK$7:$AK$28&lt;&gt;"",IF($AH$7:$AH$28&lt;&gt;"",ROW($AH$7:$AH$28)-MIN(ROW($AH$7:$AH$28))+1,""),""),ROW()-ROW(A$31)+1))),),"")</f>
        <v>0</v>
      </c>
    </row>
    <row r="33" spans="9:36">
      <c r="I33">
        <f t="array" ref="I33">IFERROR(CONCATENATE(TEXT(INDEX($I$7:$I$28,SMALL(IF($L$7:$L$28&lt;&gt;"",IF($I$7:$I$28&lt;&gt;"",ROW($I$7:$I$28)-MIN(ROW($I$7:$I$28))+1,""),""),ROW()-ROW(A$31)+1)),"##0"),","),"")</f>
        <v>0</v>
      </c>
      <c r="J33">
        <f t="array" ref="J33">IFERROR(CONCATENATE((INDEX($L$7:$L$28,SMALL(IF($L$7:$L$28&lt;&gt;"",IF($I$7:$I$28&lt;&gt;"",ROW($I$7:$I$28)-MIN(ROW($I$7:$I$28))+1,""),""),ROW()-ROW(A$31)+1))),","),"")</f>
        <v>0</v>
      </c>
      <c r="K33">
        <f t="array" ref="K33">IFERROR(CONCATENATE((INDEX($A$7:$A$28,SMALL(IF($L$7:$L$28&lt;&gt;"",IF($I$7:$I$28&lt;&gt;"",ROW($I$7:$I$28)-MIN(ROW($I$7:$I$28))+1,""),""),ROW()-ROW(A$31)+1))),),"")</f>
        <v>0</v>
      </c>
      <c r="N33">
        <f t="array" ref="N33">IFERROR(CONCATENATE((INDEX($Q$7:$Q$28,SMALL(IF($Q$7:$Q$28&lt;&gt;"",IF($N$7:$N$28&lt;&gt;"",ROW($N$7:$N$28)-MIN(ROW($N$7:$N$28))+1,""),""),ROW()-ROW(A$31)+1)))," "),"")</f>
        <v>0</v>
      </c>
      <c r="O33">
        <f t="array" ref="O33">IFERROR(CONCATENATE(TEXT(INDEX($N$7:$N$28,SMALL(IF($Q$7:$Q$28&lt;&gt;"",IF($N$7:$N$28&lt;&gt;"",ROW($N$7:$N$28)-MIN(ROW($N$7:$N$28))+1,""),""),ROW()-ROW(A$31)+1)),"##0")," "),"")</f>
        <v>0</v>
      </c>
      <c r="P33">
        <f t="array" ref="P33">IFERROR(CONCATENATE((INDEX($A$7:$A$28,SMALL(IF($Q$7:$Q$28&lt;&gt;"",IF($N$7:$N$28&lt;&gt;"",ROW($N$7:$N$28)-MIN(ROW($N$7:$N$28))+1,""),""),ROW()-ROW(A$31)+1))),),"")</f>
        <v>0</v>
      </c>
      <c r="S33">
        <f t="array" ref="S33">IFERROR(CONCATENATE((INDEX($V$7:$V$28,SMALL(IF($V$7:$V$28&lt;&gt;"",IF($S$7:$S$28&lt;&gt;"",ROW($S$7:$S$28)-MIN(ROW($S$7:$S$28))+1,""),""),ROW()-ROW(A$31)+1)))," "),"")</f>
        <v>0</v>
      </c>
      <c r="T33">
        <f t="array" ref="T33">IFERROR(CONCATENATE(TEXT(INDEX($S$7:$S$28,SMALL(IF($V$7:$V$28&lt;&gt;"",IF($S$7:$S$28&lt;&gt;"",ROW($S$7:$S$28)-MIN(ROW($S$7:$S$28))+1,""),""),ROW()-ROW(A$31)+1)),"##0")," "),"")</f>
        <v>0</v>
      </c>
      <c r="U33">
        <f t="array" ref="U33">IFERROR(CONCATENATE((INDEX($A$7:$A$28,SMALL(IF($V$7:$V$28&lt;&gt;"",IF($S$7:$S$28&lt;&gt;"",ROW($S$7:$S$28)-MIN(ROW($S$7:$S$28))+1,""),""),ROW()-ROW(A$31)+1))),),"")</f>
        <v>0</v>
      </c>
      <c r="X33">
        <f t="array" ref="X33">IFERROR(CONCATENATE((INDEX($AA$7:$AA$28,SMALL(IF($AA$7:$AA$28&lt;&gt;"",IF($X$7:$X$28&lt;&gt;"",ROW($X$7:$X$28)-MIN(ROW($X$7:$X$28))+1,""),""),ROW()-ROW(A$31)+1))),","),"")</f>
        <v>0</v>
      </c>
      <c r="Y33">
        <f t="array" ref="Y33">IFERROR(CONCATENATE(TEXT(INDEX($X$7:$X$28,SMALL(IF($AA$7:$AA$28&lt;&gt;"",IF($X$7:$X$28&lt;&gt;"",ROW($X$7:$X$28)-MIN(ROW($X$7:$X$28))+1,""),""),ROW()-ROW(A$31)+1)),"##0"),","),"")</f>
        <v>0</v>
      </c>
      <c r="Z33">
        <f t="array" ref="Z33">IFERROR(CONCATENATE((INDEX($A$7:$A$28,SMALL(IF($AA$7:$AA$28&lt;&gt;"",IF($X$7:$X$28&lt;&gt;"",ROW($X$7:$X$28)-MIN(ROW($X$7:$X$28))+1,""),""),ROW()-ROW(A$31)+1))),),"")</f>
        <v>0</v>
      </c>
      <c r="AC33">
        <f t="array" ref="AC33">IFERROR(CONCATENATE((INDEX($AF$7:$AF$28,SMALL(IF($AF$7:$AF$28&lt;&gt;"",IF($AC$7:$AC$28&lt;&gt;"",ROW($AC$7:$AC$28)-MIN(ROW($AC$7:$AC$28))+1,""),""),ROW()-ROW(A$31)+1)))," "),"")</f>
        <v>0</v>
      </c>
      <c r="AD33">
        <f t="array" ref="AD33">IFERROR(CONCATENATE(TEXT(INDEX($AC$7:$AC$28,SMALL(IF($AF$7:$AF$28&lt;&gt;"",IF($AC$7:$AC$28&lt;&gt;"",ROW($AC$7:$AC$28)-MIN(ROW($AC$7:$AC$28))+1,""),""),ROW()-ROW(A$31)+1)),"##0")," "),"")</f>
        <v>0</v>
      </c>
      <c r="AE33">
        <f t="array" ref="AE33">IFERROR(CONCATENATE((INDEX($A$7:$A$28,SMALL(IF($AF$7:$AF$28&lt;&gt;"",IF($AC$7:$AC$28&lt;&gt;"",ROW($AC$7:$AC$28)-MIN(ROW($AC$7:$AC$28))+1,""),""),ROW()-ROW(A$31)+1))),),"")</f>
        <v>0</v>
      </c>
      <c r="AH33">
        <f t="array" ref="AH33">IFERROR(CONCATENATE((INDEX($AK$7:$AK$28,SMALL(IF($AK$7:$AK$28&lt;&gt;"",IF($AH$7:$AH$28&lt;&gt;"",ROW($AH$7:$AH$28)-MIN(ROW($AH$7:$AH$28))+1,""),""),ROW()-ROW(A$31)+1)))," "),"")</f>
        <v>0</v>
      </c>
      <c r="AI33">
        <f t="array" ref="AI33">IFERROR(CONCATENATE(TEXT(INDEX($AH$7:$AH$28,SMALL(IF($AK$7:$AK$28&lt;&gt;"",IF($AH$7:$AH$28&lt;&gt;"",ROW($AH$7:$AH$28)-MIN(ROW($AH$7:$AH$28))+1,""),""),ROW()-ROW(A$31)+1)),"##0")," "),"")</f>
        <v>0</v>
      </c>
      <c r="AJ33">
        <f t="array" ref="AJ33">IFERROR(CONCATENATE((INDEX($A$7:$A$28,SMALL(IF($AK$7:$AK$28&lt;&gt;"",IF($AH$7:$AH$28&lt;&gt;"",ROW($AH$7:$AH$28)-MIN(ROW($AH$7:$AH$28))+1,""),""),ROW()-ROW(A$31)+1))),),"")</f>
        <v>0</v>
      </c>
    </row>
    <row r="34" spans="9:36">
      <c r="I34">
        <f t="array" ref="I34">IFERROR(CONCATENATE(TEXT(INDEX($I$7:$I$28,SMALL(IF($L$7:$L$28&lt;&gt;"",IF($I$7:$I$28&lt;&gt;"",ROW($I$7:$I$28)-MIN(ROW($I$7:$I$28))+1,""),""),ROW()-ROW(A$31)+1)),"##0"),","),"")</f>
        <v>0</v>
      </c>
      <c r="J34">
        <f t="array" ref="J34">IFERROR(CONCATENATE((INDEX($L$7:$L$28,SMALL(IF($L$7:$L$28&lt;&gt;"",IF($I$7:$I$28&lt;&gt;"",ROW($I$7:$I$28)-MIN(ROW($I$7:$I$28))+1,""),""),ROW()-ROW(A$31)+1))),","),"")</f>
        <v>0</v>
      </c>
      <c r="K34">
        <f t="array" ref="K34">IFERROR(CONCATENATE((INDEX($A$7:$A$28,SMALL(IF($L$7:$L$28&lt;&gt;"",IF($I$7:$I$28&lt;&gt;"",ROW($I$7:$I$28)-MIN(ROW($I$7:$I$28))+1,""),""),ROW()-ROW(A$31)+1))),),"")</f>
        <v>0</v>
      </c>
      <c r="N34">
        <f t="array" ref="N34">IFERROR(CONCATENATE((INDEX($Q$7:$Q$28,SMALL(IF($Q$7:$Q$28&lt;&gt;"",IF($N$7:$N$28&lt;&gt;"",ROW($N$7:$N$28)-MIN(ROW($N$7:$N$28))+1,""),""),ROW()-ROW(A$31)+1)))," "),"")</f>
        <v>0</v>
      </c>
      <c r="O34">
        <f t="array" ref="O34">IFERROR(CONCATENATE(TEXT(INDEX($N$7:$N$28,SMALL(IF($Q$7:$Q$28&lt;&gt;"",IF($N$7:$N$28&lt;&gt;"",ROW($N$7:$N$28)-MIN(ROW($N$7:$N$28))+1,""),""),ROW()-ROW(A$31)+1)),"##0")," "),"")</f>
        <v>0</v>
      </c>
      <c r="P34">
        <f t="array" ref="P34">IFERROR(CONCATENATE((INDEX($A$7:$A$28,SMALL(IF($Q$7:$Q$28&lt;&gt;"",IF($N$7:$N$28&lt;&gt;"",ROW($N$7:$N$28)-MIN(ROW($N$7:$N$28))+1,""),""),ROW()-ROW(A$31)+1))),),"")</f>
        <v>0</v>
      </c>
      <c r="S34">
        <f t="array" ref="S34">IFERROR(CONCATENATE((INDEX($V$7:$V$28,SMALL(IF($V$7:$V$28&lt;&gt;"",IF($S$7:$S$28&lt;&gt;"",ROW($S$7:$S$28)-MIN(ROW($S$7:$S$28))+1,""),""),ROW()-ROW(A$31)+1)))," "),"")</f>
        <v>0</v>
      </c>
      <c r="T34">
        <f t="array" ref="T34">IFERROR(CONCATENATE(TEXT(INDEX($S$7:$S$28,SMALL(IF($V$7:$V$28&lt;&gt;"",IF($S$7:$S$28&lt;&gt;"",ROW($S$7:$S$28)-MIN(ROW($S$7:$S$28))+1,""),""),ROW()-ROW(A$31)+1)),"##0")," "),"")</f>
        <v>0</v>
      </c>
      <c r="U34">
        <f t="array" ref="U34">IFERROR(CONCATENATE((INDEX($A$7:$A$28,SMALL(IF($V$7:$V$28&lt;&gt;"",IF($S$7:$S$28&lt;&gt;"",ROW($S$7:$S$28)-MIN(ROW($S$7:$S$28))+1,""),""),ROW()-ROW(A$31)+1))),),"")</f>
        <v>0</v>
      </c>
      <c r="X34">
        <f t="array" ref="X34">IFERROR(CONCATENATE((INDEX($AA$7:$AA$28,SMALL(IF($AA$7:$AA$28&lt;&gt;"",IF($X$7:$X$28&lt;&gt;"",ROW($X$7:$X$28)-MIN(ROW($X$7:$X$28))+1,""),""),ROW()-ROW(A$31)+1))),","),"")</f>
        <v>0</v>
      </c>
      <c r="Y34">
        <f t="array" ref="Y34">IFERROR(CONCATENATE(TEXT(INDEX($X$7:$X$28,SMALL(IF($AA$7:$AA$28&lt;&gt;"",IF($X$7:$X$28&lt;&gt;"",ROW($X$7:$X$28)-MIN(ROW($X$7:$X$28))+1,""),""),ROW()-ROW(A$31)+1)),"##0"),","),"")</f>
        <v>0</v>
      </c>
      <c r="Z34">
        <f t="array" ref="Z34">IFERROR(CONCATENATE((INDEX($A$7:$A$28,SMALL(IF($AA$7:$AA$28&lt;&gt;"",IF($X$7:$X$28&lt;&gt;"",ROW($X$7:$X$28)-MIN(ROW($X$7:$X$28))+1,""),""),ROW()-ROW(A$31)+1))),),"")</f>
        <v>0</v>
      </c>
      <c r="AC34">
        <f t="array" ref="AC34">IFERROR(CONCATENATE((INDEX($AF$7:$AF$28,SMALL(IF($AF$7:$AF$28&lt;&gt;"",IF($AC$7:$AC$28&lt;&gt;"",ROW($AC$7:$AC$28)-MIN(ROW($AC$7:$AC$28))+1,""),""),ROW()-ROW(A$31)+1)))," "),"")</f>
        <v>0</v>
      </c>
      <c r="AD34">
        <f t="array" ref="AD34">IFERROR(CONCATENATE(TEXT(INDEX($AC$7:$AC$28,SMALL(IF($AF$7:$AF$28&lt;&gt;"",IF($AC$7:$AC$28&lt;&gt;"",ROW($AC$7:$AC$28)-MIN(ROW($AC$7:$AC$28))+1,""),""),ROW()-ROW(A$31)+1)),"##0")," "),"")</f>
        <v>0</v>
      </c>
      <c r="AE34">
        <f t="array" ref="AE34">IFERROR(CONCATENATE((INDEX($A$7:$A$28,SMALL(IF($AF$7:$AF$28&lt;&gt;"",IF($AC$7:$AC$28&lt;&gt;"",ROW($AC$7:$AC$28)-MIN(ROW($AC$7:$AC$28))+1,""),""),ROW()-ROW(A$31)+1))),),"")</f>
        <v>0</v>
      </c>
      <c r="AH34">
        <f t="array" ref="AH34">IFERROR(CONCATENATE((INDEX($AK$7:$AK$28,SMALL(IF($AK$7:$AK$28&lt;&gt;"",IF($AH$7:$AH$28&lt;&gt;"",ROW($AH$7:$AH$28)-MIN(ROW($AH$7:$AH$28))+1,""),""),ROW()-ROW(A$31)+1)))," "),"")</f>
        <v>0</v>
      </c>
      <c r="AI34">
        <f t="array" ref="AI34">IFERROR(CONCATENATE(TEXT(INDEX($AH$7:$AH$28,SMALL(IF($AK$7:$AK$28&lt;&gt;"",IF($AH$7:$AH$28&lt;&gt;"",ROW($AH$7:$AH$28)-MIN(ROW($AH$7:$AH$28))+1,""),""),ROW()-ROW(A$31)+1)),"##0")," "),"")</f>
        <v>0</v>
      </c>
      <c r="AJ34">
        <f t="array" ref="AJ34">IFERROR(CONCATENATE((INDEX($A$7:$A$28,SMALL(IF($AK$7:$AK$28&lt;&gt;"",IF($AH$7:$AH$28&lt;&gt;"",ROW($AH$7:$AH$28)-MIN(ROW($AH$7:$AH$28))+1,""),""),ROW()-ROW(A$31)+1))),),"")</f>
        <v>0</v>
      </c>
    </row>
    <row r="35" spans="9:36">
      <c r="I35">
        <f t="array" ref="I35">IFERROR(CONCATENATE(TEXT(INDEX($I$7:$I$28,SMALL(IF($L$7:$L$28&lt;&gt;"",IF($I$7:$I$28&lt;&gt;"",ROW($I$7:$I$28)-MIN(ROW($I$7:$I$28))+1,""),""),ROW()-ROW(A$31)+1)),"##0"),","),"")</f>
        <v>0</v>
      </c>
      <c r="J35">
        <f t="array" ref="J35">IFERROR(CONCATENATE((INDEX($L$7:$L$28,SMALL(IF($L$7:$L$28&lt;&gt;"",IF($I$7:$I$28&lt;&gt;"",ROW($I$7:$I$28)-MIN(ROW($I$7:$I$28))+1,""),""),ROW()-ROW(A$31)+1))),","),"")</f>
        <v>0</v>
      </c>
      <c r="K35">
        <f t="array" ref="K35">IFERROR(CONCATENATE((INDEX($A$7:$A$28,SMALL(IF($L$7:$L$28&lt;&gt;"",IF($I$7:$I$28&lt;&gt;"",ROW($I$7:$I$28)-MIN(ROW($I$7:$I$28))+1,""),""),ROW()-ROW(A$31)+1))),),"")</f>
        <v>0</v>
      </c>
      <c r="N35">
        <f t="array" ref="N35">IFERROR(CONCATENATE((INDEX($Q$7:$Q$28,SMALL(IF($Q$7:$Q$28&lt;&gt;"",IF($N$7:$N$28&lt;&gt;"",ROW($N$7:$N$28)-MIN(ROW($N$7:$N$28))+1,""),""),ROW()-ROW(A$31)+1)))," "),"")</f>
        <v>0</v>
      </c>
      <c r="O35">
        <f t="array" ref="O35">IFERROR(CONCATENATE(TEXT(INDEX($N$7:$N$28,SMALL(IF($Q$7:$Q$28&lt;&gt;"",IF($N$7:$N$28&lt;&gt;"",ROW($N$7:$N$28)-MIN(ROW($N$7:$N$28))+1,""),""),ROW()-ROW(A$31)+1)),"##0")," "),"")</f>
        <v>0</v>
      </c>
      <c r="P35">
        <f t="array" ref="P35">IFERROR(CONCATENATE((INDEX($A$7:$A$28,SMALL(IF($Q$7:$Q$28&lt;&gt;"",IF($N$7:$N$28&lt;&gt;"",ROW($N$7:$N$28)-MIN(ROW($N$7:$N$28))+1,""),""),ROW()-ROW(A$31)+1))),),"")</f>
        <v>0</v>
      </c>
      <c r="S35">
        <f t="array" ref="S35">IFERROR(CONCATENATE((INDEX($V$7:$V$28,SMALL(IF($V$7:$V$28&lt;&gt;"",IF($S$7:$S$28&lt;&gt;"",ROW($S$7:$S$28)-MIN(ROW($S$7:$S$28))+1,""),""),ROW()-ROW(A$31)+1)))," "),"")</f>
        <v>0</v>
      </c>
      <c r="T35">
        <f t="array" ref="T35">IFERROR(CONCATENATE(TEXT(INDEX($S$7:$S$28,SMALL(IF($V$7:$V$28&lt;&gt;"",IF($S$7:$S$28&lt;&gt;"",ROW($S$7:$S$28)-MIN(ROW($S$7:$S$28))+1,""),""),ROW()-ROW(A$31)+1)),"##0")," "),"")</f>
        <v>0</v>
      </c>
      <c r="U35">
        <f t="array" ref="U35">IFERROR(CONCATENATE((INDEX($A$7:$A$28,SMALL(IF($V$7:$V$28&lt;&gt;"",IF($S$7:$S$28&lt;&gt;"",ROW($S$7:$S$28)-MIN(ROW($S$7:$S$28))+1,""),""),ROW()-ROW(A$31)+1))),),"")</f>
        <v>0</v>
      </c>
      <c r="X35">
        <f t="array" ref="X35">IFERROR(CONCATENATE((INDEX($AA$7:$AA$28,SMALL(IF($AA$7:$AA$28&lt;&gt;"",IF($X$7:$X$28&lt;&gt;"",ROW($X$7:$X$28)-MIN(ROW($X$7:$X$28))+1,""),""),ROW()-ROW(A$31)+1))),","),"")</f>
        <v>0</v>
      </c>
      <c r="Y35">
        <f t="array" ref="Y35">IFERROR(CONCATENATE(TEXT(INDEX($X$7:$X$28,SMALL(IF($AA$7:$AA$28&lt;&gt;"",IF($X$7:$X$28&lt;&gt;"",ROW($X$7:$X$28)-MIN(ROW($X$7:$X$28))+1,""),""),ROW()-ROW(A$31)+1)),"##0"),","),"")</f>
        <v>0</v>
      </c>
      <c r="Z35">
        <f t="array" ref="Z35">IFERROR(CONCATENATE((INDEX($A$7:$A$28,SMALL(IF($AA$7:$AA$28&lt;&gt;"",IF($X$7:$X$28&lt;&gt;"",ROW($X$7:$X$28)-MIN(ROW($X$7:$X$28))+1,""),""),ROW()-ROW(A$31)+1))),),"")</f>
        <v>0</v>
      </c>
      <c r="AC35">
        <f t="array" ref="AC35">IFERROR(CONCATENATE((INDEX($AF$7:$AF$28,SMALL(IF($AF$7:$AF$28&lt;&gt;"",IF($AC$7:$AC$28&lt;&gt;"",ROW($AC$7:$AC$28)-MIN(ROW($AC$7:$AC$28))+1,""),""),ROW()-ROW(A$31)+1)))," "),"")</f>
        <v>0</v>
      </c>
      <c r="AD35">
        <f t="array" ref="AD35">IFERROR(CONCATENATE(TEXT(INDEX($AC$7:$AC$28,SMALL(IF($AF$7:$AF$28&lt;&gt;"",IF($AC$7:$AC$28&lt;&gt;"",ROW($AC$7:$AC$28)-MIN(ROW($AC$7:$AC$28))+1,""),""),ROW()-ROW(A$31)+1)),"##0")," "),"")</f>
        <v>0</v>
      </c>
      <c r="AE35">
        <f t="array" ref="AE35">IFERROR(CONCATENATE((INDEX($A$7:$A$28,SMALL(IF($AF$7:$AF$28&lt;&gt;"",IF($AC$7:$AC$28&lt;&gt;"",ROW($AC$7:$AC$28)-MIN(ROW($AC$7:$AC$28))+1,""),""),ROW()-ROW(A$31)+1))),),"")</f>
        <v>0</v>
      </c>
      <c r="AH35">
        <f t="array" ref="AH35">IFERROR(CONCATENATE((INDEX($AK$7:$AK$28,SMALL(IF($AK$7:$AK$28&lt;&gt;"",IF($AH$7:$AH$28&lt;&gt;"",ROW($AH$7:$AH$28)-MIN(ROW($AH$7:$AH$28))+1,""),""),ROW()-ROW(A$31)+1)))," "),"")</f>
        <v>0</v>
      </c>
      <c r="AI35">
        <f t="array" ref="AI35">IFERROR(CONCATENATE(TEXT(INDEX($AH$7:$AH$28,SMALL(IF($AK$7:$AK$28&lt;&gt;"",IF($AH$7:$AH$28&lt;&gt;"",ROW($AH$7:$AH$28)-MIN(ROW($AH$7:$AH$28))+1,""),""),ROW()-ROW(A$31)+1)),"##0")," "),"")</f>
        <v>0</v>
      </c>
      <c r="AJ35">
        <f t="array" ref="AJ35">IFERROR(CONCATENATE((INDEX($A$7:$A$28,SMALL(IF($AK$7:$AK$28&lt;&gt;"",IF($AH$7:$AH$28&lt;&gt;"",ROW($AH$7:$AH$28)-MIN(ROW($AH$7:$AH$28))+1,""),""),ROW()-ROW(A$31)+1))),),"")</f>
        <v>0</v>
      </c>
    </row>
    <row r="36" spans="9:36">
      <c r="I36">
        <f t="array" ref="I36">IFERROR(CONCATENATE(TEXT(INDEX($I$7:$I$28,SMALL(IF($L$7:$L$28&lt;&gt;"",IF($I$7:$I$28&lt;&gt;"",ROW($I$7:$I$28)-MIN(ROW($I$7:$I$28))+1,""),""),ROW()-ROW(A$31)+1)),"##0"),","),"")</f>
        <v>0</v>
      </c>
      <c r="J36">
        <f t="array" ref="J36">IFERROR(CONCATENATE((INDEX($L$7:$L$28,SMALL(IF($L$7:$L$28&lt;&gt;"",IF($I$7:$I$28&lt;&gt;"",ROW($I$7:$I$28)-MIN(ROW($I$7:$I$28))+1,""),""),ROW()-ROW(A$31)+1))),","),"")</f>
        <v>0</v>
      </c>
      <c r="K36">
        <f t="array" ref="K36">IFERROR(CONCATENATE((INDEX($A$7:$A$28,SMALL(IF($L$7:$L$28&lt;&gt;"",IF($I$7:$I$28&lt;&gt;"",ROW($I$7:$I$28)-MIN(ROW($I$7:$I$28))+1,""),""),ROW()-ROW(A$31)+1))),),"")</f>
        <v>0</v>
      </c>
      <c r="N36">
        <f t="array" ref="N36">IFERROR(CONCATENATE((INDEX($Q$7:$Q$28,SMALL(IF($Q$7:$Q$28&lt;&gt;"",IF($N$7:$N$28&lt;&gt;"",ROW($N$7:$N$28)-MIN(ROW($N$7:$N$28))+1,""),""),ROW()-ROW(A$31)+1)))," "),"")</f>
        <v>0</v>
      </c>
      <c r="O36">
        <f t="array" ref="O36">IFERROR(CONCATENATE(TEXT(INDEX($N$7:$N$28,SMALL(IF($Q$7:$Q$28&lt;&gt;"",IF($N$7:$N$28&lt;&gt;"",ROW($N$7:$N$28)-MIN(ROW($N$7:$N$28))+1,""),""),ROW()-ROW(A$31)+1)),"##0")," "),"")</f>
        <v>0</v>
      </c>
      <c r="P36">
        <f t="array" ref="P36">IFERROR(CONCATENATE((INDEX($A$7:$A$28,SMALL(IF($Q$7:$Q$28&lt;&gt;"",IF($N$7:$N$28&lt;&gt;"",ROW($N$7:$N$28)-MIN(ROW($N$7:$N$28))+1,""),""),ROW()-ROW(A$31)+1))),),"")</f>
        <v>0</v>
      </c>
      <c r="S36">
        <f t="array" ref="S36">IFERROR(CONCATENATE((INDEX($V$7:$V$28,SMALL(IF($V$7:$V$28&lt;&gt;"",IF($S$7:$S$28&lt;&gt;"",ROW($S$7:$S$28)-MIN(ROW($S$7:$S$28))+1,""),""),ROW()-ROW(A$31)+1)))," "),"")</f>
        <v>0</v>
      </c>
      <c r="T36">
        <f t="array" ref="T36">IFERROR(CONCATENATE(TEXT(INDEX($S$7:$S$28,SMALL(IF($V$7:$V$28&lt;&gt;"",IF($S$7:$S$28&lt;&gt;"",ROW($S$7:$S$28)-MIN(ROW($S$7:$S$28))+1,""),""),ROW()-ROW(A$31)+1)),"##0")," "),"")</f>
        <v>0</v>
      </c>
      <c r="U36">
        <f t="array" ref="U36">IFERROR(CONCATENATE((INDEX($A$7:$A$28,SMALL(IF($V$7:$V$28&lt;&gt;"",IF($S$7:$S$28&lt;&gt;"",ROW($S$7:$S$28)-MIN(ROW($S$7:$S$28))+1,""),""),ROW()-ROW(A$31)+1))),),"")</f>
        <v>0</v>
      </c>
      <c r="X36">
        <f t="array" ref="X36">IFERROR(CONCATENATE((INDEX($AA$7:$AA$28,SMALL(IF($AA$7:$AA$28&lt;&gt;"",IF($X$7:$X$28&lt;&gt;"",ROW($X$7:$X$28)-MIN(ROW($X$7:$X$28))+1,""),""),ROW()-ROW(A$31)+1))),","),"")</f>
        <v>0</v>
      </c>
      <c r="Y36">
        <f t="array" ref="Y36">IFERROR(CONCATENATE(TEXT(INDEX($X$7:$X$28,SMALL(IF($AA$7:$AA$28&lt;&gt;"",IF($X$7:$X$28&lt;&gt;"",ROW($X$7:$X$28)-MIN(ROW($X$7:$X$28))+1,""),""),ROW()-ROW(A$31)+1)),"##0"),","),"")</f>
        <v>0</v>
      </c>
      <c r="Z36">
        <f t="array" ref="Z36">IFERROR(CONCATENATE((INDEX($A$7:$A$28,SMALL(IF($AA$7:$AA$28&lt;&gt;"",IF($X$7:$X$28&lt;&gt;"",ROW($X$7:$X$28)-MIN(ROW($X$7:$X$28))+1,""),""),ROW()-ROW(A$31)+1))),),"")</f>
        <v>0</v>
      </c>
      <c r="AC36">
        <f t="array" ref="AC36">IFERROR(CONCATENATE((INDEX($AF$7:$AF$28,SMALL(IF($AF$7:$AF$28&lt;&gt;"",IF($AC$7:$AC$28&lt;&gt;"",ROW($AC$7:$AC$28)-MIN(ROW($AC$7:$AC$28))+1,""),""),ROW()-ROW(A$31)+1)))," "),"")</f>
        <v>0</v>
      </c>
      <c r="AD36">
        <f t="array" ref="AD36">IFERROR(CONCATENATE(TEXT(INDEX($AC$7:$AC$28,SMALL(IF($AF$7:$AF$28&lt;&gt;"",IF($AC$7:$AC$28&lt;&gt;"",ROW($AC$7:$AC$28)-MIN(ROW($AC$7:$AC$28))+1,""),""),ROW()-ROW(A$31)+1)),"##0")," "),"")</f>
        <v>0</v>
      </c>
      <c r="AE36">
        <f t="array" ref="AE36">IFERROR(CONCATENATE((INDEX($A$7:$A$28,SMALL(IF($AF$7:$AF$28&lt;&gt;"",IF($AC$7:$AC$28&lt;&gt;"",ROW($AC$7:$AC$28)-MIN(ROW($AC$7:$AC$28))+1,""),""),ROW()-ROW(A$31)+1))),),"")</f>
        <v>0</v>
      </c>
      <c r="AH36">
        <f t="array" ref="AH36">IFERROR(CONCATENATE((INDEX($AK$7:$AK$28,SMALL(IF($AK$7:$AK$28&lt;&gt;"",IF($AH$7:$AH$28&lt;&gt;"",ROW($AH$7:$AH$28)-MIN(ROW($AH$7:$AH$28))+1,""),""),ROW()-ROW(A$31)+1)))," "),"")</f>
        <v>0</v>
      </c>
      <c r="AI36">
        <f t="array" ref="AI36">IFERROR(CONCATENATE(TEXT(INDEX($AH$7:$AH$28,SMALL(IF($AK$7:$AK$28&lt;&gt;"",IF($AH$7:$AH$28&lt;&gt;"",ROW($AH$7:$AH$28)-MIN(ROW($AH$7:$AH$28))+1,""),""),ROW()-ROW(A$31)+1)),"##0")," "),"")</f>
        <v>0</v>
      </c>
      <c r="AJ36">
        <f t="array" ref="AJ36">IFERROR(CONCATENATE((INDEX($A$7:$A$28,SMALL(IF($AK$7:$AK$28&lt;&gt;"",IF($AH$7:$AH$28&lt;&gt;"",ROW($AH$7:$AH$28)-MIN(ROW($AH$7:$AH$28))+1,""),""),ROW()-ROW(A$31)+1))),),"")</f>
        <v>0</v>
      </c>
    </row>
    <row r="37" spans="9:36">
      <c r="I37">
        <f t="array" ref="I37">IFERROR(CONCATENATE(TEXT(INDEX($I$7:$I$28,SMALL(IF($L$7:$L$28&lt;&gt;"",IF($I$7:$I$28&lt;&gt;"",ROW($I$7:$I$28)-MIN(ROW($I$7:$I$28))+1,""),""),ROW()-ROW(A$31)+1)),"##0"),","),"")</f>
        <v>0</v>
      </c>
      <c r="J37">
        <f t="array" ref="J37">IFERROR(CONCATENATE((INDEX($L$7:$L$28,SMALL(IF($L$7:$L$28&lt;&gt;"",IF($I$7:$I$28&lt;&gt;"",ROW($I$7:$I$28)-MIN(ROW($I$7:$I$28))+1,""),""),ROW()-ROW(A$31)+1))),","),"")</f>
        <v>0</v>
      </c>
      <c r="K37">
        <f t="array" ref="K37">IFERROR(CONCATENATE((INDEX($A$7:$A$28,SMALL(IF($L$7:$L$28&lt;&gt;"",IF($I$7:$I$28&lt;&gt;"",ROW($I$7:$I$28)-MIN(ROW($I$7:$I$28))+1,""),""),ROW()-ROW(A$31)+1))),),"")</f>
        <v>0</v>
      </c>
      <c r="N37">
        <f t="array" ref="N37">IFERROR(CONCATENATE((INDEX($Q$7:$Q$28,SMALL(IF($Q$7:$Q$28&lt;&gt;"",IF($N$7:$N$28&lt;&gt;"",ROW($N$7:$N$28)-MIN(ROW($N$7:$N$28))+1,""),""),ROW()-ROW(A$31)+1)))," "),"")</f>
        <v>0</v>
      </c>
      <c r="O37">
        <f t="array" ref="O37">IFERROR(CONCATENATE(TEXT(INDEX($N$7:$N$28,SMALL(IF($Q$7:$Q$28&lt;&gt;"",IF($N$7:$N$28&lt;&gt;"",ROW($N$7:$N$28)-MIN(ROW($N$7:$N$28))+1,""),""),ROW()-ROW(A$31)+1)),"##0")," "),"")</f>
        <v>0</v>
      </c>
      <c r="P37">
        <f t="array" ref="P37">IFERROR(CONCATENATE((INDEX($A$7:$A$28,SMALL(IF($Q$7:$Q$28&lt;&gt;"",IF($N$7:$N$28&lt;&gt;"",ROW($N$7:$N$28)-MIN(ROW($N$7:$N$28))+1,""),""),ROW()-ROW(A$31)+1))),),"")</f>
        <v>0</v>
      </c>
      <c r="S37">
        <f t="array" ref="S37">IFERROR(CONCATENATE((INDEX($V$7:$V$28,SMALL(IF($V$7:$V$28&lt;&gt;"",IF($S$7:$S$28&lt;&gt;"",ROW($S$7:$S$28)-MIN(ROW($S$7:$S$28))+1,""),""),ROW()-ROW(A$31)+1)))," "),"")</f>
        <v>0</v>
      </c>
      <c r="T37">
        <f t="array" ref="T37">IFERROR(CONCATENATE(TEXT(INDEX($S$7:$S$28,SMALL(IF($V$7:$V$28&lt;&gt;"",IF($S$7:$S$28&lt;&gt;"",ROW($S$7:$S$28)-MIN(ROW($S$7:$S$28))+1,""),""),ROW()-ROW(A$31)+1)),"##0")," "),"")</f>
        <v>0</v>
      </c>
      <c r="U37">
        <f t="array" ref="U37">IFERROR(CONCATENATE((INDEX($A$7:$A$28,SMALL(IF($V$7:$V$28&lt;&gt;"",IF($S$7:$S$28&lt;&gt;"",ROW($S$7:$S$28)-MIN(ROW($S$7:$S$28))+1,""),""),ROW()-ROW(A$31)+1))),),"")</f>
        <v>0</v>
      </c>
      <c r="X37">
        <f t="array" ref="X37">IFERROR(CONCATENATE((INDEX($AA$7:$AA$28,SMALL(IF($AA$7:$AA$28&lt;&gt;"",IF($X$7:$X$28&lt;&gt;"",ROW($X$7:$X$28)-MIN(ROW($X$7:$X$28))+1,""),""),ROW()-ROW(A$31)+1))),","),"")</f>
        <v>0</v>
      </c>
      <c r="Y37">
        <f t="array" ref="Y37">IFERROR(CONCATENATE(TEXT(INDEX($X$7:$X$28,SMALL(IF($AA$7:$AA$28&lt;&gt;"",IF($X$7:$X$28&lt;&gt;"",ROW($X$7:$X$28)-MIN(ROW($X$7:$X$28))+1,""),""),ROW()-ROW(A$31)+1)),"##0"),","),"")</f>
        <v>0</v>
      </c>
      <c r="Z37">
        <f t="array" ref="Z37">IFERROR(CONCATENATE((INDEX($A$7:$A$28,SMALL(IF($AA$7:$AA$28&lt;&gt;"",IF($X$7:$X$28&lt;&gt;"",ROW($X$7:$X$28)-MIN(ROW($X$7:$X$28))+1,""),""),ROW()-ROW(A$31)+1))),),"")</f>
        <v>0</v>
      </c>
      <c r="AC37">
        <f t="array" ref="AC37">IFERROR(CONCATENATE((INDEX($AF$7:$AF$28,SMALL(IF($AF$7:$AF$28&lt;&gt;"",IF($AC$7:$AC$28&lt;&gt;"",ROW($AC$7:$AC$28)-MIN(ROW($AC$7:$AC$28))+1,""),""),ROW()-ROW(A$31)+1)))," "),"")</f>
        <v>0</v>
      </c>
      <c r="AD37">
        <f t="array" ref="AD37">IFERROR(CONCATENATE(TEXT(INDEX($AC$7:$AC$28,SMALL(IF($AF$7:$AF$28&lt;&gt;"",IF($AC$7:$AC$28&lt;&gt;"",ROW($AC$7:$AC$28)-MIN(ROW($AC$7:$AC$28))+1,""),""),ROW()-ROW(A$31)+1)),"##0")," "),"")</f>
        <v>0</v>
      </c>
      <c r="AE37">
        <f t="array" ref="AE37">IFERROR(CONCATENATE((INDEX($A$7:$A$28,SMALL(IF($AF$7:$AF$28&lt;&gt;"",IF($AC$7:$AC$28&lt;&gt;"",ROW($AC$7:$AC$28)-MIN(ROW($AC$7:$AC$28))+1,""),""),ROW()-ROW(A$31)+1))),),"")</f>
        <v>0</v>
      </c>
      <c r="AH37">
        <f t="array" ref="AH37">IFERROR(CONCATENATE((INDEX($AK$7:$AK$28,SMALL(IF($AK$7:$AK$28&lt;&gt;"",IF($AH$7:$AH$28&lt;&gt;"",ROW($AH$7:$AH$28)-MIN(ROW($AH$7:$AH$28))+1,""),""),ROW()-ROW(A$31)+1)))," "),"")</f>
        <v>0</v>
      </c>
      <c r="AI37">
        <f t="array" ref="AI37">IFERROR(CONCATENATE(TEXT(INDEX($AH$7:$AH$28,SMALL(IF($AK$7:$AK$28&lt;&gt;"",IF($AH$7:$AH$28&lt;&gt;"",ROW($AH$7:$AH$28)-MIN(ROW($AH$7:$AH$28))+1,""),""),ROW()-ROW(A$31)+1)),"##0")," "),"")</f>
        <v>0</v>
      </c>
      <c r="AJ37">
        <f t="array" ref="AJ37">IFERROR(CONCATENATE((INDEX($A$7:$A$28,SMALL(IF($AK$7:$AK$28&lt;&gt;"",IF($AH$7:$AH$28&lt;&gt;"",ROW($AH$7:$AH$28)-MIN(ROW($AH$7:$AH$28))+1,""),""),ROW()-ROW(A$31)+1))),),"")</f>
        <v>0</v>
      </c>
    </row>
    <row r="38" spans="9:36">
      <c r="I38">
        <f t="array" ref="I38">IFERROR(CONCATENATE(TEXT(INDEX($I$7:$I$28,SMALL(IF($L$7:$L$28&lt;&gt;"",IF($I$7:$I$28&lt;&gt;"",ROW($I$7:$I$28)-MIN(ROW($I$7:$I$28))+1,""),""),ROW()-ROW(A$31)+1)),"##0"),","),"")</f>
        <v>0</v>
      </c>
      <c r="J38">
        <f t="array" ref="J38">IFERROR(CONCATENATE((INDEX($L$7:$L$28,SMALL(IF($L$7:$L$28&lt;&gt;"",IF($I$7:$I$28&lt;&gt;"",ROW($I$7:$I$28)-MIN(ROW($I$7:$I$28))+1,""),""),ROW()-ROW(A$31)+1))),","),"")</f>
        <v>0</v>
      </c>
      <c r="K38">
        <f t="array" ref="K38">IFERROR(CONCATENATE((INDEX($A$7:$A$28,SMALL(IF($L$7:$L$28&lt;&gt;"",IF($I$7:$I$28&lt;&gt;"",ROW($I$7:$I$28)-MIN(ROW($I$7:$I$28))+1,""),""),ROW()-ROW(A$31)+1))),),"")</f>
        <v>0</v>
      </c>
      <c r="N38">
        <f t="array" ref="N38">IFERROR(CONCATENATE((INDEX($Q$7:$Q$28,SMALL(IF($Q$7:$Q$28&lt;&gt;"",IF($N$7:$N$28&lt;&gt;"",ROW($N$7:$N$28)-MIN(ROW($N$7:$N$28))+1,""),""),ROW()-ROW(A$31)+1)))," "),"")</f>
        <v>0</v>
      </c>
      <c r="O38">
        <f t="array" ref="O38">IFERROR(CONCATENATE(TEXT(INDEX($N$7:$N$28,SMALL(IF($Q$7:$Q$28&lt;&gt;"",IF($N$7:$N$28&lt;&gt;"",ROW($N$7:$N$28)-MIN(ROW($N$7:$N$28))+1,""),""),ROW()-ROW(A$31)+1)),"##0")," "),"")</f>
        <v>0</v>
      </c>
      <c r="P38">
        <f t="array" ref="P38">IFERROR(CONCATENATE((INDEX($A$7:$A$28,SMALL(IF($Q$7:$Q$28&lt;&gt;"",IF($N$7:$N$28&lt;&gt;"",ROW($N$7:$N$28)-MIN(ROW($N$7:$N$28))+1,""),""),ROW()-ROW(A$31)+1))),),"")</f>
        <v>0</v>
      </c>
      <c r="S38">
        <f t="array" ref="S38">IFERROR(CONCATENATE((INDEX($V$7:$V$28,SMALL(IF($V$7:$V$28&lt;&gt;"",IF($S$7:$S$28&lt;&gt;"",ROW($S$7:$S$28)-MIN(ROW($S$7:$S$28))+1,""),""),ROW()-ROW(A$31)+1)))," "),"")</f>
        <v>0</v>
      </c>
      <c r="T38">
        <f t="array" ref="T38">IFERROR(CONCATENATE(TEXT(INDEX($S$7:$S$28,SMALL(IF($V$7:$V$28&lt;&gt;"",IF($S$7:$S$28&lt;&gt;"",ROW($S$7:$S$28)-MIN(ROW($S$7:$S$28))+1,""),""),ROW()-ROW(A$31)+1)),"##0")," "),"")</f>
        <v>0</v>
      </c>
      <c r="U38">
        <f t="array" ref="U38">IFERROR(CONCATENATE((INDEX($A$7:$A$28,SMALL(IF($V$7:$V$28&lt;&gt;"",IF($S$7:$S$28&lt;&gt;"",ROW($S$7:$S$28)-MIN(ROW($S$7:$S$28))+1,""),""),ROW()-ROW(A$31)+1))),),"")</f>
        <v>0</v>
      </c>
      <c r="X38">
        <f t="array" ref="X38">IFERROR(CONCATENATE((INDEX($AA$7:$AA$28,SMALL(IF($AA$7:$AA$28&lt;&gt;"",IF($X$7:$X$28&lt;&gt;"",ROW($X$7:$X$28)-MIN(ROW($X$7:$X$28))+1,""),""),ROW()-ROW(A$31)+1))),","),"")</f>
        <v>0</v>
      </c>
      <c r="Y38">
        <f t="array" ref="Y38">IFERROR(CONCATENATE(TEXT(INDEX($X$7:$X$28,SMALL(IF($AA$7:$AA$28&lt;&gt;"",IF($X$7:$X$28&lt;&gt;"",ROW($X$7:$X$28)-MIN(ROW($X$7:$X$28))+1,""),""),ROW()-ROW(A$31)+1)),"##0"),","),"")</f>
        <v>0</v>
      </c>
      <c r="Z38">
        <f t="array" ref="Z38">IFERROR(CONCATENATE((INDEX($A$7:$A$28,SMALL(IF($AA$7:$AA$28&lt;&gt;"",IF($X$7:$X$28&lt;&gt;"",ROW($X$7:$X$28)-MIN(ROW($X$7:$X$28))+1,""),""),ROW()-ROW(A$31)+1))),),"")</f>
        <v>0</v>
      </c>
      <c r="AC38">
        <f t="array" ref="AC38">IFERROR(CONCATENATE((INDEX($AF$7:$AF$28,SMALL(IF($AF$7:$AF$28&lt;&gt;"",IF($AC$7:$AC$28&lt;&gt;"",ROW($AC$7:$AC$28)-MIN(ROW($AC$7:$AC$28))+1,""),""),ROW()-ROW(A$31)+1)))," "),"")</f>
        <v>0</v>
      </c>
      <c r="AD38">
        <f t="array" ref="AD38">IFERROR(CONCATENATE(TEXT(INDEX($AC$7:$AC$28,SMALL(IF($AF$7:$AF$28&lt;&gt;"",IF($AC$7:$AC$28&lt;&gt;"",ROW($AC$7:$AC$28)-MIN(ROW($AC$7:$AC$28))+1,""),""),ROW()-ROW(A$31)+1)),"##0")," "),"")</f>
        <v>0</v>
      </c>
      <c r="AE38">
        <f t="array" ref="AE38">IFERROR(CONCATENATE((INDEX($A$7:$A$28,SMALL(IF($AF$7:$AF$28&lt;&gt;"",IF($AC$7:$AC$28&lt;&gt;"",ROW($AC$7:$AC$28)-MIN(ROW($AC$7:$AC$28))+1,""),""),ROW()-ROW(A$31)+1))),),"")</f>
        <v>0</v>
      </c>
      <c r="AH38">
        <f t="array" ref="AH38">IFERROR(CONCATENATE((INDEX($AK$7:$AK$28,SMALL(IF($AK$7:$AK$28&lt;&gt;"",IF($AH$7:$AH$28&lt;&gt;"",ROW($AH$7:$AH$28)-MIN(ROW($AH$7:$AH$28))+1,""),""),ROW()-ROW(A$31)+1)))," "),"")</f>
        <v>0</v>
      </c>
      <c r="AI38">
        <f t="array" ref="AI38">IFERROR(CONCATENATE(TEXT(INDEX($AH$7:$AH$28,SMALL(IF($AK$7:$AK$28&lt;&gt;"",IF($AH$7:$AH$28&lt;&gt;"",ROW($AH$7:$AH$28)-MIN(ROW($AH$7:$AH$28))+1,""),""),ROW()-ROW(A$31)+1)),"##0")," "),"")</f>
        <v>0</v>
      </c>
      <c r="AJ38">
        <f t="array" ref="AJ38">IFERROR(CONCATENATE((INDEX($A$7:$A$28,SMALL(IF($AK$7:$AK$28&lt;&gt;"",IF($AH$7:$AH$28&lt;&gt;"",ROW($AH$7:$AH$28)-MIN(ROW($AH$7:$AH$28))+1,""),""),ROW()-ROW(A$31)+1))),),"")</f>
        <v>0</v>
      </c>
    </row>
    <row r="39" spans="9:36">
      <c r="I39">
        <f t="array" ref="I39">IFERROR(CONCATENATE(TEXT(INDEX($I$7:$I$28,SMALL(IF($L$7:$L$28&lt;&gt;"",IF($I$7:$I$28&lt;&gt;"",ROW($I$7:$I$28)-MIN(ROW($I$7:$I$28))+1,""),""),ROW()-ROW(A$31)+1)),"##0"),","),"")</f>
        <v>0</v>
      </c>
      <c r="J39">
        <f t="array" ref="J39">IFERROR(CONCATENATE((INDEX($L$7:$L$28,SMALL(IF($L$7:$L$28&lt;&gt;"",IF($I$7:$I$28&lt;&gt;"",ROW($I$7:$I$28)-MIN(ROW($I$7:$I$28))+1,""),""),ROW()-ROW(A$31)+1))),","),"")</f>
        <v>0</v>
      </c>
      <c r="K39">
        <f t="array" ref="K39">IFERROR(CONCATENATE((INDEX($A$7:$A$28,SMALL(IF($L$7:$L$28&lt;&gt;"",IF($I$7:$I$28&lt;&gt;"",ROW($I$7:$I$28)-MIN(ROW($I$7:$I$28))+1,""),""),ROW()-ROW(A$31)+1))),),"")</f>
        <v>0</v>
      </c>
      <c r="N39">
        <f t="array" ref="N39">IFERROR(CONCATENATE((INDEX($Q$7:$Q$28,SMALL(IF($Q$7:$Q$28&lt;&gt;"",IF($N$7:$N$28&lt;&gt;"",ROW($N$7:$N$28)-MIN(ROW($N$7:$N$28))+1,""),""),ROW()-ROW(A$31)+1)))," "),"")</f>
        <v>0</v>
      </c>
      <c r="O39">
        <f t="array" ref="O39">IFERROR(CONCATENATE(TEXT(INDEX($N$7:$N$28,SMALL(IF($Q$7:$Q$28&lt;&gt;"",IF($N$7:$N$28&lt;&gt;"",ROW($N$7:$N$28)-MIN(ROW($N$7:$N$28))+1,""),""),ROW()-ROW(A$31)+1)),"##0")," "),"")</f>
        <v>0</v>
      </c>
      <c r="P39">
        <f t="array" ref="P39">IFERROR(CONCATENATE((INDEX($A$7:$A$28,SMALL(IF($Q$7:$Q$28&lt;&gt;"",IF($N$7:$N$28&lt;&gt;"",ROW($N$7:$N$28)-MIN(ROW($N$7:$N$28))+1,""),""),ROW()-ROW(A$31)+1))),),"")</f>
        <v>0</v>
      </c>
      <c r="S39">
        <f t="array" ref="S39">IFERROR(CONCATENATE((INDEX($V$7:$V$28,SMALL(IF($V$7:$V$28&lt;&gt;"",IF($S$7:$S$28&lt;&gt;"",ROW($S$7:$S$28)-MIN(ROW($S$7:$S$28))+1,""),""),ROW()-ROW(A$31)+1)))," "),"")</f>
        <v>0</v>
      </c>
      <c r="T39">
        <f t="array" ref="T39">IFERROR(CONCATENATE(TEXT(INDEX($S$7:$S$28,SMALL(IF($V$7:$V$28&lt;&gt;"",IF($S$7:$S$28&lt;&gt;"",ROW($S$7:$S$28)-MIN(ROW($S$7:$S$28))+1,""),""),ROW()-ROW(A$31)+1)),"##0")," "),"")</f>
        <v>0</v>
      </c>
      <c r="U39">
        <f t="array" ref="U39">IFERROR(CONCATENATE((INDEX($A$7:$A$28,SMALL(IF($V$7:$V$28&lt;&gt;"",IF($S$7:$S$28&lt;&gt;"",ROW($S$7:$S$28)-MIN(ROW($S$7:$S$28))+1,""),""),ROW()-ROW(A$31)+1))),),"")</f>
        <v>0</v>
      </c>
      <c r="X39">
        <f t="array" ref="X39">IFERROR(CONCATENATE((INDEX($AA$7:$AA$28,SMALL(IF($AA$7:$AA$28&lt;&gt;"",IF($X$7:$X$28&lt;&gt;"",ROW($X$7:$X$28)-MIN(ROW($X$7:$X$28))+1,""),""),ROW()-ROW(A$31)+1))),","),"")</f>
        <v>0</v>
      </c>
      <c r="Y39">
        <f t="array" ref="Y39">IFERROR(CONCATENATE(TEXT(INDEX($X$7:$X$28,SMALL(IF($AA$7:$AA$28&lt;&gt;"",IF($X$7:$X$28&lt;&gt;"",ROW($X$7:$X$28)-MIN(ROW($X$7:$X$28))+1,""),""),ROW()-ROW(A$31)+1)),"##0"),","),"")</f>
        <v>0</v>
      </c>
      <c r="Z39">
        <f t="array" ref="Z39">IFERROR(CONCATENATE((INDEX($A$7:$A$28,SMALL(IF($AA$7:$AA$28&lt;&gt;"",IF($X$7:$X$28&lt;&gt;"",ROW($X$7:$X$28)-MIN(ROW($X$7:$X$28))+1,""),""),ROW()-ROW(A$31)+1))),),"")</f>
        <v>0</v>
      </c>
      <c r="AC39">
        <f t="array" ref="AC39">IFERROR(CONCATENATE((INDEX($AF$7:$AF$28,SMALL(IF($AF$7:$AF$28&lt;&gt;"",IF($AC$7:$AC$28&lt;&gt;"",ROW($AC$7:$AC$28)-MIN(ROW($AC$7:$AC$28))+1,""),""),ROW()-ROW(A$31)+1)))," "),"")</f>
        <v>0</v>
      </c>
      <c r="AD39">
        <f t="array" ref="AD39">IFERROR(CONCATENATE(TEXT(INDEX($AC$7:$AC$28,SMALL(IF($AF$7:$AF$28&lt;&gt;"",IF($AC$7:$AC$28&lt;&gt;"",ROW($AC$7:$AC$28)-MIN(ROW($AC$7:$AC$28))+1,""),""),ROW()-ROW(A$31)+1)),"##0")," "),"")</f>
        <v>0</v>
      </c>
      <c r="AE39">
        <f t="array" ref="AE39">IFERROR(CONCATENATE((INDEX($A$7:$A$28,SMALL(IF($AF$7:$AF$28&lt;&gt;"",IF($AC$7:$AC$28&lt;&gt;"",ROW($AC$7:$AC$28)-MIN(ROW($AC$7:$AC$28))+1,""),""),ROW()-ROW(A$31)+1))),),"")</f>
        <v>0</v>
      </c>
      <c r="AH39">
        <f t="array" ref="AH39">IFERROR(CONCATENATE((INDEX($AK$7:$AK$28,SMALL(IF($AK$7:$AK$28&lt;&gt;"",IF($AH$7:$AH$28&lt;&gt;"",ROW($AH$7:$AH$28)-MIN(ROW($AH$7:$AH$28))+1,""),""),ROW()-ROW(A$31)+1)))," "),"")</f>
        <v>0</v>
      </c>
      <c r="AI39">
        <f t="array" ref="AI39">IFERROR(CONCATENATE(TEXT(INDEX($AH$7:$AH$28,SMALL(IF($AK$7:$AK$28&lt;&gt;"",IF($AH$7:$AH$28&lt;&gt;"",ROW($AH$7:$AH$28)-MIN(ROW($AH$7:$AH$28))+1,""),""),ROW()-ROW(A$31)+1)),"##0")," "),"")</f>
        <v>0</v>
      </c>
      <c r="AJ39">
        <f t="array" ref="AJ39">IFERROR(CONCATENATE((INDEX($A$7:$A$28,SMALL(IF($AK$7:$AK$28&lt;&gt;"",IF($AH$7:$AH$28&lt;&gt;"",ROW($AH$7:$AH$28)-MIN(ROW($AH$7:$AH$28))+1,""),""),ROW()-ROW(A$31)+1))),),"")</f>
        <v>0</v>
      </c>
    </row>
    <row r="40" spans="9:36">
      <c r="I40">
        <f t="array" ref="I40">IFERROR(CONCATENATE(TEXT(INDEX($I$7:$I$28,SMALL(IF($L$7:$L$28&lt;&gt;"",IF($I$7:$I$28&lt;&gt;"",ROW($I$7:$I$28)-MIN(ROW($I$7:$I$28))+1,""),""),ROW()-ROW(A$31)+1)),"##0"),","),"")</f>
        <v>0</v>
      </c>
      <c r="J40">
        <f t="array" ref="J40">IFERROR(CONCATENATE((INDEX($L$7:$L$28,SMALL(IF($L$7:$L$28&lt;&gt;"",IF($I$7:$I$28&lt;&gt;"",ROW($I$7:$I$28)-MIN(ROW($I$7:$I$28))+1,""),""),ROW()-ROW(A$31)+1))),","),"")</f>
        <v>0</v>
      </c>
      <c r="K40">
        <f t="array" ref="K40">IFERROR(CONCATENATE((INDEX($A$7:$A$28,SMALL(IF($L$7:$L$28&lt;&gt;"",IF($I$7:$I$28&lt;&gt;"",ROW($I$7:$I$28)-MIN(ROW($I$7:$I$28))+1,""),""),ROW()-ROW(A$31)+1))),),"")</f>
        <v>0</v>
      </c>
      <c r="N40">
        <f t="array" ref="N40">IFERROR(CONCATENATE((INDEX($Q$7:$Q$28,SMALL(IF($Q$7:$Q$28&lt;&gt;"",IF($N$7:$N$28&lt;&gt;"",ROW($N$7:$N$28)-MIN(ROW($N$7:$N$28))+1,""),""),ROW()-ROW(A$31)+1)))," "),"")</f>
        <v>0</v>
      </c>
      <c r="O40">
        <f t="array" ref="O40">IFERROR(CONCATENATE(TEXT(INDEX($N$7:$N$28,SMALL(IF($Q$7:$Q$28&lt;&gt;"",IF($N$7:$N$28&lt;&gt;"",ROW($N$7:$N$28)-MIN(ROW($N$7:$N$28))+1,""),""),ROW()-ROW(A$31)+1)),"##0")," "),"")</f>
        <v>0</v>
      </c>
      <c r="P40">
        <f t="array" ref="P40">IFERROR(CONCATENATE((INDEX($A$7:$A$28,SMALL(IF($Q$7:$Q$28&lt;&gt;"",IF($N$7:$N$28&lt;&gt;"",ROW($N$7:$N$28)-MIN(ROW($N$7:$N$28))+1,""),""),ROW()-ROW(A$31)+1))),),"")</f>
        <v>0</v>
      </c>
      <c r="S40">
        <f t="array" ref="S40">IFERROR(CONCATENATE((INDEX($V$7:$V$28,SMALL(IF($V$7:$V$28&lt;&gt;"",IF($S$7:$S$28&lt;&gt;"",ROW($S$7:$S$28)-MIN(ROW($S$7:$S$28))+1,""),""),ROW()-ROW(A$31)+1)))," "),"")</f>
        <v>0</v>
      </c>
      <c r="T40">
        <f t="array" ref="T40">IFERROR(CONCATENATE(TEXT(INDEX($S$7:$S$28,SMALL(IF($V$7:$V$28&lt;&gt;"",IF($S$7:$S$28&lt;&gt;"",ROW($S$7:$S$28)-MIN(ROW($S$7:$S$28))+1,""),""),ROW()-ROW(A$31)+1)),"##0")," "),"")</f>
        <v>0</v>
      </c>
      <c r="U40">
        <f t="array" ref="U40">IFERROR(CONCATENATE((INDEX($A$7:$A$28,SMALL(IF($V$7:$V$28&lt;&gt;"",IF($S$7:$S$28&lt;&gt;"",ROW($S$7:$S$28)-MIN(ROW($S$7:$S$28))+1,""),""),ROW()-ROW(A$31)+1))),),"")</f>
        <v>0</v>
      </c>
      <c r="X40">
        <f t="array" ref="X40">IFERROR(CONCATENATE((INDEX($AA$7:$AA$28,SMALL(IF($AA$7:$AA$28&lt;&gt;"",IF($X$7:$X$28&lt;&gt;"",ROW($X$7:$X$28)-MIN(ROW($X$7:$X$28))+1,""),""),ROW()-ROW(A$31)+1))),","),"")</f>
        <v>0</v>
      </c>
      <c r="Y40">
        <f t="array" ref="Y40">IFERROR(CONCATENATE(TEXT(INDEX($X$7:$X$28,SMALL(IF($AA$7:$AA$28&lt;&gt;"",IF($X$7:$X$28&lt;&gt;"",ROW($X$7:$X$28)-MIN(ROW($X$7:$X$28))+1,""),""),ROW()-ROW(A$31)+1)),"##0"),","),"")</f>
        <v>0</v>
      </c>
      <c r="Z40">
        <f t="array" ref="Z40">IFERROR(CONCATENATE((INDEX($A$7:$A$28,SMALL(IF($AA$7:$AA$28&lt;&gt;"",IF($X$7:$X$28&lt;&gt;"",ROW($X$7:$X$28)-MIN(ROW($X$7:$X$28))+1,""),""),ROW()-ROW(A$31)+1))),),"")</f>
        <v>0</v>
      </c>
      <c r="AC40">
        <f t="array" ref="AC40">IFERROR(CONCATENATE((INDEX($AF$7:$AF$28,SMALL(IF($AF$7:$AF$28&lt;&gt;"",IF($AC$7:$AC$28&lt;&gt;"",ROW($AC$7:$AC$28)-MIN(ROW($AC$7:$AC$28))+1,""),""),ROW()-ROW(A$31)+1)))," "),"")</f>
        <v>0</v>
      </c>
      <c r="AD40">
        <f t="array" ref="AD40">IFERROR(CONCATENATE(TEXT(INDEX($AC$7:$AC$28,SMALL(IF($AF$7:$AF$28&lt;&gt;"",IF($AC$7:$AC$28&lt;&gt;"",ROW($AC$7:$AC$28)-MIN(ROW($AC$7:$AC$28))+1,""),""),ROW()-ROW(A$31)+1)),"##0")," "),"")</f>
        <v>0</v>
      </c>
      <c r="AE40">
        <f t="array" ref="AE40">IFERROR(CONCATENATE((INDEX($A$7:$A$28,SMALL(IF($AF$7:$AF$28&lt;&gt;"",IF($AC$7:$AC$28&lt;&gt;"",ROW($AC$7:$AC$28)-MIN(ROW($AC$7:$AC$28))+1,""),""),ROW()-ROW(A$31)+1))),),"")</f>
        <v>0</v>
      </c>
      <c r="AH40">
        <f t="array" ref="AH40">IFERROR(CONCATENATE((INDEX($AK$7:$AK$28,SMALL(IF($AK$7:$AK$28&lt;&gt;"",IF($AH$7:$AH$28&lt;&gt;"",ROW($AH$7:$AH$28)-MIN(ROW($AH$7:$AH$28))+1,""),""),ROW()-ROW(A$31)+1)))," "),"")</f>
        <v>0</v>
      </c>
      <c r="AI40">
        <f t="array" ref="AI40">IFERROR(CONCATENATE(TEXT(INDEX($AH$7:$AH$28,SMALL(IF($AK$7:$AK$28&lt;&gt;"",IF($AH$7:$AH$28&lt;&gt;"",ROW($AH$7:$AH$28)-MIN(ROW($AH$7:$AH$28))+1,""),""),ROW()-ROW(A$31)+1)),"##0")," "),"")</f>
        <v>0</v>
      </c>
      <c r="AJ40">
        <f t="array" ref="AJ40">IFERROR(CONCATENATE((INDEX($A$7:$A$28,SMALL(IF($AK$7:$AK$28&lt;&gt;"",IF($AH$7:$AH$28&lt;&gt;"",ROW($AH$7:$AH$28)-MIN(ROW($AH$7:$AH$28))+1,""),""),ROW()-ROW(A$31)+1))),),"")</f>
        <v>0</v>
      </c>
    </row>
    <row r="41" spans="9:36">
      <c r="I41">
        <f t="array" ref="I41">IFERROR(CONCATENATE(TEXT(INDEX($I$7:$I$28,SMALL(IF($L$7:$L$28&lt;&gt;"",IF($I$7:$I$28&lt;&gt;"",ROW($I$7:$I$28)-MIN(ROW($I$7:$I$28))+1,""),""),ROW()-ROW(A$31)+1)),"##0"),","),"")</f>
        <v>0</v>
      </c>
      <c r="J41">
        <f t="array" ref="J41">IFERROR(CONCATENATE((INDEX($L$7:$L$28,SMALL(IF($L$7:$L$28&lt;&gt;"",IF($I$7:$I$28&lt;&gt;"",ROW($I$7:$I$28)-MIN(ROW($I$7:$I$28))+1,""),""),ROW()-ROW(A$31)+1))),","),"")</f>
        <v>0</v>
      </c>
      <c r="K41">
        <f t="array" ref="K41">IFERROR(CONCATENATE((INDEX($A$7:$A$28,SMALL(IF($L$7:$L$28&lt;&gt;"",IF($I$7:$I$28&lt;&gt;"",ROW($I$7:$I$28)-MIN(ROW($I$7:$I$28))+1,""),""),ROW()-ROW(A$31)+1))),),"")</f>
        <v>0</v>
      </c>
      <c r="N41">
        <f t="array" ref="N41">IFERROR(CONCATENATE((INDEX($Q$7:$Q$28,SMALL(IF($Q$7:$Q$28&lt;&gt;"",IF($N$7:$N$28&lt;&gt;"",ROW($N$7:$N$28)-MIN(ROW($N$7:$N$28))+1,""),""),ROW()-ROW(A$31)+1)))," "),"")</f>
        <v>0</v>
      </c>
      <c r="O41">
        <f t="array" ref="O41">IFERROR(CONCATENATE(TEXT(INDEX($N$7:$N$28,SMALL(IF($Q$7:$Q$28&lt;&gt;"",IF($N$7:$N$28&lt;&gt;"",ROW($N$7:$N$28)-MIN(ROW($N$7:$N$28))+1,""),""),ROW()-ROW(A$31)+1)),"##0")," "),"")</f>
        <v>0</v>
      </c>
      <c r="P41">
        <f t="array" ref="P41">IFERROR(CONCATENATE((INDEX($A$7:$A$28,SMALL(IF($Q$7:$Q$28&lt;&gt;"",IF($N$7:$N$28&lt;&gt;"",ROW($N$7:$N$28)-MIN(ROW($N$7:$N$28))+1,""),""),ROW()-ROW(A$31)+1))),),"")</f>
        <v>0</v>
      </c>
      <c r="S41">
        <f t="array" ref="S41">IFERROR(CONCATENATE((INDEX($V$7:$V$28,SMALL(IF($V$7:$V$28&lt;&gt;"",IF($S$7:$S$28&lt;&gt;"",ROW($S$7:$S$28)-MIN(ROW($S$7:$S$28))+1,""),""),ROW()-ROW(A$31)+1)))," "),"")</f>
        <v>0</v>
      </c>
      <c r="T41">
        <f t="array" ref="T41">IFERROR(CONCATENATE(TEXT(INDEX($S$7:$S$28,SMALL(IF($V$7:$V$28&lt;&gt;"",IF($S$7:$S$28&lt;&gt;"",ROW($S$7:$S$28)-MIN(ROW($S$7:$S$28))+1,""),""),ROW()-ROW(A$31)+1)),"##0")," "),"")</f>
        <v>0</v>
      </c>
      <c r="U41">
        <f t="array" ref="U41">IFERROR(CONCATENATE((INDEX($A$7:$A$28,SMALL(IF($V$7:$V$28&lt;&gt;"",IF($S$7:$S$28&lt;&gt;"",ROW($S$7:$S$28)-MIN(ROW($S$7:$S$28))+1,""),""),ROW()-ROW(A$31)+1))),),"")</f>
        <v>0</v>
      </c>
      <c r="X41">
        <f t="array" ref="X41">IFERROR(CONCATENATE((INDEX($AA$7:$AA$28,SMALL(IF($AA$7:$AA$28&lt;&gt;"",IF($X$7:$X$28&lt;&gt;"",ROW($X$7:$X$28)-MIN(ROW($X$7:$X$28))+1,""),""),ROW()-ROW(A$31)+1))),","),"")</f>
        <v>0</v>
      </c>
      <c r="Y41">
        <f t="array" ref="Y41">IFERROR(CONCATENATE(TEXT(INDEX($X$7:$X$28,SMALL(IF($AA$7:$AA$28&lt;&gt;"",IF($X$7:$X$28&lt;&gt;"",ROW($X$7:$X$28)-MIN(ROW($X$7:$X$28))+1,""),""),ROW()-ROW(A$31)+1)),"##0"),","),"")</f>
        <v>0</v>
      </c>
      <c r="Z41">
        <f t="array" ref="Z41">IFERROR(CONCATENATE((INDEX($A$7:$A$28,SMALL(IF($AA$7:$AA$28&lt;&gt;"",IF($X$7:$X$28&lt;&gt;"",ROW($X$7:$X$28)-MIN(ROW($X$7:$X$28))+1,""),""),ROW()-ROW(A$31)+1))),),"")</f>
        <v>0</v>
      </c>
      <c r="AC41">
        <f t="array" ref="AC41">IFERROR(CONCATENATE((INDEX($AF$7:$AF$28,SMALL(IF($AF$7:$AF$28&lt;&gt;"",IF($AC$7:$AC$28&lt;&gt;"",ROW($AC$7:$AC$28)-MIN(ROW($AC$7:$AC$28))+1,""),""),ROW()-ROW(A$31)+1)))," "),"")</f>
        <v>0</v>
      </c>
      <c r="AD41">
        <f t="array" ref="AD41">IFERROR(CONCATENATE(TEXT(INDEX($AC$7:$AC$28,SMALL(IF($AF$7:$AF$28&lt;&gt;"",IF($AC$7:$AC$28&lt;&gt;"",ROW($AC$7:$AC$28)-MIN(ROW($AC$7:$AC$28))+1,""),""),ROW()-ROW(A$31)+1)),"##0")," "),"")</f>
        <v>0</v>
      </c>
      <c r="AE41">
        <f t="array" ref="AE41">IFERROR(CONCATENATE((INDEX($A$7:$A$28,SMALL(IF($AF$7:$AF$28&lt;&gt;"",IF($AC$7:$AC$28&lt;&gt;"",ROW($AC$7:$AC$28)-MIN(ROW($AC$7:$AC$28))+1,""),""),ROW()-ROW(A$31)+1))),),"")</f>
        <v>0</v>
      </c>
      <c r="AH41">
        <f t="array" ref="AH41">IFERROR(CONCATENATE((INDEX($AK$7:$AK$28,SMALL(IF($AK$7:$AK$28&lt;&gt;"",IF($AH$7:$AH$28&lt;&gt;"",ROW($AH$7:$AH$28)-MIN(ROW($AH$7:$AH$28))+1,""),""),ROW()-ROW(A$31)+1)))," "),"")</f>
        <v>0</v>
      </c>
      <c r="AI41">
        <f t="array" ref="AI41">IFERROR(CONCATENATE(TEXT(INDEX($AH$7:$AH$28,SMALL(IF($AK$7:$AK$28&lt;&gt;"",IF($AH$7:$AH$28&lt;&gt;"",ROW($AH$7:$AH$28)-MIN(ROW($AH$7:$AH$28))+1,""),""),ROW()-ROW(A$31)+1)),"##0")," "),"")</f>
        <v>0</v>
      </c>
      <c r="AJ41">
        <f t="array" ref="AJ41">IFERROR(CONCATENATE((INDEX($A$7:$A$28,SMALL(IF($AK$7:$AK$28&lt;&gt;"",IF($AH$7:$AH$28&lt;&gt;"",ROW($AH$7:$AH$28)-MIN(ROW($AH$7:$AH$28))+1,""),""),ROW()-ROW(A$31)+1))),),"")</f>
        <v>0</v>
      </c>
    </row>
    <row r="42" spans="9:36">
      <c r="I42">
        <f t="array" ref="I42">IFERROR(CONCATENATE(TEXT(INDEX($I$7:$I$28,SMALL(IF($L$7:$L$28&lt;&gt;"",IF($I$7:$I$28&lt;&gt;"",ROW($I$7:$I$28)-MIN(ROW($I$7:$I$28))+1,""),""),ROW()-ROW(A$31)+1)),"##0"),","),"")</f>
        <v>0</v>
      </c>
      <c r="J42">
        <f t="array" ref="J42">IFERROR(CONCATENATE((INDEX($L$7:$L$28,SMALL(IF($L$7:$L$28&lt;&gt;"",IF($I$7:$I$28&lt;&gt;"",ROW($I$7:$I$28)-MIN(ROW($I$7:$I$28))+1,""),""),ROW()-ROW(A$31)+1))),","),"")</f>
        <v>0</v>
      </c>
      <c r="K42">
        <f t="array" ref="K42">IFERROR(CONCATENATE((INDEX($A$7:$A$28,SMALL(IF($L$7:$L$28&lt;&gt;"",IF($I$7:$I$28&lt;&gt;"",ROW($I$7:$I$28)-MIN(ROW($I$7:$I$28))+1,""),""),ROW()-ROW(A$31)+1))),),"")</f>
        <v>0</v>
      </c>
      <c r="N42">
        <f t="array" ref="N42">IFERROR(CONCATENATE((INDEX($Q$7:$Q$28,SMALL(IF($Q$7:$Q$28&lt;&gt;"",IF($N$7:$N$28&lt;&gt;"",ROW($N$7:$N$28)-MIN(ROW($N$7:$N$28))+1,""),""),ROW()-ROW(A$31)+1)))," "),"")</f>
        <v>0</v>
      </c>
      <c r="O42">
        <f t="array" ref="O42">IFERROR(CONCATENATE(TEXT(INDEX($N$7:$N$28,SMALL(IF($Q$7:$Q$28&lt;&gt;"",IF($N$7:$N$28&lt;&gt;"",ROW($N$7:$N$28)-MIN(ROW($N$7:$N$28))+1,""),""),ROW()-ROW(A$31)+1)),"##0")," "),"")</f>
        <v>0</v>
      </c>
      <c r="P42">
        <f t="array" ref="P42">IFERROR(CONCATENATE((INDEX($A$7:$A$28,SMALL(IF($Q$7:$Q$28&lt;&gt;"",IF($N$7:$N$28&lt;&gt;"",ROW($N$7:$N$28)-MIN(ROW($N$7:$N$28))+1,""),""),ROW()-ROW(A$31)+1))),),"")</f>
        <v>0</v>
      </c>
      <c r="S42">
        <f t="array" ref="S42">IFERROR(CONCATENATE((INDEX($V$7:$V$28,SMALL(IF($V$7:$V$28&lt;&gt;"",IF($S$7:$S$28&lt;&gt;"",ROW($S$7:$S$28)-MIN(ROW($S$7:$S$28))+1,""),""),ROW()-ROW(A$31)+1)))," "),"")</f>
        <v>0</v>
      </c>
      <c r="T42">
        <f t="array" ref="T42">IFERROR(CONCATENATE(TEXT(INDEX($S$7:$S$28,SMALL(IF($V$7:$V$28&lt;&gt;"",IF($S$7:$S$28&lt;&gt;"",ROW($S$7:$S$28)-MIN(ROW($S$7:$S$28))+1,""),""),ROW()-ROW(A$31)+1)),"##0")," "),"")</f>
        <v>0</v>
      </c>
      <c r="U42">
        <f t="array" ref="U42">IFERROR(CONCATENATE((INDEX($A$7:$A$28,SMALL(IF($V$7:$V$28&lt;&gt;"",IF($S$7:$S$28&lt;&gt;"",ROW($S$7:$S$28)-MIN(ROW($S$7:$S$28))+1,""),""),ROW()-ROW(A$31)+1))),),"")</f>
        <v>0</v>
      </c>
      <c r="X42">
        <f t="array" ref="X42">IFERROR(CONCATENATE((INDEX($AA$7:$AA$28,SMALL(IF($AA$7:$AA$28&lt;&gt;"",IF($X$7:$X$28&lt;&gt;"",ROW($X$7:$X$28)-MIN(ROW($X$7:$X$28))+1,""),""),ROW()-ROW(A$31)+1))),","),"")</f>
        <v>0</v>
      </c>
      <c r="Y42">
        <f t="array" ref="Y42">IFERROR(CONCATENATE(TEXT(INDEX($X$7:$X$28,SMALL(IF($AA$7:$AA$28&lt;&gt;"",IF($X$7:$X$28&lt;&gt;"",ROW($X$7:$X$28)-MIN(ROW($X$7:$X$28))+1,""),""),ROW()-ROW(A$31)+1)),"##0"),","),"")</f>
        <v>0</v>
      </c>
      <c r="Z42">
        <f t="array" ref="Z42">IFERROR(CONCATENATE((INDEX($A$7:$A$28,SMALL(IF($AA$7:$AA$28&lt;&gt;"",IF($X$7:$X$28&lt;&gt;"",ROW($X$7:$X$28)-MIN(ROW($X$7:$X$28))+1,""),""),ROW()-ROW(A$31)+1))),),"")</f>
        <v>0</v>
      </c>
      <c r="AC42">
        <f t="array" ref="AC42">IFERROR(CONCATENATE((INDEX($AF$7:$AF$28,SMALL(IF($AF$7:$AF$28&lt;&gt;"",IF($AC$7:$AC$28&lt;&gt;"",ROW($AC$7:$AC$28)-MIN(ROW($AC$7:$AC$28))+1,""),""),ROW()-ROW(A$31)+1)))," "),"")</f>
        <v>0</v>
      </c>
      <c r="AD42">
        <f t="array" ref="AD42">IFERROR(CONCATENATE(TEXT(INDEX($AC$7:$AC$28,SMALL(IF($AF$7:$AF$28&lt;&gt;"",IF($AC$7:$AC$28&lt;&gt;"",ROW($AC$7:$AC$28)-MIN(ROW($AC$7:$AC$28))+1,""),""),ROW()-ROW(A$31)+1)),"##0")," "),"")</f>
        <v>0</v>
      </c>
      <c r="AE42">
        <f t="array" ref="AE42">IFERROR(CONCATENATE((INDEX($A$7:$A$28,SMALL(IF($AF$7:$AF$28&lt;&gt;"",IF($AC$7:$AC$28&lt;&gt;"",ROW($AC$7:$AC$28)-MIN(ROW($AC$7:$AC$28))+1,""),""),ROW()-ROW(A$31)+1))),),"")</f>
        <v>0</v>
      </c>
      <c r="AH42">
        <f t="array" ref="AH42">IFERROR(CONCATENATE((INDEX($AK$7:$AK$28,SMALL(IF($AK$7:$AK$28&lt;&gt;"",IF($AH$7:$AH$28&lt;&gt;"",ROW($AH$7:$AH$28)-MIN(ROW($AH$7:$AH$28))+1,""),""),ROW()-ROW(A$31)+1)))," "),"")</f>
        <v>0</v>
      </c>
      <c r="AI42">
        <f t="array" ref="AI42">IFERROR(CONCATENATE(TEXT(INDEX($AH$7:$AH$28,SMALL(IF($AK$7:$AK$28&lt;&gt;"",IF($AH$7:$AH$28&lt;&gt;"",ROW($AH$7:$AH$28)-MIN(ROW($AH$7:$AH$28))+1,""),""),ROW()-ROW(A$31)+1)),"##0")," "),"")</f>
        <v>0</v>
      </c>
      <c r="AJ42">
        <f t="array" ref="AJ42">IFERROR(CONCATENATE((INDEX($A$7:$A$28,SMALL(IF($AK$7:$AK$28&lt;&gt;"",IF($AH$7:$AH$28&lt;&gt;"",ROW($AH$7:$AH$28)-MIN(ROW($AH$7:$AH$28))+1,""),""),ROW()-ROW(A$31)+1))),),"")</f>
        <v>0</v>
      </c>
    </row>
    <row r="43" spans="9:36">
      <c r="I43">
        <f t="array" ref="I43">IFERROR(CONCATENATE(TEXT(INDEX($I$7:$I$28,SMALL(IF($L$7:$L$28&lt;&gt;"",IF($I$7:$I$28&lt;&gt;"",ROW($I$7:$I$28)-MIN(ROW($I$7:$I$28))+1,""),""),ROW()-ROW(A$31)+1)),"##0"),","),"")</f>
        <v>0</v>
      </c>
      <c r="J43">
        <f t="array" ref="J43">IFERROR(CONCATENATE((INDEX($L$7:$L$28,SMALL(IF($L$7:$L$28&lt;&gt;"",IF($I$7:$I$28&lt;&gt;"",ROW($I$7:$I$28)-MIN(ROW($I$7:$I$28))+1,""),""),ROW()-ROW(A$31)+1))),","),"")</f>
        <v>0</v>
      </c>
      <c r="K43">
        <f t="array" ref="K43">IFERROR(CONCATENATE((INDEX($A$7:$A$28,SMALL(IF($L$7:$L$28&lt;&gt;"",IF($I$7:$I$28&lt;&gt;"",ROW($I$7:$I$28)-MIN(ROW($I$7:$I$28))+1,""),""),ROW()-ROW(A$31)+1))),),"")</f>
        <v>0</v>
      </c>
      <c r="N43">
        <f t="array" ref="N43">IFERROR(CONCATENATE((INDEX($Q$7:$Q$28,SMALL(IF($Q$7:$Q$28&lt;&gt;"",IF($N$7:$N$28&lt;&gt;"",ROW($N$7:$N$28)-MIN(ROW($N$7:$N$28))+1,""),""),ROW()-ROW(A$31)+1)))," "),"")</f>
        <v>0</v>
      </c>
      <c r="O43">
        <f t="array" ref="O43">IFERROR(CONCATENATE(TEXT(INDEX($N$7:$N$28,SMALL(IF($Q$7:$Q$28&lt;&gt;"",IF($N$7:$N$28&lt;&gt;"",ROW($N$7:$N$28)-MIN(ROW($N$7:$N$28))+1,""),""),ROW()-ROW(A$31)+1)),"##0")," "),"")</f>
        <v>0</v>
      </c>
      <c r="P43">
        <f t="array" ref="P43">IFERROR(CONCATENATE((INDEX($A$7:$A$28,SMALL(IF($Q$7:$Q$28&lt;&gt;"",IF($N$7:$N$28&lt;&gt;"",ROW($N$7:$N$28)-MIN(ROW($N$7:$N$28))+1,""),""),ROW()-ROW(A$31)+1))),),"")</f>
        <v>0</v>
      </c>
      <c r="S43">
        <f t="array" ref="S43">IFERROR(CONCATENATE((INDEX($V$7:$V$28,SMALL(IF($V$7:$V$28&lt;&gt;"",IF($S$7:$S$28&lt;&gt;"",ROW($S$7:$S$28)-MIN(ROW($S$7:$S$28))+1,""),""),ROW()-ROW(A$31)+1)))," "),"")</f>
        <v>0</v>
      </c>
      <c r="T43">
        <f t="array" ref="T43">IFERROR(CONCATENATE(TEXT(INDEX($S$7:$S$28,SMALL(IF($V$7:$V$28&lt;&gt;"",IF($S$7:$S$28&lt;&gt;"",ROW($S$7:$S$28)-MIN(ROW($S$7:$S$28))+1,""),""),ROW()-ROW(A$31)+1)),"##0")," "),"")</f>
        <v>0</v>
      </c>
      <c r="U43">
        <f t="array" ref="U43">IFERROR(CONCATENATE((INDEX($A$7:$A$28,SMALL(IF($V$7:$V$28&lt;&gt;"",IF($S$7:$S$28&lt;&gt;"",ROW($S$7:$S$28)-MIN(ROW($S$7:$S$28))+1,""),""),ROW()-ROW(A$31)+1))),),"")</f>
        <v>0</v>
      </c>
      <c r="X43">
        <f t="array" ref="X43">IFERROR(CONCATENATE((INDEX($AA$7:$AA$28,SMALL(IF($AA$7:$AA$28&lt;&gt;"",IF($X$7:$X$28&lt;&gt;"",ROW($X$7:$X$28)-MIN(ROW($X$7:$X$28))+1,""),""),ROW()-ROW(A$31)+1))),","),"")</f>
        <v>0</v>
      </c>
      <c r="Y43">
        <f t="array" ref="Y43">IFERROR(CONCATENATE(TEXT(INDEX($X$7:$X$28,SMALL(IF($AA$7:$AA$28&lt;&gt;"",IF($X$7:$X$28&lt;&gt;"",ROW($X$7:$X$28)-MIN(ROW($X$7:$X$28))+1,""),""),ROW()-ROW(A$31)+1)),"##0"),","),"")</f>
        <v>0</v>
      </c>
      <c r="Z43">
        <f t="array" ref="Z43">IFERROR(CONCATENATE((INDEX($A$7:$A$28,SMALL(IF($AA$7:$AA$28&lt;&gt;"",IF($X$7:$X$28&lt;&gt;"",ROW($X$7:$X$28)-MIN(ROW($X$7:$X$28))+1,""),""),ROW()-ROW(A$31)+1))),),"")</f>
        <v>0</v>
      </c>
      <c r="AC43">
        <f t="array" ref="AC43">IFERROR(CONCATENATE((INDEX($AF$7:$AF$28,SMALL(IF($AF$7:$AF$28&lt;&gt;"",IF($AC$7:$AC$28&lt;&gt;"",ROW($AC$7:$AC$28)-MIN(ROW($AC$7:$AC$28))+1,""),""),ROW()-ROW(A$31)+1)))," "),"")</f>
        <v>0</v>
      </c>
      <c r="AD43">
        <f t="array" ref="AD43">IFERROR(CONCATENATE(TEXT(INDEX($AC$7:$AC$28,SMALL(IF($AF$7:$AF$28&lt;&gt;"",IF($AC$7:$AC$28&lt;&gt;"",ROW($AC$7:$AC$28)-MIN(ROW($AC$7:$AC$28))+1,""),""),ROW()-ROW(A$31)+1)),"##0")," "),"")</f>
        <v>0</v>
      </c>
      <c r="AE43">
        <f t="array" ref="AE43">IFERROR(CONCATENATE((INDEX($A$7:$A$28,SMALL(IF($AF$7:$AF$28&lt;&gt;"",IF($AC$7:$AC$28&lt;&gt;"",ROW($AC$7:$AC$28)-MIN(ROW($AC$7:$AC$28))+1,""),""),ROW()-ROW(A$31)+1))),),"")</f>
        <v>0</v>
      </c>
      <c r="AH43">
        <f t="array" ref="AH43">IFERROR(CONCATENATE((INDEX($AK$7:$AK$28,SMALL(IF($AK$7:$AK$28&lt;&gt;"",IF($AH$7:$AH$28&lt;&gt;"",ROW($AH$7:$AH$28)-MIN(ROW($AH$7:$AH$28))+1,""),""),ROW()-ROW(A$31)+1)))," "),"")</f>
        <v>0</v>
      </c>
      <c r="AI43">
        <f t="array" ref="AI43">IFERROR(CONCATENATE(TEXT(INDEX($AH$7:$AH$28,SMALL(IF($AK$7:$AK$28&lt;&gt;"",IF($AH$7:$AH$28&lt;&gt;"",ROW($AH$7:$AH$28)-MIN(ROW($AH$7:$AH$28))+1,""),""),ROW()-ROW(A$31)+1)),"##0")," "),"")</f>
        <v>0</v>
      </c>
      <c r="AJ43">
        <f t="array" ref="AJ43">IFERROR(CONCATENATE((INDEX($A$7:$A$28,SMALL(IF($AK$7:$AK$28&lt;&gt;"",IF($AH$7:$AH$28&lt;&gt;"",ROW($AH$7:$AH$28)-MIN(ROW($AH$7:$AH$28))+1,""),""),ROW()-ROW(A$31)+1))),),"")</f>
        <v>0</v>
      </c>
    </row>
    <row r="44" spans="9:36">
      <c r="I44">
        <f t="array" ref="I44">IFERROR(CONCATENATE(TEXT(INDEX($I$7:$I$28,SMALL(IF($L$7:$L$28&lt;&gt;"",IF($I$7:$I$28&lt;&gt;"",ROW($I$7:$I$28)-MIN(ROW($I$7:$I$28))+1,""),""),ROW()-ROW(A$31)+1)),"##0"),","),"")</f>
        <v>0</v>
      </c>
      <c r="J44">
        <f t="array" ref="J44">IFERROR(CONCATENATE((INDEX($L$7:$L$28,SMALL(IF($L$7:$L$28&lt;&gt;"",IF($I$7:$I$28&lt;&gt;"",ROW($I$7:$I$28)-MIN(ROW($I$7:$I$28))+1,""),""),ROW()-ROW(A$31)+1))),","),"")</f>
        <v>0</v>
      </c>
      <c r="K44">
        <f t="array" ref="K44">IFERROR(CONCATENATE((INDEX($A$7:$A$28,SMALL(IF($L$7:$L$28&lt;&gt;"",IF($I$7:$I$28&lt;&gt;"",ROW($I$7:$I$28)-MIN(ROW($I$7:$I$28))+1,""),""),ROW()-ROW(A$31)+1))),),"")</f>
        <v>0</v>
      </c>
      <c r="N44">
        <f t="array" ref="N44">IFERROR(CONCATENATE((INDEX($Q$7:$Q$28,SMALL(IF($Q$7:$Q$28&lt;&gt;"",IF($N$7:$N$28&lt;&gt;"",ROW($N$7:$N$28)-MIN(ROW($N$7:$N$28))+1,""),""),ROW()-ROW(A$31)+1)))," "),"")</f>
        <v>0</v>
      </c>
      <c r="O44">
        <f t="array" ref="O44">IFERROR(CONCATENATE(TEXT(INDEX($N$7:$N$28,SMALL(IF($Q$7:$Q$28&lt;&gt;"",IF($N$7:$N$28&lt;&gt;"",ROW($N$7:$N$28)-MIN(ROW($N$7:$N$28))+1,""),""),ROW()-ROW(A$31)+1)),"##0")," "),"")</f>
        <v>0</v>
      </c>
      <c r="P44">
        <f t="array" ref="P44">IFERROR(CONCATENATE((INDEX($A$7:$A$28,SMALL(IF($Q$7:$Q$28&lt;&gt;"",IF($N$7:$N$28&lt;&gt;"",ROW($N$7:$N$28)-MIN(ROW($N$7:$N$28))+1,""),""),ROW()-ROW(A$31)+1))),),"")</f>
        <v>0</v>
      </c>
      <c r="S44">
        <f t="array" ref="S44">IFERROR(CONCATENATE((INDEX($V$7:$V$28,SMALL(IF($V$7:$V$28&lt;&gt;"",IF($S$7:$S$28&lt;&gt;"",ROW($S$7:$S$28)-MIN(ROW($S$7:$S$28))+1,""),""),ROW()-ROW(A$31)+1)))," "),"")</f>
        <v>0</v>
      </c>
      <c r="T44">
        <f t="array" ref="T44">IFERROR(CONCATENATE(TEXT(INDEX($S$7:$S$28,SMALL(IF($V$7:$V$28&lt;&gt;"",IF($S$7:$S$28&lt;&gt;"",ROW($S$7:$S$28)-MIN(ROW($S$7:$S$28))+1,""),""),ROW()-ROW(A$31)+1)),"##0")," "),"")</f>
        <v>0</v>
      </c>
      <c r="U44">
        <f t="array" ref="U44">IFERROR(CONCATENATE((INDEX($A$7:$A$28,SMALL(IF($V$7:$V$28&lt;&gt;"",IF($S$7:$S$28&lt;&gt;"",ROW($S$7:$S$28)-MIN(ROW($S$7:$S$28))+1,""),""),ROW()-ROW(A$31)+1))),),"")</f>
        <v>0</v>
      </c>
      <c r="X44">
        <f t="array" ref="X44">IFERROR(CONCATENATE((INDEX($AA$7:$AA$28,SMALL(IF($AA$7:$AA$28&lt;&gt;"",IF($X$7:$X$28&lt;&gt;"",ROW($X$7:$X$28)-MIN(ROW($X$7:$X$28))+1,""),""),ROW()-ROW(A$31)+1))),","),"")</f>
        <v>0</v>
      </c>
      <c r="Y44">
        <f t="array" ref="Y44">IFERROR(CONCATENATE(TEXT(INDEX($X$7:$X$28,SMALL(IF($AA$7:$AA$28&lt;&gt;"",IF($X$7:$X$28&lt;&gt;"",ROW($X$7:$X$28)-MIN(ROW($X$7:$X$28))+1,""),""),ROW()-ROW(A$31)+1)),"##0"),","),"")</f>
        <v>0</v>
      </c>
      <c r="Z44">
        <f t="array" ref="Z44">IFERROR(CONCATENATE((INDEX($A$7:$A$28,SMALL(IF($AA$7:$AA$28&lt;&gt;"",IF($X$7:$X$28&lt;&gt;"",ROW($X$7:$X$28)-MIN(ROW($X$7:$X$28))+1,""),""),ROW()-ROW(A$31)+1))),),"")</f>
        <v>0</v>
      </c>
      <c r="AC44">
        <f t="array" ref="AC44">IFERROR(CONCATENATE((INDEX($AF$7:$AF$28,SMALL(IF($AF$7:$AF$28&lt;&gt;"",IF($AC$7:$AC$28&lt;&gt;"",ROW($AC$7:$AC$28)-MIN(ROW($AC$7:$AC$28))+1,""),""),ROW()-ROW(A$31)+1)))," "),"")</f>
        <v>0</v>
      </c>
      <c r="AD44">
        <f t="array" ref="AD44">IFERROR(CONCATENATE(TEXT(INDEX($AC$7:$AC$28,SMALL(IF($AF$7:$AF$28&lt;&gt;"",IF($AC$7:$AC$28&lt;&gt;"",ROW($AC$7:$AC$28)-MIN(ROW($AC$7:$AC$28))+1,""),""),ROW()-ROW(A$31)+1)),"##0")," "),"")</f>
        <v>0</v>
      </c>
      <c r="AE44">
        <f t="array" ref="AE44">IFERROR(CONCATENATE((INDEX($A$7:$A$28,SMALL(IF($AF$7:$AF$28&lt;&gt;"",IF($AC$7:$AC$28&lt;&gt;"",ROW($AC$7:$AC$28)-MIN(ROW($AC$7:$AC$28))+1,""),""),ROW()-ROW(A$31)+1))),),"")</f>
        <v>0</v>
      </c>
      <c r="AH44">
        <f t="array" ref="AH44">IFERROR(CONCATENATE((INDEX($AK$7:$AK$28,SMALL(IF($AK$7:$AK$28&lt;&gt;"",IF($AH$7:$AH$28&lt;&gt;"",ROW($AH$7:$AH$28)-MIN(ROW($AH$7:$AH$28))+1,""),""),ROW()-ROW(A$31)+1)))," "),"")</f>
        <v>0</v>
      </c>
      <c r="AI44">
        <f t="array" ref="AI44">IFERROR(CONCATENATE(TEXT(INDEX($AH$7:$AH$28,SMALL(IF($AK$7:$AK$28&lt;&gt;"",IF($AH$7:$AH$28&lt;&gt;"",ROW($AH$7:$AH$28)-MIN(ROW($AH$7:$AH$28))+1,""),""),ROW()-ROW(A$31)+1)),"##0")," "),"")</f>
        <v>0</v>
      </c>
      <c r="AJ44">
        <f t="array" ref="AJ44">IFERROR(CONCATENATE((INDEX($A$7:$A$28,SMALL(IF($AK$7:$AK$28&lt;&gt;"",IF($AH$7:$AH$28&lt;&gt;"",ROW($AH$7:$AH$28)-MIN(ROW($AH$7:$AH$28))+1,""),""),ROW()-ROW(A$31)+1))),),"")</f>
        <v>0</v>
      </c>
    </row>
    <row r="45" spans="9:36">
      <c r="I45">
        <f t="array" ref="I45">IFERROR(CONCATENATE(TEXT(INDEX($I$7:$I$28,SMALL(IF($L$7:$L$28&lt;&gt;"",IF($I$7:$I$28&lt;&gt;"",ROW($I$7:$I$28)-MIN(ROW($I$7:$I$28))+1,""),""),ROW()-ROW(A$31)+1)),"##0"),","),"")</f>
        <v>0</v>
      </c>
      <c r="J45">
        <f t="array" ref="J45">IFERROR(CONCATENATE((INDEX($L$7:$L$28,SMALL(IF($L$7:$L$28&lt;&gt;"",IF($I$7:$I$28&lt;&gt;"",ROW($I$7:$I$28)-MIN(ROW($I$7:$I$28))+1,""),""),ROW()-ROW(A$31)+1))),","),"")</f>
        <v>0</v>
      </c>
      <c r="K45">
        <f t="array" ref="K45">IFERROR(CONCATENATE((INDEX($A$7:$A$28,SMALL(IF($L$7:$L$28&lt;&gt;"",IF($I$7:$I$28&lt;&gt;"",ROW($I$7:$I$28)-MIN(ROW($I$7:$I$28))+1,""),""),ROW()-ROW(A$31)+1))),),"")</f>
        <v>0</v>
      </c>
      <c r="N45">
        <f t="array" ref="N45">IFERROR(CONCATENATE((INDEX($Q$7:$Q$28,SMALL(IF($Q$7:$Q$28&lt;&gt;"",IF($N$7:$N$28&lt;&gt;"",ROW($N$7:$N$28)-MIN(ROW($N$7:$N$28))+1,""),""),ROW()-ROW(A$31)+1)))," "),"")</f>
        <v>0</v>
      </c>
      <c r="O45">
        <f t="array" ref="O45">IFERROR(CONCATENATE(TEXT(INDEX($N$7:$N$28,SMALL(IF($Q$7:$Q$28&lt;&gt;"",IF($N$7:$N$28&lt;&gt;"",ROW($N$7:$N$28)-MIN(ROW($N$7:$N$28))+1,""),""),ROW()-ROW(A$31)+1)),"##0")," "),"")</f>
        <v>0</v>
      </c>
      <c r="P45">
        <f t="array" ref="P45">IFERROR(CONCATENATE((INDEX($A$7:$A$28,SMALL(IF($Q$7:$Q$28&lt;&gt;"",IF($N$7:$N$28&lt;&gt;"",ROW($N$7:$N$28)-MIN(ROW($N$7:$N$28))+1,""),""),ROW()-ROW(A$31)+1))),),"")</f>
        <v>0</v>
      </c>
      <c r="S45">
        <f t="array" ref="S45">IFERROR(CONCATENATE((INDEX($V$7:$V$28,SMALL(IF($V$7:$V$28&lt;&gt;"",IF($S$7:$S$28&lt;&gt;"",ROW($S$7:$S$28)-MIN(ROW($S$7:$S$28))+1,""),""),ROW()-ROW(A$31)+1)))," "),"")</f>
        <v>0</v>
      </c>
      <c r="T45">
        <f t="array" ref="T45">IFERROR(CONCATENATE(TEXT(INDEX($S$7:$S$28,SMALL(IF($V$7:$V$28&lt;&gt;"",IF($S$7:$S$28&lt;&gt;"",ROW($S$7:$S$28)-MIN(ROW($S$7:$S$28))+1,""),""),ROW()-ROW(A$31)+1)),"##0")," "),"")</f>
        <v>0</v>
      </c>
      <c r="U45">
        <f t="array" ref="U45">IFERROR(CONCATENATE((INDEX($A$7:$A$28,SMALL(IF($V$7:$V$28&lt;&gt;"",IF($S$7:$S$28&lt;&gt;"",ROW($S$7:$S$28)-MIN(ROW($S$7:$S$28))+1,""),""),ROW()-ROW(A$31)+1))),),"")</f>
        <v>0</v>
      </c>
      <c r="X45">
        <f t="array" ref="X45">IFERROR(CONCATENATE((INDEX($AA$7:$AA$28,SMALL(IF($AA$7:$AA$28&lt;&gt;"",IF($X$7:$X$28&lt;&gt;"",ROW($X$7:$X$28)-MIN(ROW($X$7:$X$28))+1,""),""),ROW()-ROW(A$31)+1))),","),"")</f>
        <v>0</v>
      </c>
      <c r="Y45">
        <f t="array" ref="Y45">IFERROR(CONCATENATE(TEXT(INDEX($X$7:$X$28,SMALL(IF($AA$7:$AA$28&lt;&gt;"",IF($X$7:$X$28&lt;&gt;"",ROW($X$7:$X$28)-MIN(ROW($X$7:$X$28))+1,""),""),ROW()-ROW(A$31)+1)),"##0"),","),"")</f>
        <v>0</v>
      </c>
      <c r="Z45">
        <f t="array" ref="Z45">IFERROR(CONCATENATE((INDEX($A$7:$A$28,SMALL(IF($AA$7:$AA$28&lt;&gt;"",IF($X$7:$X$28&lt;&gt;"",ROW($X$7:$X$28)-MIN(ROW($X$7:$X$28))+1,""),""),ROW()-ROW(A$31)+1))),),"")</f>
        <v>0</v>
      </c>
      <c r="AC45">
        <f t="array" ref="AC45">IFERROR(CONCATENATE((INDEX($AF$7:$AF$28,SMALL(IF($AF$7:$AF$28&lt;&gt;"",IF($AC$7:$AC$28&lt;&gt;"",ROW($AC$7:$AC$28)-MIN(ROW($AC$7:$AC$28))+1,""),""),ROW()-ROW(A$31)+1)))," "),"")</f>
        <v>0</v>
      </c>
      <c r="AD45">
        <f t="array" ref="AD45">IFERROR(CONCATENATE(TEXT(INDEX($AC$7:$AC$28,SMALL(IF($AF$7:$AF$28&lt;&gt;"",IF($AC$7:$AC$28&lt;&gt;"",ROW($AC$7:$AC$28)-MIN(ROW($AC$7:$AC$28))+1,""),""),ROW()-ROW(A$31)+1)),"##0")," "),"")</f>
        <v>0</v>
      </c>
      <c r="AE45">
        <f t="array" ref="AE45">IFERROR(CONCATENATE((INDEX($A$7:$A$28,SMALL(IF($AF$7:$AF$28&lt;&gt;"",IF($AC$7:$AC$28&lt;&gt;"",ROW($AC$7:$AC$28)-MIN(ROW($AC$7:$AC$28))+1,""),""),ROW()-ROW(A$31)+1))),),"")</f>
        <v>0</v>
      </c>
      <c r="AH45">
        <f t="array" ref="AH45">IFERROR(CONCATENATE((INDEX($AK$7:$AK$28,SMALL(IF($AK$7:$AK$28&lt;&gt;"",IF($AH$7:$AH$28&lt;&gt;"",ROW($AH$7:$AH$28)-MIN(ROW($AH$7:$AH$28))+1,""),""),ROW()-ROW(A$31)+1)))," "),"")</f>
        <v>0</v>
      </c>
      <c r="AI45">
        <f t="array" ref="AI45">IFERROR(CONCATENATE(TEXT(INDEX($AH$7:$AH$28,SMALL(IF($AK$7:$AK$28&lt;&gt;"",IF($AH$7:$AH$28&lt;&gt;"",ROW($AH$7:$AH$28)-MIN(ROW($AH$7:$AH$28))+1,""),""),ROW()-ROW(A$31)+1)),"##0")," "),"")</f>
        <v>0</v>
      </c>
      <c r="AJ45">
        <f t="array" ref="AJ45">IFERROR(CONCATENATE((INDEX($A$7:$A$28,SMALL(IF($AK$7:$AK$28&lt;&gt;"",IF($AH$7:$AH$28&lt;&gt;"",ROW($AH$7:$AH$28)-MIN(ROW($AH$7:$AH$28))+1,""),""),ROW()-ROW(A$31)+1))),),"")</f>
        <v>0</v>
      </c>
    </row>
    <row r="46" spans="9:36">
      <c r="I46">
        <f t="array" ref="I46">IFERROR(CONCATENATE(TEXT(INDEX($I$7:$I$28,SMALL(IF($L$7:$L$28&lt;&gt;"",IF($I$7:$I$28&lt;&gt;"",ROW($I$7:$I$28)-MIN(ROW($I$7:$I$28))+1,""),""),ROW()-ROW(A$31)+1)),"##0"),","),"")</f>
        <v>0</v>
      </c>
      <c r="J46">
        <f t="array" ref="J46">IFERROR(CONCATENATE((INDEX($L$7:$L$28,SMALL(IF($L$7:$L$28&lt;&gt;"",IF($I$7:$I$28&lt;&gt;"",ROW($I$7:$I$28)-MIN(ROW($I$7:$I$28))+1,""),""),ROW()-ROW(A$31)+1))),","),"")</f>
        <v>0</v>
      </c>
      <c r="K46">
        <f t="array" ref="K46">IFERROR(CONCATENATE((INDEX($A$7:$A$28,SMALL(IF($L$7:$L$28&lt;&gt;"",IF($I$7:$I$28&lt;&gt;"",ROW($I$7:$I$28)-MIN(ROW($I$7:$I$28))+1,""),""),ROW()-ROW(A$31)+1))),),"")</f>
        <v>0</v>
      </c>
      <c r="N46">
        <f t="array" ref="N46">IFERROR(CONCATENATE((INDEX($Q$7:$Q$28,SMALL(IF($Q$7:$Q$28&lt;&gt;"",IF($N$7:$N$28&lt;&gt;"",ROW($N$7:$N$28)-MIN(ROW($N$7:$N$28))+1,""),""),ROW()-ROW(A$31)+1)))," "),"")</f>
        <v>0</v>
      </c>
      <c r="O46">
        <f t="array" ref="O46">IFERROR(CONCATENATE(TEXT(INDEX($N$7:$N$28,SMALL(IF($Q$7:$Q$28&lt;&gt;"",IF($N$7:$N$28&lt;&gt;"",ROW($N$7:$N$28)-MIN(ROW($N$7:$N$28))+1,""),""),ROW()-ROW(A$31)+1)),"##0")," "),"")</f>
        <v>0</v>
      </c>
      <c r="P46">
        <f t="array" ref="P46">IFERROR(CONCATENATE((INDEX($A$7:$A$28,SMALL(IF($Q$7:$Q$28&lt;&gt;"",IF($N$7:$N$28&lt;&gt;"",ROW($N$7:$N$28)-MIN(ROW($N$7:$N$28))+1,""),""),ROW()-ROW(A$31)+1))),),"")</f>
        <v>0</v>
      </c>
      <c r="S46">
        <f t="array" ref="S46">IFERROR(CONCATENATE((INDEX($V$7:$V$28,SMALL(IF($V$7:$V$28&lt;&gt;"",IF($S$7:$S$28&lt;&gt;"",ROW($S$7:$S$28)-MIN(ROW($S$7:$S$28))+1,""),""),ROW()-ROW(A$31)+1)))," "),"")</f>
        <v>0</v>
      </c>
      <c r="T46">
        <f t="array" ref="T46">IFERROR(CONCATENATE(TEXT(INDEX($S$7:$S$28,SMALL(IF($V$7:$V$28&lt;&gt;"",IF($S$7:$S$28&lt;&gt;"",ROW($S$7:$S$28)-MIN(ROW($S$7:$S$28))+1,""),""),ROW()-ROW(A$31)+1)),"##0")," "),"")</f>
        <v>0</v>
      </c>
      <c r="U46">
        <f t="array" ref="U46">IFERROR(CONCATENATE((INDEX($A$7:$A$28,SMALL(IF($V$7:$V$28&lt;&gt;"",IF($S$7:$S$28&lt;&gt;"",ROW($S$7:$S$28)-MIN(ROW($S$7:$S$28))+1,""),""),ROW()-ROW(A$31)+1))),),"")</f>
        <v>0</v>
      </c>
      <c r="X46">
        <f t="array" ref="X46">IFERROR(CONCATENATE((INDEX($AA$7:$AA$28,SMALL(IF($AA$7:$AA$28&lt;&gt;"",IF($X$7:$X$28&lt;&gt;"",ROW($X$7:$X$28)-MIN(ROW($X$7:$X$28))+1,""),""),ROW()-ROW(A$31)+1))),","),"")</f>
        <v>0</v>
      </c>
      <c r="Y46">
        <f t="array" ref="Y46">IFERROR(CONCATENATE(TEXT(INDEX($X$7:$X$28,SMALL(IF($AA$7:$AA$28&lt;&gt;"",IF($X$7:$X$28&lt;&gt;"",ROW($X$7:$X$28)-MIN(ROW($X$7:$X$28))+1,""),""),ROW()-ROW(A$31)+1)),"##0"),","),"")</f>
        <v>0</v>
      </c>
      <c r="Z46">
        <f t="array" ref="Z46">IFERROR(CONCATENATE((INDEX($A$7:$A$28,SMALL(IF($AA$7:$AA$28&lt;&gt;"",IF($X$7:$X$28&lt;&gt;"",ROW($X$7:$X$28)-MIN(ROW($X$7:$X$28))+1,""),""),ROW()-ROW(A$31)+1))),),"")</f>
        <v>0</v>
      </c>
      <c r="AC46">
        <f t="array" ref="AC46">IFERROR(CONCATENATE((INDEX($AF$7:$AF$28,SMALL(IF($AF$7:$AF$28&lt;&gt;"",IF($AC$7:$AC$28&lt;&gt;"",ROW($AC$7:$AC$28)-MIN(ROW($AC$7:$AC$28))+1,""),""),ROW()-ROW(A$31)+1)))," "),"")</f>
        <v>0</v>
      </c>
      <c r="AD46">
        <f t="array" ref="AD46">IFERROR(CONCATENATE(TEXT(INDEX($AC$7:$AC$28,SMALL(IF($AF$7:$AF$28&lt;&gt;"",IF($AC$7:$AC$28&lt;&gt;"",ROW($AC$7:$AC$28)-MIN(ROW($AC$7:$AC$28))+1,""),""),ROW()-ROW(A$31)+1)),"##0")," "),"")</f>
        <v>0</v>
      </c>
      <c r="AE46">
        <f t="array" ref="AE46">IFERROR(CONCATENATE((INDEX($A$7:$A$28,SMALL(IF($AF$7:$AF$28&lt;&gt;"",IF($AC$7:$AC$28&lt;&gt;"",ROW($AC$7:$AC$28)-MIN(ROW($AC$7:$AC$28))+1,""),""),ROW()-ROW(A$31)+1))),),"")</f>
        <v>0</v>
      </c>
      <c r="AH46">
        <f t="array" ref="AH46">IFERROR(CONCATENATE((INDEX($AK$7:$AK$28,SMALL(IF($AK$7:$AK$28&lt;&gt;"",IF($AH$7:$AH$28&lt;&gt;"",ROW($AH$7:$AH$28)-MIN(ROW($AH$7:$AH$28))+1,""),""),ROW()-ROW(A$31)+1)))," "),"")</f>
        <v>0</v>
      </c>
      <c r="AI46">
        <f t="array" ref="AI46">IFERROR(CONCATENATE(TEXT(INDEX($AH$7:$AH$28,SMALL(IF($AK$7:$AK$28&lt;&gt;"",IF($AH$7:$AH$28&lt;&gt;"",ROW($AH$7:$AH$28)-MIN(ROW($AH$7:$AH$28))+1,""),""),ROW()-ROW(A$31)+1)),"##0")," "),"")</f>
        <v>0</v>
      </c>
      <c r="AJ46">
        <f t="array" ref="AJ46">IFERROR(CONCATENATE((INDEX($A$7:$A$28,SMALL(IF($AK$7:$AK$28&lt;&gt;"",IF($AH$7:$AH$28&lt;&gt;"",ROW($AH$7:$AH$28)-MIN(ROW($AH$7:$AH$28))+1,""),""),ROW()-ROW(A$31)+1))),),"")</f>
        <v>0</v>
      </c>
    </row>
    <row r="47" spans="9:36">
      <c r="I47">
        <f t="array" ref="I47">IFERROR(CONCATENATE(TEXT(INDEX($I$7:$I$28,SMALL(IF($L$7:$L$28&lt;&gt;"",IF($I$7:$I$28&lt;&gt;"",ROW($I$7:$I$28)-MIN(ROW($I$7:$I$28))+1,""),""),ROW()-ROW(A$31)+1)),"##0"),","),"")</f>
        <v>0</v>
      </c>
      <c r="J47">
        <f t="array" ref="J47">IFERROR(CONCATENATE((INDEX($L$7:$L$28,SMALL(IF($L$7:$L$28&lt;&gt;"",IF($I$7:$I$28&lt;&gt;"",ROW($I$7:$I$28)-MIN(ROW($I$7:$I$28))+1,""),""),ROW()-ROW(A$31)+1))),","),"")</f>
        <v>0</v>
      </c>
      <c r="K47">
        <f t="array" ref="K47">IFERROR(CONCATENATE((INDEX($A$7:$A$28,SMALL(IF($L$7:$L$28&lt;&gt;"",IF($I$7:$I$28&lt;&gt;"",ROW($I$7:$I$28)-MIN(ROW($I$7:$I$28))+1,""),""),ROW()-ROW(A$31)+1))),),"")</f>
        <v>0</v>
      </c>
      <c r="N47">
        <f t="array" ref="N47">IFERROR(CONCATENATE((INDEX($Q$7:$Q$28,SMALL(IF($Q$7:$Q$28&lt;&gt;"",IF($N$7:$N$28&lt;&gt;"",ROW($N$7:$N$28)-MIN(ROW($N$7:$N$28))+1,""),""),ROW()-ROW(A$31)+1)))," "),"")</f>
        <v>0</v>
      </c>
      <c r="O47">
        <f t="array" ref="O47">IFERROR(CONCATENATE(TEXT(INDEX($N$7:$N$28,SMALL(IF($Q$7:$Q$28&lt;&gt;"",IF($N$7:$N$28&lt;&gt;"",ROW($N$7:$N$28)-MIN(ROW($N$7:$N$28))+1,""),""),ROW()-ROW(A$31)+1)),"##0")," "),"")</f>
        <v>0</v>
      </c>
      <c r="P47">
        <f t="array" ref="P47">IFERROR(CONCATENATE((INDEX($A$7:$A$28,SMALL(IF($Q$7:$Q$28&lt;&gt;"",IF($N$7:$N$28&lt;&gt;"",ROW($N$7:$N$28)-MIN(ROW($N$7:$N$28))+1,""),""),ROW()-ROW(A$31)+1))),),"")</f>
        <v>0</v>
      </c>
      <c r="S47">
        <f t="array" ref="S47">IFERROR(CONCATENATE((INDEX($V$7:$V$28,SMALL(IF($V$7:$V$28&lt;&gt;"",IF($S$7:$S$28&lt;&gt;"",ROW($S$7:$S$28)-MIN(ROW($S$7:$S$28))+1,""),""),ROW()-ROW(A$31)+1)))," "),"")</f>
        <v>0</v>
      </c>
      <c r="T47">
        <f t="array" ref="T47">IFERROR(CONCATENATE(TEXT(INDEX($S$7:$S$28,SMALL(IF($V$7:$V$28&lt;&gt;"",IF($S$7:$S$28&lt;&gt;"",ROW($S$7:$S$28)-MIN(ROW($S$7:$S$28))+1,""),""),ROW()-ROW(A$31)+1)),"##0")," "),"")</f>
        <v>0</v>
      </c>
      <c r="U47">
        <f t="array" ref="U47">IFERROR(CONCATENATE((INDEX($A$7:$A$28,SMALL(IF($V$7:$V$28&lt;&gt;"",IF($S$7:$S$28&lt;&gt;"",ROW($S$7:$S$28)-MIN(ROW($S$7:$S$28))+1,""),""),ROW()-ROW(A$31)+1))),),"")</f>
        <v>0</v>
      </c>
      <c r="X47">
        <f t="array" ref="X47">IFERROR(CONCATENATE((INDEX($AA$7:$AA$28,SMALL(IF($AA$7:$AA$28&lt;&gt;"",IF($X$7:$X$28&lt;&gt;"",ROW($X$7:$X$28)-MIN(ROW($X$7:$X$28))+1,""),""),ROW()-ROW(A$31)+1))),","),"")</f>
        <v>0</v>
      </c>
      <c r="Y47">
        <f t="array" ref="Y47">IFERROR(CONCATENATE(TEXT(INDEX($X$7:$X$28,SMALL(IF($AA$7:$AA$28&lt;&gt;"",IF($X$7:$X$28&lt;&gt;"",ROW($X$7:$X$28)-MIN(ROW($X$7:$X$28))+1,""),""),ROW()-ROW(A$31)+1)),"##0"),","),"")</f>
        <v>0</v>
      </c>
      <c r="Z47">
        <f t="array" ref="Z47">IFERROR(CONCATENATE((INDEX($A$7:$A$28,SMALL(IF($AA$7:$AA$28&lt;&gt;"",IF($X$7:$X$28&lt;&gt;"",ROW($X$7:$X$28)-MIN(ROW($X$7:$X$28))+1,""),""),ROW()-ROW(A$31)+1))),),"")</f>
        <v>0</v>
      </c>
      <c r="AC47">
        <f t="array" ref="AC47">IFERROR(CONCATENATE((INDEX($AF$7:$AF$28,SMALL(IF($AF$7:$AF$28&lt;&gt;"",IF($AC$7:$AC$28&lt;&gt;"",ROW($AC$7:$AC$28)-MIN(ROW($AC$7:$AC$28))+1,""),""),ROW()-ROW(A$31)+1)))," "),"")</f>
        <v>0</v>
      </c>
      <c r="AD47">
        <f t="array" ref="AD47">IFERROR(CONCATENATE(TEXT(INDEX($AC$7:$AC$28,SMALL(IF($AF$7:$AF$28&lt;&gt;"",IF($AC$7:$AC$28&lt;&gt;"",ROW($AC$7:$AC$28)-MIN(ROW($AC$7:$AC$28))+1,""),""),ROW()-ROW(A$31)+1)),"##0")," "),"")</f>
        <v>0</v>
      </c>
      <c r="AE47">
        <f t="array" ref="AE47">IFERROR(CONCATENATE((INDEX($A$7:$A$28,SMALL(IF($AF$7:$AF$28&lt;&gt;"",IF($AC$7:$AC$28&lt;&gt;"",ROW($AC$7:$AC$28)-MIN(ROW($AC$7:$AC$28))+1,""),""),ROW()-ROW(A$31)+1))),),"")</f>
        <v>0</v>
      </c>
      <c r="AH47">
        <f t="array" ref="AH47">IFERROR(CONCATENATE((INDEX($AK$7:$AK$28,SMALL(IF($AK$7:$AK$28&lt;&gt;"",IF($AH$7:$AH$28&lt;&gt;"",ROW($AH$7:$AH$28)-MIN(ROW($AH$7:$AH$28))+1,""),""),ROW()-ROW(A$31)+1)))," "),"")</f>
        <v>0</v>
      </c>
      <c r="AI47">
        <f t="array" ref="AI47">IFERROR(CONCATENATE(TEXT(INDEX($AH$7:$AH$28,SMALL(IF($AK$7:$AK$28&lt;&gt;"",IF($AH$7:$AH$28&lt;&gt;"",ROW($AH$7:$AH$28)-MIN(ROW($AH$7:$AH$28))+1,""),""),ROW()-ROW(A$31)+1)),"##0")," "),"")</f>
        <v>0</v>
      </c>
      <c r="AJ47">
        <f t="array" ref="AJ47">IFERROR(CONCATENATE((INDEX($A$7:$A$28,SMALL(IF($AK$7:$AK$28&lt;&gt;"",IF($AH$7:$AH$28&lt;&gt;"",ROW($AH$7:$AH$28)-MIN(ROW($AH$7:$AH$28))+1,""),""),ROW()-ROW(A$31)+1))),),"")</f>
        <v>0</v>
      </c>
    </row>
    <row r="48" spans="9:36">
      <c r="I48">
        <f t="array" ref="I48">IFERROR(CONCATENATE(TEXT(INDEX($I$7:$I$28,SMALL(IF($L$7:$L$28&lt;&gt;"",IF($I$7:$I$28&lt;&gt;"",ROW($I$7:$I$28)-MIN(ROW($I$7:$I$28))+1,""),""),ROW()-ROW(A$31)+1)),"##0"),","),"")</f>
        <v>0</v>
      </c>
      <c r="J48">
        <f t="array" ref="J48">IFERROR(CONCATENATE((INDEX($L$7:$L$28,SMALL(IF($L$7:$L$28&lt;&gt;"",IF($I$7:$I$28&lt;&gt;"",ROW($I$7:$I$28)-MIN(ROW($I$7:$I$28))+1,""),""),ROW()-ROW(A$31)+1))),","),"")</f>
        <v>0</v>
      </c>
      <c r="K48">
        <f t="array" ref="K48">IFERROR(CONCATENATE((INDEX($A$7:$A$28,SMALL(IF($L$7:$L$28&lt;&gt;"",IF($I$7:$I$28&lt;&gt;"",ROW($I$7:$I$28)-MIN(ROW($I$7:$I$28))+1,""),""),ROW()-ROW(A$31)+1))),),"")</f>
        <v>0</v>
      </c>
      <c r="N48">
        <f t="array" ref="N48">IFERROR(CONCATENATE((INDEX($Q$7:$Q$28,SMALL(IF($Q$7:$Q$28&lt;&gt;"",IF($N$7:$N$28&lt;&gt;"",ROW($N$7:$N$28)-MIN(ROW($N$7:$N$28))+1,""),""),ROW()-ROW(A$31)+1)))," "),"")</f>
        <v>0</v>
      </c>
      <c r="O48">
        <f t="array" ref="O48">IFERROR(CONCATENATE(TEXT(INDEX($N$7:$N$28,SMALL(IF($Q$7:$Q$28&lt;&gt;"",IF($N$7:$N$28&lt;&gt;"",ROW($N$7:$N$28)-MIN(ROW($N$7:$N$28))+1,""),""),ROW()-ROW(A$31)+1)),"##0")," "),"")</f>
        <v>0</v>
      </c>
      <c r="P48">
        <f t="array" ref="P48">IFERROR(CONCATENATE((INDEX($A$7:$A$28,SMALL(IF($Q$7:$Q$28&lt;&gt;"",IF($N$7:$N$28&lt;&gt;"",ROW($N$7:$N$28)-MIN(ROW($N$7:$N$28))+1,""),""),ROW()-ROW(A$31)+1))),),"")</f>
        <v>0</v>
      </c>
      <c r="S48">
        <f t="array" ref="S48">IFERROR(CONCATENATE((INDEX($V$7:$V$28,SMALL(IF($V$7:$V$28&lt;&gt;"",IF($S$7:$S$28&lt;&gt;"",ROW($S$7:$S$28)-MIN(ROW($S$7:$S$28))+1,""),""),ROW()-ROW(A$31)+1)))," "),"")</f>
        <v>0</v>
      </c>
      <c r="T48">
        <f t="array" ref="T48">IFERROR(CONCATENATE(TEXT(INDEX($S$7:$S$28,SMALL(IF($V$7:$V$28&lt;&gt;"",IF($S$7:$S$28&lt;&gt;"",ROW($S$7:$S$28)-MIN(ROW($S$7:$S$28))+1,""),""),ROW()-ROW(A$31)+1)),"##0")," "),"")</f>
        <v>0</v>
      </c>
      <c r="U48">
        <f t="array" ref="U48">IFERROR(CONCATENATE((INDEX($A$7:$A$28,SMALL(IF($V$7:$V$28&lt;&gt;"",IF($S$7:$S$28&lt;&gt;"",ROW($S$7:$S$28)-MIN(ROW($S$7:$S$28))+1,""),""),ROW()-ROW(A$31)+1))),),"")</f>
        <v>0</v>
      </c>
      <c r="X48">
        <f t="array" ref="X48">IFERROR(CONCATENATE((INDEX($AA$7:$AA$28,SMALL(IF($AA$7:$AA$28&lt;&gt;"",IF($X$7:$X$28&lt;&gt;"",ROW($X$7:$X$28)-MIN(ROW($X$7:$X$28))+1,""),""),ROW()-ROW(A$31)+1))),","),"")</f>
        <v>0</v>
      </c>
      <c r="Y48">
        <f t="array" ref="Y48">IFERROR(CONCATENATE(TEXT(INDEX($X$7:$X$28,SMALL(IF($AA$7:$AA$28&lt;&gt;"",IF($X$7:$X$28&lt;&gt;"",ROW($X$7:$X$28)-MIN(ROW($X$7:$X$28))+1,""),""),ROW()-ROW(A$31)+1)),"##0"),","),"")</f>
        <v>0</v>
      </c>
      <c r="Z48">
        <f t="array" ref="Z48">IFERROR(CONCATENATE((INDEX($A$7:$A$28,SMALL(IF($AA$7:$AA$28&lt;&gt;"",IF($X$7:$X$28&lt;&gt;"",ROW($X$7:$X$28)-MIN(ROW($X$7:$X$28))+1,""),""),ROW()-ROW(A$31)+1))),),"")</f>
        <v>0</v>
      </c>
      <c r="AC48">
        <f t="array" ref="AC48">IFERROR(CONCATENATE((INDEX($AF$7:$AF$28,SMALL(IF($AF$7:$AF$28&lt;&gt;"",IF($AC$7:$AC$28&lt;&gt;"",ROW($AC$7:$AC$28)-MIN(ROW($AC$7:$AC$28))+1,""),""),ROW()-ROW(A$31)+1)))," "),"")</f>
        <v>0</v>
      </c>
      <c r="AD48">
        <f t="array" ref="AD48">IFERROR(CONCATENATE(TEXT(INDEX($AC$7:$AC$28,SMALL(IF($AF$7:$AF$28&lt;&gt;"",IF($AC$7:$AC$28&lt;&gt;"",ROW($AC$7:$AC$28)-MIN(ROW($AC$7:$AC$28))+1,""),""),ROW()-ROW(A$31)+1)),"##0")," "),"")</f>
        <v>0</v>
      </c>
      <c r="AE48">
        <f t="array" ref="AE48">IFERROR(CONCATENATE((INDEX($A$7:$A$28,SMALL(IF($AF$7:$AF$28&lt;&gt;"",IF($AC$7:$AC$28&lt;&gt;"",ROW($AC$7:$AC$28)-MIN(ROW($AC$7:$AC$28))+1,""),""),ROW()-ROW(A$31)+1))),),"")</f>
        <v>0</v>
      </c>
      <c r="AH48">
        <f t="array" ref="AH48">IFERROR(CONCATENATE((INDEX($AK$7:$AK$28,SMALL(IF($AK$7:$AK$28&lt;&gt;"",IF($AH$7:$AH$28&lt;&gt;"",ROW($AH$7:$AH$28)-MIN(ROW($AH$7:$AH$28))+1,""),""),ROW()-ROW(A$31)+1)))," "),"")</f>
        <v>0</v>
      </c>
      <c r="AI48">
        <f t="array" ref="AI48">IFERROR(CONCATENATE(TEXT(INDEX($AH$7:$AH$28,SMALL(IF($AK$7:$AK$28&lt;&gt;"",IF($AH$7:$AH$28&lt;&gt;"",ROW($AH$7:$AH$28)-MIN(ROW($AH$7:$AH$28))+1,""),""),ROW()-ROW(A$31)+1)),"##0")," "),"")</f>
        <v>0</v>
      </c>
      <c r="AJ48">
        <f t="array" ref="AJ48">IFERROR(CONCATENATE((INDEX($A$7:$A$28,SMALL(IF($AK$7:$AK$28&lt;&gt;"",IF($AH$7:$AH$28&lt;&gt;"",ROW($AH$7:$AH$28)-MIN(ROW($AH$7:$AH$28))+1,""),""),ROW()-ROW(A$31)+1))),),"")</f>
        <v>0</v>
      </c>
    </row>
    <row r="49" spans="9:36">
      <c r="I49">
        <f t="array" ref="I49">IFERROR(CONCATENATE(TEXT(INDEX($I$7:$I$28,SMALL(IF($L$7:$L$28&lt;&gt;"",IF($I$7:$I$28&lt;&gt;"",ROW($I$7:$I$28)-MIN(ROW($I$7:$I$28))+1,""),""),ROW()-ROW(A$31)+1)),"##0"),","),"")</f>
        <v>0</v>
      </c>
      <c r="J49">
        <f t="array" ref="J49">IFERROR(CONCATENATE((INDEX($L$7:$L$28,SMALL(IF($L$7:$L$28&lt;&gt;"",IF($I$7:$I$28&lt;&gt;"",ROW($I$7:$I$28)-MIN(ROW($I$7:$I$28))+1,""),""),ROW()-ROW(A$31)+1))),","),"")</f>
        <v>0</v>
      </c>
      <c r="K49">
        <f t="array" ref="K49">IFERROR(CONCATENATE((INDEX($A$7:$A$28,SMALL(IF($L$7:$L$28&lt;&gt;"",IF($I$7:$I$28&lt;&gt;"",ROW($I$7:$I$28)-MIN(ROW($I$7:$I$28))+1,""),""),ROW()-ROW(A$31)+1))),),"")</f>
        <v>0</v>
      </c>
      <c r="N49">
        <f t="array" ref="N49">IFERROR(CONCATENATE((INDEX($Q$7:$Q$28,SMALL(IF($Q$7:$Q$28&lt;&gt;"",IF($N$7:$N$28&lt;&gt;"",ROW($N$7:$N$28)-MIN(ROW($N$7:$N$28))+1,""),""),ROW()-ROW(A$31)+1)))," "),"")</f>
        <v>0</v>
      </c>
      <c r="O49">
        <f t="array" ref="O49">IFERROR(CONCATENATE(TEXT(INDEX($N$7:$N$28,SMALL(IF($Q$7:$Q$28&lt;&gt;"",IF($N$7:$N$28&lt;&gt;"",ROW($N$7:$N$28)-MIN(ROW($N$7:$N$28))+1,""),""),ROW()-ROW(A$31)+1)),"##0")," "),"")</f>
        <v>0</v>
      </c>
      <c r="P49">
        <f t="array" ref="P49">IFERROR(CONCATENATE((INDEX($A$7:$A$28,SMALL(IF($Q$7:$Q$28&lt;&gt;"",IF($N$7:$N$28&lt;&gt;"",ROW($N$7:$N$28)-MIN(ROW($N$7:$N$28))+1,""),""),ROW()-ROW(A$31)+1))),),"")</f>
        <v>0</v>
      </c>
      <c r="S49">
        <f t="array" ref="S49">IFERROR(CONCATENATE((INDEX($V$7:$V$28,SMALL(IF($V$7:$V$28&lt;&gt;"",IF($S$7:$S$28&lt;&gt;"",ROW($S$7:$S$28)-MIN(ROW($S$7:$S$28))+1,""),""),ROW()-ROW(A$31)+1)))," "),"")</f>
        <v>0</v>
      </c>
      <c r="T49">
        <f t="array" ref="T49">IFERROR(CONCATENATE(TEXT(INDEX($S$7:$S$28,SMALL(IF($V$7:$V$28&lt;&gt;"",IF($S$7:$S$28&lt;&gt;"",ROW($S$7:$S$28)-MIN(ROW($S$7:$S$28))+1,""),""),ROW()-ROW(A$31)+1)),"##0")," "),"")</f>
        <v>0</v>
      </c>
      <c r="U49">
        <f t="array" ref="U49">IFERROR(CONCATENATE((INDEX($A$7:$A$28,SMALL(IF($V$7:$V$28&lt;&gt;"",IF($S$7:$S$28&lt;&gt;"",ROW($S$7:$S$28)-MIN(ROW($S$7:$S$28))+1,""),""),ROW()-ROW(A$31)+1))),),"")</f>
        <v>0</v>
      </c>
      <c r="X49">
        <f t="array" ref="X49">IFERROR(CONCATENATE((INDEX($AA$7:$AA$28,SMALL(IF($AA$7:$AA$28&lt;&gt;"",IF($X$7:$X$28&lt;&gt;"",ROW($X$7:$X$28)-MIN(ROW($X$7:$X$28))+1,""),""),ROW()-ROW(A$31)+1))),","),"")</f>
        <v>0</v>
      </c>
      <c r="Y49">
        <f t="array" ref="Y49">IFERROR(CONCATENATE(TEXT(INDEX($X$7:$X$28,SMALL(IF($AA$7:$AA$28&lt;&gt;"",IF($X$7:$X$28&lt;&gt;"",ROW($X$7:$X$28)-MIN(ROW($X$7:$X$28))+1,""),""),ROW()-ROW(A$31)+1)),"##0"),","),"")</f>
        <v>0</v>
      </c>
      <c r="Z49">
        <f t="array" ref="Z49">IFERROR(CONCATENATE((INDEX($A$7:$A$28,SMALL(IF($AA$7:$AA$28&lt;&gt;"",IF($X$7:$X$28&lt;&gt;"",ROW($X$7:$X$28)-MIN(ROW($X$7:$X$28))+1,""),""),ROW()-ROW(A$31)+1))),),"")</f>
        <v>0</v>
      </c>
      <c r="AC49">
        <f t="array" ref="AC49">IFERROR(CONCATENATE((INDEX($AF$7:$AF$28,SMALL(IF($AF$7:$AF$28&lt;&gt;"",IF($AC$7:$AC$28&lt;&gt;"",ROW($AC$7:$AC$28)-MIN(ROW($AC$7:$AC$28))+1,""),""),ROW()-ROW(A$31)+1)))," "),"")</f>
        <v>0</v>
      </c>
      <c r="AD49">
        <f t="array" ref="AD49">IFERROR(CONCATENATE(TEXT(INDEX($AC$7:$AC$28,SMALL(IF($AF$7:$AF$28&lt;&gt;"",IF($AC$7:$AC$28&lt;&gt;"",ROW($AC$7:$AC$28)-MIN(ROW($AC$7:$AC$28))+1,""),""),ROW()-ROW(A$31)+1)),"##0")," "),"")</f>
        <v>0</v>
      </c>
      <c r="AE49">
        <f t="array" ref="AE49">IFERROR(CONCATENATE((INDEX($A$7:$A$28,SMALL(IF($AF$7:$AF$28&lt;&gt;"",IF($AC$7:$AC$28&lt;&gt;"",ROW($AC$7:$AC$28)-MIN(ROW($AC$7:$AC$28))+1,""),""),ROW()-ROW(A$31)+1))),),"")</f>
        <v>0</v>
      </c>
      <c r="AH49">
        <f t="array" ref="AH49">IFERROR(CONCATENATE((INDEX($AK$7:$AK$28,SMALL(IF($AK$7:$AK$28&lt;&gt;"",IF($AH$7:$AH$28&lt;&gt;"",ROW($AH$7:$AH$28)-MIN(ROW($AH$7:$AH$28))+1,""),""),ROW()-ROW(A$31)+1)))," "),"")</f>
        <v>0</v>
      </c>
      <c r="AI49">
        <f t="array" ref="AI49">IFERROR(CONCATENATE(TEXT(INDEX($AH$7:$AH$28,SMALL(IF($AK$7:$AK$28&lt;&gt;"",IF($AH$7:$AH$28&lt;&gt;"",ROW($AH$7:$AH$28)-MIN(ROW($AH$7:$AH$28))+1,""),""),ROW()-ROW(A$31)+1)),"##0")," "),"")</f>
        <v>0</v>
      </c>
      <c r="AJ49">
        <f t="array" ref="AJ49">IFERROR(CONCATENATE((INDEX($A$7:$A$28,SMALL(IF($AK$7:$AK$28&lt;&gt;"",IF($AH$7:$AH$28&lt;&gt;"",ROW($AH$7:$AH$28)-MIN(ROW($AH$7:$AH$28))+1,""),""),ROW()-ROW(A$31)+1))),),"")</f>
        <v>0</v>
      </c>
    </row>
    <row r="50" spans="9:36">
      <c r="I50">
        <f t="array" ref="I50">IFERROR(CONCATENATE(TEXT(INDEX($I$7:$I$28,SMALL(IF($L$7:$L$28&lt;&gt;"",IF($I$7:$I$28&lt;&gt;"",ROW($I$7:$I$28)-MIN(ROW($I$7:$I$28))+1,""),""),ROW()-ROW(A$31)+1)),"##0"),","),"")</f>
        <v>0</v>
      </c>
      <c r="J50">
        <f t="array" ref="J50">IFERROR(CONCATENATE((INDEX($L$7:$L$28,SMALL(IF($L$7:$L$28&lt;&gt;"",IF($I$7:$I$28&lt;&gt;"",ROW($I$7:$I$28)-MIN(ROW($I$7:$I$28))+1,""),""),ROW()-ROW(A$31)+1))),","),"")</f>
        <v>0</v>
      </c>
      <c r="K50">
        <f t="array" ref="K50">IFERROR(CONCATENATE((INDEX($A$7:$A$28,SMALL(IF($L$7:$L$28&lt;&gt;"",IF($I$7:$I$28&lt;&gt;"",ROW($I$7:$I$28)-MIN(ROW($I$7:$I$28))+1,""),""),ROW()-ROW(A$31)+1))),),"")</f>
        <v>0</v>
      </c>
      <c r="N50">
        <f t="array" ref="N50">IFERROR(CONCATENATE((INDEX($Q$7:$Q$28,SMALL(IF($Q$7:$Q$28&lt;&gt;"",IF($N$7:$N$28&lt;&gt;"",ROW($N$7:$N$28)-MIN(ROW($N$7:$N$28))+1,""),""),ROW()-ROW(A$31)+1)))," "),"")</f>
        <v>0</v>
      </c>
      <c r="O50">
        <f t="array" ref="O50">IFERROR(CONCATENATE(TEXT(INDEX($N$7:$N$28,SMALL(IF($Q$7:$Q$28&lt;&gt;"",IF($N$7:$N$28&lt;&gt;"",ROW($N$7:$N$28)-MIN(ROW($N$7:$N$28))+1,""),""),ROW()-ROW(A$31)+1)),"##0")," "),"")</f>
        <v>0</v>
      </c>
      <c r="P50">
        <f t="array" ref="P50">IFERROR(CONCATENATE((INDEX($A$7:$A$28,SMALL(IF($Q$7:$Q$28&lt;&gt;"",IF($N$7:$N$28&lt;&gt;"",ROW($N$7:$N$28)-MIN(ROW($N$7:$N$28))+1,""),""),ROW()-ROW(A$31)+1))),),"")</f>
        <v>0</v>
      </c>
      <c r="S50">
        <f t="array" ref="S50">IFERROR(CONCATENATE((INDEX($V$7:$V$28,SMALL(IF($V$7:$V$28&lt;&gt;"",IF($S$7:$S$28&lt;&gt;"",ROW($S$7:$S$28)-MIN(ROW($S$7:$S$28))+1,""),""),ROW()-ROW(A$31)+1)))," "),"")</f>
        <v>0</v>
      </c>
      <c r="T50">
        <f t="array" ref="T50">IFERROR(CONCATENATE(TEXT(INDEX($S$7:$S$28,SMALL(IF($V$7:$V$28&lt;&gt;"",IF($S$7:$S$28&lt;&gt;"",ROW($S$7:$S$28)-MIN(ROW($S$7:$S$28))+1,""),""),ROW()-ROW(A$31)+1)),"##0")," "),"")</f>
        <v>0</v>
      </c>
      <c r="U50">
        <f t="array" ref="U50">IFERROR(CONCATENATE((INDEX($A$7:$A$28,SMALL(IF($V$7:$V$28&lt;&gt;"",IF($S$7:$S$28&lt;&gt;"",ROW($S$7:$S$28)-MIN(ROW($S$7:$S$28))+1,""),""),ROW()-ROW(A$31)+1))),),"")</f>
        <v>0</v>
      </c>
      <c r="X50">
        <f t="array" ref="X50">IFERROR(CONCATENATE((INDEX($AA$7:$AA$28,SMALL(IF($AA$7:$AA$28&lt;&gt;"",IF($X$7:$X$28&lt;&gt;"",ROW($X$7:$X$28)-MIN(ROW($X$7:$X$28))+1,""),""),ROW()-ROW(A$31)+1))),","),"")</f>
        <v>0</v>
      </c>
      <c r="Y50">
        <f t="array" ref="Y50">IFERROR(CONCATENATE(TEXT(INDEX($X$7:$X$28,SMALL(IF($AA$7:$AA$28&lt;&gt;"",IF($X$7:$X$28&lt;&gt;"",ROW($X$7:$X$28)-MIN(ROW($X$7:$X$28))+1,""),""),ROW()-ROW(A$31)+1)),"##0"),","),"")</f>
        <v>0</v>
      </c>
      <c r="Z50">
        <f t="array" ref="Z50">IFERROR(CONCATENATE((INDEX($A$7:$A$28,SMALL(IF($AA$7:$AA$28&lt;&gt;"",IF($X$7:$X$28&lt;&gt;"",ROW($X$7:$X$28)-MIN(ROW($X$7:$X$28))+1,""),""),ROW()-ROW(A$31)+1))),),"")</f>
        <v>0</v>
      </c>
      <c r="AC50">
        <f t="array" ref="AC50">IFERROR(CONCATENATE((INDEX($AF$7:$AF$28,SMALL(IF($AF$7:$AF$28&lt;&gt;"",IF($AC$7:$AC$28&lt;&gt;"",ROW($AC$7:$AC$28)-MIN(ROW($AC$7:$AC$28))+1,""),""),ROW()-ROW(A$31)+1)))," "),"")</f>
        <v>0</v>
      </c>
      <c r="AD50">
        <f t="array" ref="AD50">IFERROR(CONCATENATE(TEXT(INDEX($AC$7:$AC$28,SMALL(IF($AF$7:$AF$28&lt;&gt;"",IF($AC$7:$AC$28&lt;&gt;"",ROW($AC$7:$AC$28)-MIN(ROW($AC$7:$AC$28))+1,""),""),ROW()-ROW(A$31)+1)),"##0")," "),"")</f>
        <v>0</v>
      </c>
      <c r="AE50">
        <f t="array" ref="AE50">IFERROR(CONCATENATE((INDEX($A$7:$A$28,SMALL(IF($AF$7:$AF$28&lt;&gt;"",IF($AC$7:$AC$28&lt;&gt;"",ROW($AC$7:$AC$28)-MIN(ROW($AC$7:$AC$28))+1,""),""),ROW()-ROW(A$31)+1))),),"")</f>
        <v>0</v>
      </c>
      <c r="AH50">
        <f t="array" ref="AH50">IFERROR(CONCATENATE((INDEX($AK$7:$AK$28,SMALL(IF($AK$7:$AK$28&lt;&gt;"",IF($AH$7:$AH$28&lt;&gt;"",ROW($AH$7:$AH$28)-MIN(ROW($AH$7:$AH$28))+1,""),""),ROW()-ROW(A$31)+1)))," "),"")</f>
        <v>0</v>
      </c>
      <c r="AI50">
        <f t="array" ref="AI50">IFERROR(CONCATENATE(TEXT(INDEX($AH$7:$AH$28,SMALL(IF($AK$7:$AK$28&lt;&gt;"",IF($AH$7:$AH$28&lt;&gt;"",ROW($AH$7:$AH$28)-MIN(ROW($AH$7:$AH$28))+1,""),""),ROW()-ROW(A$31)+1)),"##0")," "),"")</f>
        <v>0</v>
      </c>
      <c r="AJ50">
        <f t="array" ref="AJ50">IFERROR(CONCATENATE((INDEX($A$7:$A$28,SMALL(IF($AK$7:$AK$28&lt;&gt;"",IF($AH$7:$AH$28&lt;&gt;"",ROW($AH$7:$AH$28)-MIN(ROW($AH$7:$AH$28))+1,""),""),ROW()-ROW(A$31)+1))),),"")</f>
        <v>0</v>
      </c>
    </row>
    <row r="51" spans="9:36">
      <c r="I51">
        <f t="array" ref="I51">IFERROR(CONCATENATE(TEXT(INDEX($I$7:$I$28,SMALL(IF($L$7:$L$28&lt;&gt;"",IF($I$7:$I$28&lt;&gt;"",ROW($I$7:$I$28)-MIN(ROW($I$7:$I$28))+1,""),""),ROW()-ROW(A$31)+1)),"##0"),","),"")</f>
        <v>0</v>
      </c>
      <c r="J51">
        <f t="array" ref="J51">IFERROR(CONCATENATE((INDEX($L$7:$L$28,SMALL(IF($L$7:$L$28&lt;&gt;"",IF($I$7:$I$28&lt;&gt;"",ROW($I$7:$I$28)-MIN(ROW($I$7:$I$28))+1,""),""),ROW()-ROW(A$31)+1))),","),"")</f>
        <v>0</v>
      </c>
      <c r="K51">
        <f t="array" ref="K51">IFERROR(CONCATENATE((INDEX($A$7:$A$28,SMALL(IF($L$7:$L$28&lt;&gt;"",IF($I$7:$I$28&lt;&gt;"",ROW($I$7:$I$28)-MIN(ROW($I$7:$I$28))+1,""),""),ROW()-ROW(A$31)+1))),),"")</f>
        <v>0</v>
      </c>
      <c r="N51">
        <f t="array" ref="N51">IFERROR(CONCATENATE((INDEX($Q$7:$Q$28,SMALL(IF($Q$7:$Q$28&lt;&gt;"",IF($N$7:$N$28&lt;&gt;"",ROW($N$7:$N$28)-MIN(ROW($N$7:$N$28))+1,""),""),ROW()-ROW(A$31)+1)))," "),"")</f>
        <v>0</v>
      </c>
      <c r="O51">
        <f t="array" ref="O51">IFERROR(CONCATENATE(TEXT(INDEX($N$7:$N$28,SMALL(IF($Q$7:$Q$28&lt;&gt;"",IF($N$7:$N$28&lt;&gt;"",ROW($N$7:$N$28)-MIN(ROW($N$7:$N$28))+1,""),""),ROW()-ROW(A$31)+1)),"##0")," "),"")</f>
        <v>0</v>
      </c>
      <c r="P51">
        <f t="array" ref="P51">IFERROR(CONCATENATE((INDEX($A$7:$A$28,SMALL(IF($Q$7:$Q$28&lt;&gt;"",IF($N$7:$N$28&lt;&gt;"",ROW($N$7:$N$28)-MIN(ROW($N$7:$N$28))+1,""),""),ROW()-ROW(A$31)+1))),),"")</f>
        <v>0</v>
      </c>
      <c r="S51">
        <f t="array" ref="S51">IFERROR(CONCATENATE((INDEX($V$7:$V$28,SMALL(IF($V$7:$V$28&lt;&gt;"",IF($S$7:$S$28&lt;&gt;"",ROW($S$7:$S$28)-MIN(ROW($S$7:$S$28))+1,""),""),ROW()-ROW(A$31)+1)))," "),"")</f>
        <v>0</v>
      </c>
      <c r="T51">
        <f t="array" ref="T51">IFERROR(CONCATENATE(TEXT(INDEX($S$7:$S$28,SMALL(IF($V$7:$V$28&lt;&gt;"",IF($S$7:$S$28&lt;&gt;"",ROW($S$7:$S$28)-MIN(ROW($S$7:$S$28))+1,""),""),ROW()-ROW(A$31)+1)),"##0")," "),"")</f>
        <v>0</v>
      </c>
      <c r="U51">
        <f t="array" ref="U51">IFERROR(CONCATENATE((INDEX($A$7:$A$28,SMALL(IF($V$7:$V$28&lt;&gt;"",IF($S$7:$S$28&lt;&gt;"",ROW($S$7:$S$28)-MIN(ROW($S$7:$S$28))+1,""),""),ROW()-ROW(A$31)+1))),),"")</f>
        <v>0</v>
      </c>
      <c r="X51">
        <f t="array" ref="X51">IFERROR(CONCATENATE((INDEX($AA$7:$AA$28,SMALL(IF($AA$7:$AA$28&lt;&gt;"",IF($X$7:$X$28&lt;&gt;"",ROW($X$7:$X$28)-MIN(ROW($X$7:$X$28))+1,""),""),ROW()-ROW(A$31)+1))),","),"")</f>
        <v>0</v>
      </c>
      <c r="Y51">
        <f t="array" ref="Y51">IFERROR(CONCATENATE(TEXT(INDEX($X$7:$X$28,SMALL(IF($AA$7:$AA$28&lt;&gt;"",IF($X$7:$X$28&lt;&gt;"",ROW($X$7:$X$28)-MIN(ROW($X$7:$X$28))+1,""),""),ROW()-ROW(A$31)+1)),"##0"),","),"")</f>
        <v>0</v>
      </c>
      <c r="Z51">
        <f t="array" ref="Z51">IFERROR(CONCATENATE((INDEX($A$7:$A$28,SMALL(IF($AA$7:$AA$28&lt;&gt;"",IF($X$7:$X$28&lt;&gt;"",ROW($X$7:$X$28)-MIN(ROW($X$7:$X$28))+1,""),""),ROW()-ROW(A$31)+1))),),"")</f>
        <v>0</v>
      </c>
      <c r="AC51">
        <f t="array" ref="AC51">IFERROR(CONCATENATE((INDEX($AF$7:$AF$28,SMALL(IF($AF$7:$AF$28&lt;&gt;"",IF($AC$7:$AC$28&lt;&gt;"",ROW($AC$7:$AC$28)-MIN(ROW($AC$7:$AC$28))+1,""),""),ROW()-ROW(A$31)+1)))," "),"")</f>
        <v>0</v>
      </c>
      <c r="AD51">
        <f t="array" ref="AD51">IFERROR(CONCATENATE(TEXT(INDEX($AC$7:$AC$28,SMALL(IF($AF$7:$AF$28&lt;&gt;"",IF($AC$7:$AC$28&lt;&gt;"",ROW($AC$7:$AC$28)-MIN(ROW($AC$7:$AC$28))+1,""),""),ROW()-ROW(A$31)+1)),"##0")," "),"")</f>
        <v>0</v>
      </c>
      <c r="AE51">
        <f t="array" ref="AE51">IFERROR(CONCATENATE((INDEX($A$7:$A$28,SMALL(IF($AF$7:$AF$28&lt;&gt;"",IF($AC$7:$AC$28&lt;&gt;"",ROW($AC$7:$AC$28)-MIN(ROW($AC$7:$AC$28))+1,""),""),ROW()-ROW(A$31)+1))),),"")</f>
        <v>0</v>
      </c>
      <c r="AH51">
        <f t="array" ref="AH51">IFERROR(CONCATENATE((INDEX($AK$7:$AK$28,SMALL(IF($AK$7:$AK$28&lt;&gt;"",IF($AH$7:$AH$28&lt;&gt;"",ROW($AH$7:$AH$28)-MIN(ROW($AH$7:$AH$28))+1,""),""),ROW()-ROW(A$31)+1)))," "),"")</f>
        <v>0</v>
      </c>
      <c r="AI51">
        <f t="array" ref="AI51">IFERROR(CONCATENATE(TEXT(INDEX($AH$7:$AH$28,SMALL(IF($AK$7:$AK$28&lt;&gt;"",IF($AH$7:$AH$28&lt;&gt;"",ROW($AH$7:$AH$28)-MIN(ROW($AH$7:$AH$28))+1,""),""),ROW()-ROW(A$31)+1)),"##0")," "),"")</f>
        <v>0</v>
      </c>
      <c r="AJ51">
        <f t="array" ref="AJ51">IFERROR(CONCATENATE((INDEX($A$7:$A$28,SMALL(IF($AK$7:$AK$28&lt;&gt;"",IF($AH$7:$AH$28&lt;&gt;"",ROW($AH$7:$AH$28)-MIN(ROW($AH$7:$AH$28))+1,""),""),ROW()-ROW(A$31)+1))),),"")</f>
        <v>0</v>
      </c>
    </row>
    <row r="52" spans="9:36">
      <c r="I52">
        <f t="array" ref="I52">IFERROR(CONCATENATE(TEXT(INDEX($I$7:$I$28,SMALL(IF($L$7:$L$28&lt;&gt;"",IF($I$7:$I$28&lt;&gt;"",ROW($I$7:$I$28)-MIN(ROW($I$7:$I$28))+1,""),""),ROW()-ROW(A$31)+1)),"##0"),","),"")</f>
        <v>0</v>
      </c>
      <c r="J52">
        <f t="array" ref="J52">IFERROR(CONCATENATE((INDEX($L$7:$L$28,SMALL(IF($L$7:$L$28&lt;&gt;"",IF($I$7:$I$28&lt;&gt;"",ROW($I$7:$I$28)-MIN(ROW($I$7:$I$28))+1,""),""),ROW()-ROW(A$31)+1))),","),"")</f>
        <v>0</v>
      </c>
      <c r="K52">
        <f t="array" ref="K52">IFERROR(CONCATENATE((INDEX($A$7:$A$28,SMALL(IF($L$7:$L$28&lt;&gt;"",IF($I$7:$I$28&lt;&gt;"",ROW($I$7:$I$28)-MIN(ROW($I$7:$I$28))+1,""),""),ROW()-ROW(A$31)+1))),),"")</f>
        <v>0</v>
      </c>
      <c r="N52">
        <f t="array" ref="N52">IFERROR(CONCATENATE((INDEX($Q$7:$Q$28,SMALL(IF($Q$7:$Q$28&lt;&gt;"",IF($N$7:$N$28&lt;&gt;"",ROW($N$7:$N$28)-MIN(ROW($N$7:$N$28))+1,""),""),ROW()-ROW(A$31)+1)))," "),"")</f>
        <v>0</v>
      </c>
      <c r="O52">
        <f t="array" ref="O52">IFERROR(CONCATENATE(TEXT(INDEX($N$7:$N$28,SMALL(IF($Q$7:$Q$28&lt;&gt;"",IF($N$7:$N$28&lt;&gt;"",ROW($N$7:$N$28)-MIN(ROW($N$7:$N$28))+1,""),""),ROW()-ROW(A$31)+1)),"##0")," "),"")</f>
        <v>0</v>
      </c>
      <c r="P52">
        <f t="array" ref="P52">IFERROR(CONCATENATE((INDEX($A$7:$A$28,SMALL(IF($Q$7:$Q$28&lt;&gt;"",IF($N$7:$N$28&lt;&gt;"",ROW($N$7:$N$28)-MIN(ROW($N$7:$N$28))+1,""),""),ROW()-ROW(A$31)+1))),),"")</f>
        <v>0</v>
      </c>
      <c r="S52">
        <f t="array" ref="S52">IFERROR(CONCATENATE((INDEX($V$7:$V$28,SMALL(IF($V$7:$V$28&lt;&gt;"",IF($S$7:$S$28&lt;&gt;"",ROW($S$7:$S$28)-MIN(ROW($S$7:$S$28))+1,""),""),ROW()-ROW(A$31)+1)))," "),"")</f>
        <v>0</v>
      </c>
      <c r="T52">
        <f t="array" ref="T52">IFERROR(CONCATENATE(TEXT(INDEX($S$7:$S$28,SMALL(IF($V$7:$V$28&lt;&gt;"",IF($S$7:$S$28&lt;&gt;"",ROW($S$7:$S$28)-MIN(ROW($S$7:$S$28))+1,""),""),ROW()-ROW(A$31)+1)),"##0")," "),"")</f>
        <v>0</v>
      </c>
      <c r="U52">
        <f t="array" ref="U52">IFERROR(CONCATENATE((INDEX($A$7:$A$28,SMALL(IF($V$7:$V$28&lt;&gt;"",IF($S$7:$S$28&lt;&gt;"",ROW($S$7:$S$28)-MIN(ROW($S$7:$S$28))+1,""),""),ROW()-ROW(A$31)+1))),),"")</f>
        <v>0</v>
      </c>
      <c r="X52">
        <f t="array" ref="X52">IFERROR(CONCATENATE((INDEX($AA$7:$AA$28,SMALL(IF($AA$7:$AA$28&lt;&gt;"",IF($X$7:$X$28&lt;&gt;"",ROW($X$7:$X$28)-MIN(ROW($X$7:$X$28))+1,""),""),ROW()-ROW(A$31)+1))),","),"")</f>
        <v>0</v>
      </c>
      <c r="Y52">
        <f t="array" ref="Y52">IFERROR(CONCATENATE(TEXT(INDEX($X$7:$X$28,SMALL(IF($AA$7:$AA$28&lt;&gt;"",IF($X$7:$X$28&lt;&gt;"",ROW($X$7:$X$28)-MIN(ROW($X$7:$X$28))+1,""),""),ROW()-ROW(A$31)+1)),"##0"),","),"")</f>
        <v>0</v>
      </c>
      <c r="Z52">
        <f t="array" ref="Z52">IFERROR(CONCATENATE((INDEX($A$7:$A$28,SMALL(IF($AA$7:$AA$28&lt;&gt;"",IF($X$7:$X$28&lt;&gt;"",ROW($X$7:$X$28)-MIN(ROW($X$7:$X$28))+1,""),""),ROW()-ROW(A$31)+1))),),"")</f>
        <v>0</v>
      </c>
      <c r="AC52">
        <f t="array" ref="AC52">IFERROR(CONCATENATE((INDEX($AF$7:$AF$28,SMALL(IF($AF$7:$AF$28&lt;&gt;"",IF($AC$7:$AC$28&lt;&gt;"",ROW($AC$7:$AC$28)-MIN(ROW($AC$7:$AC$28))+1,""),""),ROW()-ROW(A$31)+1)))," "),"")</f>
        <v>0</v>
      </c>
      <c r="AD52">
        <f t="array" ref="AD52">IFERROR(CONCATENATE(TEXT(INDEX($AC$7:$AC$28,SMALL(IF($AF$7:$AF$28&lt;&gt;"",IF($AC$7:$AC$28&lt;&gt;"",ROW($AC$7:$AC$28)-MIN(ROW($AC$7:$AC$28))+1,""),""),ROW()-ROW(A$31)+1)),"##0")," "),"")</f>
        <v>0</v>
      </c>
      <c r="AE52">
        <f t="array" ref="AE52">IFERROR(CONCATENATE((INDEX($A$7:$A$28,SMALL(IF($AF$7:$AF$28&lt;&gt;"",IF($AC$7:$AC$28&lt;&gt;"",ROW($AC$7:$AC$28)-MIN(ROW($AC$7:$AC$28))+1,""),""),ROW()-ROW(A$31)+1))),),"")</f>
        <v>0</v>
      </c>
      <c r="AH52">
        <f t="array" ref="AH52">IFERROR(CONCATENATE((INDEX($AK$7:$AK$28,SMALL(IF($AK$7:$AK$28&lt;&gt;"",IF($AH$7:$AH$28&lt;&gt;"",ROW($AH$7:$AH$28)-MIN(ROW($AH$7:$AH$28))+1,""),""),ROW()-ROW(A$31)+1)))," "),"")</f>
        <v>0</v>
      </c>
      <c r="AI52">
        <f t="array" ref="AI52">IFERROR(CONCATENATE(TEXT(INDEX($AH$7:$AH$28,SMALL(IF($AK$7:$AK$28&lt;&gt;"",IF($AH$7:$AH$28&lt;&gt;"",ROW($AH$7:$AH$28)-MIN(ROW($AH$7:$AH$28))+1,""),""),ROW()-ROW(A$31)+1)),"##0")," "),"")</f>
        <v>0</v>
      </c>
      <c r="AJ52">
        <f t="array" ref="AJ52">IFERROR(CONCATENATE((INDEX($A$7:$A$28,SMALL(IF($AK$7:$AK$28&lt;&gt;"",IF($AH$7:$AH$28&lt;&gt;"",ROW($AH$7:$AH$28)-MIN(ROW($AH$7:$AH$28))+1,""),""),ROW()-ROW(A$31)+1))),),"")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28">
    <cfRule type="cellIs" dxfId="1" priority="254" operator="equal">
      <formula>0</formula>
    </cfRule>
    <cfRule type="cellIs" dxfId="2" priority="255" operator="lessThan">
      <formula>E28</formula>
    </cfRule>
  </conditionalFormatting>
  <conditionalFormatting sqref="AC28">
    <cfRule type="cellIs" dxfId="1" priority="256" operator="greaterThan">
      <formula>AB28</formula>
    </cfRule>
  </conditionalFormatting>
  <conditionalFormatting sqref="AD28">
    <cfRule type="cellIs" dxfId="4" priority="257" operator="lessThanOrEqual">
      <formula>F28</formula>
    </cfRule>
  </conditionalFormatting>
  <conditionalFormatting sqref="AE28">
    <cfRule type="cellIs" dxfId="4" priority="258" operator="lessThanOrEqual">
      <formula>G28</formula>
    </cfRule>
  </conditionalFormatting>
  <conditionalFormatting sqref="AG18">
    <cfRule type="cellIs" dxfId="1" priority="259" operator="equal">
      <formula>0</formula>
    </cfRule>
    <cfRule type="cellIs" dxfId="2" priority="260" operator="lessThan">
      <formula>E18</formula>
    </cfRule>
  </conditionalFormatting>
  <conditionalFormatting sqref="AG24">
    <cfRule type="cellIs" dxfId="1" priority="264" operator="equal">
      <formula>0</formula>
    </cfRule>
    <cfRule type="cellIs" dxfId="2" priority="265" operator="lessThan">
      <formula>E24</formula>
    </cfRule>
  </conditionalFormatting>
  <conditionalFormatting sqref="AG28">
    <cfRule type="cellIs" dxfId="1" priority="269" operator="equal">
      <formula>0</formula>
    </cfRule>
    <cfRule type="cellIs" dxfId="2" priority="270" operator="lessThan">
      <formula>E28</formula>
    </cfRule>
  </conditionalFormatting>
  <conditionalFormatting sqref="AH18">
    <cfRule type="cellIs" dxfId="1" priority="261" operator="greaterThan">
      <formula>AG18</formula>
    </cfRule>
  </conditionalFormatting>
  <conditionalFormatting sqref="AH24">
    <cfRule type="cellIs" dxfId="1" priority="266" operator="greaterThan">
      <formula>AG24</formula>
    </cfRule>
  </conditionalFormatting>
  <conditionalFormatting sqref="AH28">
    <cfRule type="cellIs" dxfId="1" priority="271" operator="greaterThan">
      <formula>AG28</formula>
    </cfRule>
  </conditionalFormatting>
  <conditionalFormatting sqref="AI18">
    <cfRule type="cellIs" dxfId="4" priority="262" operator="lessThanOrEqual">
      <formula>F18</formula>
    </cfRule>
  </conditionalFormatting>
  <conditionalFormatting sqref="AI24">
    <cfRule type="cellIs" dxfId="4" priority="267" operator="lessThanOrEqual">
      <formula>F24</formula>
    </cfRule>
  </conditionalFormatting>
  <conditionalFormatting sqref="AI28">
    <cfRule type="cellIs" dxfId="4" priority="272" operator="lessThanOrEqual">
      <formula>F28</formula>
    </cfRule>
  </conditionalFormatting>
  <conditionalFormatting sqref="AJ18">
    <cfRule type="cellIs" dxfId="4" priority="263" operator="lessThanOrEqual">
      <formula>G18</formula>
    </cfRule>
  </conditionalFormatting>
  <conditionalFormatting sqref="AJ24">
    <cfRule type="cellIs" dxfId="4" priority="268" operator="lessThanOrEqual">
      <formula>G24</formula>
    </cfRule>
  </conditionalFormatting>
  <conditionalFormatting sqref="AJ28">
    <cfRule type="cellIs" dxfId="4" priority="273" operator="lessThanOrEqual">
      <formula>G28</formula>
    </cfRule>
  </conditionalFormatting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14">
    <cfRule type="cellIs" dxfId="1" priority="99" operator="equal">
      <formula>0</formula>
    </cfRule>
    <cfRule type="cellIs" dxfId="2" priority="100" operator="lessThan">
      <formula>E14</formula>
    </cfRule>
  </conditionalFormatting>
  <conditionalFormatting sqref="H19">
    <cfRule type="cellIs" dxfId="1" priority="104" operator="equal">
      <formula>0</formula>
    </cfRule>
    <cfRule type="cellIs" dxfId="2" priority="105" operator="lessThan">
      <formula>E19</formula>
    </cfRule>
  </conditionalFormatting>
  <conditionalFormatting sqref="H20">
    <cfRule type="cellIs" dxfId="1" priority="109" operator="equal">
      <formula>0</formula>
    </cfRule>
    <cfRule type="cellIs" dxfId="2" priority="110" operator="lessThan">
      <formula>E20</formula>
    </cfRule>
  </conditionalFormatting>
  <conditionalFormatting sqref="H21">
    <cfRule type="cellIs" dxfId="1" priority="114" operator="equal">
      <formula>0</formula>
    </cfRule>
    <cfRule type="cellIs" dxfId="2" priority="115" operator="lessThan">
      <formula>E21</formula>
    </cfRule>
  </conditionalFormatting>
  <conditionalFormatting sqref="H24">
    <cfRule type="cellIs" dxfId="1" priority="119" operator="equal">
      <formula>0</formula>
    </cfRule>
    <cfRule type="cellIs" dxfId="2" priority="120" operator="lessThan">
      <formula>E24</formula>
    </cfRule>
  </conditionalFormatting>
  <conditionalFormatting sqref="H25">
    <cfRule type="cellIs" dxfId="1" priority="124" operator="equal">
      <formula>0</formula>
    </cfRule>
    <cfRule type="cellIs" dxfId="2" priority="125" operator="lessThan">
      <formula>E25</formula>
    </cfRule>
  </conditionalFormatting>
  <conditionalFormatting sqref="H27">
    <cfRule type="cellIs" dxfId="1" priority="129" operator="equal">
      <formula>0</formula>
    </cfRule>
    <cfRule type="cellIs" dxfId="2" priority="130" operator="lessThan">
      <formula>E27</formula>
    </cfRule>
  </conditionalFormatting>
  <conditionalFormatting sqref="H28">
    <cfRule type="cellIs" dxfId="1" priority="134" operator="equal">
      <formula>0</formula>
    </cfRule>
    <cfRule type="cellIs" dxfId="2" priority="135" operator="lessThan">
      <formula>E28</formula>
    </cfRule>
  </conditionalFormatting>
  <conditionalFormatting sqref="H7">
    <cfRule type="cellIs" dxfId="1" priority="89" operator="equal">
      <formula>0</formula>
    </cfRule>
    <cfRule type="cellIs" dxfId="2" priority="90" operator="lessThan">
      <formula>E7</formula>
    </cfRule>
  </conditionalFormatting>
  <conditionalFormatting sqref="H8">
    <cfRule type="cellIs" dxfId="1" priority="94" operator="equal">
      <formula>0</formula>
    </cfRule>
    <cfRule type="cellIs" dxfId="2" priority="95" operator="lessThan">
      <formula>E8</formula>
    </cfRule>
  </conditionalFormatting>
  <conditionalFormatting sqref="I14">
    <cfRule type="cellIs" dxfId="1" priority="101" operator="greaterThan">
      <formula>H14</formula>
    </cfRule>
  </conditionalFormatting>
  <conditionalFormatting sqref="I19">
    <cfRule type="cellIs" dxfId="1" priority="106" operator="greaterThan">
      <formula>H19</formula>
    </cfRule>
  </conditionalFormatting>
  <conditionalFormatting sqref="I20">
    <cfRule type="cellIs" dxfId="1" priority="111" operator="greaterThan">
      <formula>H20</formula>
    </cfRule>
  </conditionalFormatting>
  <conditionalFormatting sqref="I21">
    <cfRule type="cellIs" dxfId="1" priority="116" operator="greaterThan">
      <formula>H21</formula>
    </cfRule>
  </conditionalFormatting>
  <conditionalFormatting sqref="I24">
    <cfRule type="cellIs" dxfId="1" priority="121" operator="greaterThan">
      <formula>H24</formula>
    </cfRule>
  </conditionalFormatting>
  <conditionalFormatting sqref="I25">
    <cfRule type="cellIs" dxfId="1" priority="126" operator="greaterThan">
      <formula>H25</formula>
    </cfRule>
  </conditionalFormatting>
  <conditionalFormatting sqref="I27">
    <cfRule type="cellIs" dxfId="1" priority="131" operator="greaterThan">
      <formula>H27</formula>
    </cfRule>
  </conditionalFormatting>
  <conditionalFormatting sqref="I28">
    <cfRule type="cellIs" dxfId="1" priority="136" operator="greaterThan">
      <formula>H28</formula>
    </cfRule>
  </conditionalFormatting>
  <conditionalFormatting sqref="I7">
    <cfRule type="cellIs" dxfId="1" priority="91" operator="greaterThan">
      <formula>H7</formula>
    </cfRule>
  </conditionalFormatting>
  <conditionalFormatting sqref="I8">
    <cfRule type="cellIs" dxfId="1" priority="96" operator="greaterThan">
      <formula>H8</formula>
    </cfRule>
  </conditionalFormatting>
  <conditionalFormatting sqref="J14">
    <cfRule type="cellIs" dxfId="4" priority="102" operator="lessThanOrEqual">
      <formula>F14</formula>
    </cfRule>
  </conditionalFormatting>
  <conditionalFormatting sqref="J19">
    <cfRule type="cellIs" dxfId="4" priority="107" operator="lessThanOrEqual">
      <formula>F19</formula>
    </cfRule>
  </conditionalFormatting>
  <conditionalFormatting sqref="J20">
    <cfRule type="cellIs" dxfId="4" priority="112" operator="lessThanOrEqual">
      <formula>F20</formula>
    </cfRule>
  </conditionalFormatting>
  <conditionalFormatting sqref="J21">
    <cfRule type="cellIs" dxfId="4" priority="117" operator="lessThanOrEqual">
      <formula>F21</formula>
    </cfRule>
  </conditionalFormatting>
  <conditionalFormatting sqref="J24">
    <cfRule type="cellIs" dxfId="4" priority="122" operator="lessThanOrEqual">
      <formula>F24</formula>
    </cfRule>
  </conditionalFormatting>
  <conditionalFormatting sqref="J25">
    <cfRule type="cellIs" dxfId="4" priority="127" operator="lessThanOrEqual">
      <formula>F25</formula>
    </cfRule>
  </conditionalFormatting>
  <conditionalFormatting sqref="J27">
    <cfRule type="cellIs" dxfId="4" priority="132" operator="lessThanOrEqual">
      <formula>F27</formula>
    </cfRule>
  </conditionalFormatting>
  <conditionalFormatting sqref="J28">
    <cfRule type="cellIs" dxfId="4" priority="137" operator="lessThanOrEqual">
      <formula>F28</formula>
    </cfRule>
  </conditionalFormatting>
  <conditionalFormatting sqref="J7">
    <cfRule type="cellIs" dxfId="4" priority="92" operator="lessThanOrEqual">
      <formula>F7</formula>
    </cfRule>
  </conditionalFormatting>
  <conditionalFormatting sqref="J8">
    <cfRule type="cellIs" dxfId="4" priority="97" operator="lessThanOrEqual">
      <formula>F8</formula>
    </cfRule>
  </conditionalFormatting>
  <conditionalFormatting sqref="K14">
    <cfRule type="cellIs" dxfId="4" priority="103" operator="lessThanOrEqual">
      <formula>G14</formula>
    </cfRule>
  </conditionalFormatting>
  <conditionalFormatting sqref="K19">
    <cfRule type="cellIs" dxfId="4" priority="108" operator="lessThanOrEqual">
      <formula>G19</formula>
    </cfRule>
  </conditionalFormatting>
  <conditionalFormatting sqref="K20">
    <cfRule type="cellIs" dxfId="4" priority="113" operator="lessThanOrEqual">
      <formula>G20</formula>
    </cfRule>
  </conditionalFormatting>
  <conditionalFormatting sqref="K21">
    <cfRule type="cellIs" dxfId="4" priority="118" operator="lessThanOrEqual">
      <formula>G21</formula>
    </cfRule>
  </conditionalFormatting>
  <conditionalFormatting sqref="K24">
    <cfRule type="cellIs" dxfId="4" priority="123" operator="lessThanOrEqual">
      <formula>G24</formula>
    </cfRule>
  </conditionalFormatting>
  <conditionalFormatting sqref="K25">
    <cfRule type="cellIs" dxfId="4" priority="128" operator="lessThanOrEqual">
      <formula>G25</formula>
    </cfRule>
  </conditionalFormatting>
  <conditionalFormatting sqref="K27">
    <cfRule type="cellIs" dxfId="4" priority="133" operator="lessThanOrEqual">
      <formula>G27</formula>
    </cfRule>
  </conditionalFormatting>
  <conditionalFormatting sqref="K28">
    <cfRule type="cellIs" dxfId="4" priority="138" operator="lessThanOrEqual">
      <formula>G28</formula>
    </cfRule>
  </conditionalFormatting>
  <conditionalFormatting sqref="K7">
    <cfRule type="cellIs" dxfId="4" priority="93" operator="lessThanOrEqual">
      <formula>G7</formula>
    </cfRule>
  </conditionalFormatting>
  <conditionalFormatting sqref="K8">
    <cfRule type="cellIs" dxfId="4" priority="98" operator="lessThanOrEqual">
      <formula>G8</formula>
    </cfRule>
  </conditionalFormatting>
  <conditionalFormatting sqref="R14">
    <cfRule type="cellIs" dxfId="1" priority="149" operator="equal">
      <formula>0</formula>
    </cfRule>
    <cfRule type="cellIs" dxfId="2" priority="150" operator="lessThan">
      <formula>E14</formula>
    </cfRule>
  </conditionalFormatting>
  <conditionalFormatting sqref="R17">
    <cfRule type="cellIs" dxfId="1" priority="154" operator="equal">
      <formula>0</formula>
    </cfRule>
    <cfRule type="cellIs" dxfId="2" priority="155" operator="lessThan">
      <formula>E17</formula>
    </cfRule>
  </conditionalFormatting>
  <conditionalFormatting sqref="R18">
    <cfRule type="cellIs" dxfId="1" priority="159" operator="equal">
      <formula>0</formula>
    </cfRule>
    <cfRule type="cellIs" dxfId="2" priority="160" operator="lessThan">
      <formula>E18</formula>
    </cfRule>
  </conditionalFormatting>
  <conditionalFormatting sqref="R19">
    <cfRule type="cellIs" dxfId="1" priority="164" operator="equal">
      <formula>0</formula>
    </cfRule>
    <cfRule type="cellIs" dxfId="2" priority="165" operator="lessThan">
      <formula>E19</formula>
    </cfRule>
  </conditionalFormatting>
  <conditionalFormatting sqref="R20">
    <cfRule type="cellIs" dxfId="1" priority="169" operator="equal">
      <formula>0</formula>
    </cfRule>
    <cfRule type="cellIs" dxfId="2" priority="170" operator="lessThan">
      <formula>E20</formula>
    </cfRule>
  </conditionalFormatting>
  <conditionalFormatting sqref="R21">
    <cfRule type="cellIs" dxfId="1" priority="174" operator="equal">
      <formula>0</formula>
    </cfRule>
    <cfRule type="cellIs" dxfId="2" priority="175" operator="lessThan">
      <formula>E21</formula>
    </cfRule>
  </conditionalFormatting>
  <conditionalFormatting sqref="R22">
    <cfRule type="cellIs" dxfId="1" priority="179" operator="equal">
      <formula>0</formula>
    </cfRule>
    <cfRule type="cellIs" dxfId="2" priority="180" operator="lessThan">
      <formula>E22</formula>
    </cfRule>
  </conditionalFormatting>
  <conditionalFormatting sqref="R23">
    <cfRule type="cellIs" dxfId="1" priority="184" operator="equal">
      <formula>0</formula>
    </cfRule>
    <cfRule type="cellIs" dxfId="2" priority="185" operator="lessThan">
      <formula>E23</formula>
    </cfRule>
  </conditionalFormatting>
  <conditionalFormatting sqref="R24">
    <cfRule type="cellIs" dxfId="1" priority="189" operator="equal">
      <formula>0</formula>
    </cfRule>
    <cfRule type="cellIs" dxfId="2" priority="190" operator="lessThan">
      <formula>E24</formula>
    </cfRule>
  </conditionalFormatting>
  <conditionalFormatting sqref="R25">
    <cfRule type="cellIs" dxfId="1" priority="194" operator="equal">
      <formula>0</formula>
    </cfRule>
    <cfRule type="cellIs" dxfId="2" priority="195" operator="lessThan">
      <formula>E25</formula>
    </cfRule>
  </conditionalFormatting>
  <conditionalFormatting sqref="R27">
    <cfRule type="cellIs" dxfId="1" priority="199" operator="equal">
      <formula>0</formula>
    </cfRule>
    <cfRule type="cellIs" dxfId="2" priority="200" operator="lessThan">
      <formula>E27</formula>
    </cfRule>
  </conditionalFormatting>
  <conditionalFormatting sqref="R28">
    <cfRule type="cellIs" dxfId="1" priority="204" operator="equal">
      <formula>0</formula>
    </cfRule>
    <cfRule type="cellIs" dxfId="2" priority="205" operator="lessThan">
      <formula>E28</formula>
    </cfRule>
  </conditionalFormatting>
  <conditionalFormatting sqref="R7">
    <cfRule type="cellIs" dxfId="1" priority="139" operator="equal">
      <formula>0</formula>
    </cfRule>
    <cfRule type="cellIs" dxfId="2" priority="140" operator="lessThan">
      <formula>E7</formula>
    </cfRule>
  </conditionalFormatting>
  <conditionalFormatting sqref="R8">
    <cfRule type="cellIs" dxfId="1" priority="144" operator="equal">
      <formula>0</formula>
    </cfRule>
    <cfRule type="cellIs" dxfId="2" priority="145" operator="lessThan">
      <formula>E8</formula>
    </cfRule>
  </conditionalFormatting>
  <conditionalFormatting sqref="S14">
    <cfRule type="cellIs" dxfId="1" priority="151" operator="greaterThan">
      <formula>R14</formula>
    </cfRule>
  </conditionalFormatting>
  <conditionalFormatting sqref="S17">
    <cfRule type="cellIs" dxfId="1" priority="156" operator="greaterThan">
      <formula>R17</formula>
    </cfRule>
  </conditionalFormatting>
  <conditionalFormatting sqref="S18">
    <cfRule type="cellIs" dxfId="1" priority="161" operator="greaterThan">
      <formula>R18</formula>
    </cfRule>
  </conditionalFormatting>
  <conditionalFormatting sqref="S19">
    <cfRule type="cellIs" dxfId="1" priority="166" operator="greaterThan">
      <formula>R19</formula>
    </cfRule>
  </conditionalFormatting>
  <conditionalFormatting sqref="S20">
    <cfRule type="cellIs" dxfId="1" priority="171" operator="greaterThan">
      <formula>R20</formula>
    </cfRule>
  </conditionalFormatting>
  <conditionalFormatting sqref="S21">
    <cfRule type="cellIs" dxfId="1" priority="176" operator="greaterThan">
      <formula>R21</formula>
    </cfRule>
  </conditionalFormatting>
  <conditionalFormatting sqref="S22">
    <cfRule type="cellIs" dxfId="1" priority="181" operator="greaterThan">
      <formula>R22</formula>
    </cfRule>
  </conditionalFormatting>
  <conditionalFormatting sqref="S23">
    <cfRule type="cellIs" dxfId="1" priority="186" operator="greaterThan">
      <formula>R23</formula>
    </cfRule>
  </conditionalFormatting>
  <conditionalFormatting sqref="S24">
    <cfRule type="cellIs" dxfId="1" priority="191" operator="greaterThan">
      <formula>R24</formula>
    </cfRule>
  </conditionalFormatting>
  <conditionalFormatting sqref="S25">
    <cfRule type="cellIs" dxfId="1" priority="196" operator="greaterThan">
      <formula>R25</formula>
    </cfRule>
  </conditionalFormatting>
  <conditionalFormatting sqref="S27">
    <cfRule type="cellIs" dxfId="1" priority="201" operator="greaterThan">
      <formula>R27</formula>
    </cfRule>
  </conditionalFormatting>
  <conditionalFormatting sqref="S28">
    <cfRule type="cellIs" dxfId="1" priority="206" operator="greaterThan">
      <formula>R28</formula>
    </cfRule>
  </conditionalFormatting>
  <conditionalFormatting sqref="S7">
    <cfRule type="cellIs" dxfId="1" priority="141" operator="greaterThan">
      <formula>R7</formula>
    </cfRule>
  </conditionalFormatting>
  <conditionalFormatting sqref="S8">
    <cfRule type="cellIs" dxfId="1" priority="146" operator="greaterThan">
      <formula>R8</formula>
    </cfRule>
  </conditionalFormatting>
  <conditionalFormatting sqref="T14">
    <cfRule type="cellIs" dxfId="4" priority="152" operator="lessThanOrEqual">
      <formula>F14</formula>
    </cfRule>
  </conditionalFormatting>
  <conditionalFormatting sqref="T17">
    <cfRule type="cellIs" dxfId="4" priority="157" operator="lessThanOrEqual">
      <formula>F17</formula>
    </cfRule>
  </conditionalFormatting>
  <conditionalFormatting sqref="T18">
    <cfRule type="cellIs" dxfId="4" priority="162" operator="lessThanOrEqual">
      <formula>F18</formula>
    </cfRule>
  </conditionalFormatting>
  <conditionalFormatting sqref="T19">
    <cfRule type="cellIs" dxfId="4" priority="167" operator="lessThanOrEqual">
      <formula>F19</formula>
    </cfRule>
  </conditionalFormatting>
  <conditionalFormatting sqref="T20">
    <cfRule type="cellIs" dxfId="4" priority="172" operator="lessThanOrEqual">
      <formula>F20</formula>
    </cfRule>
  </conditionalFormatting>
  <conditionalFormatting sqref="T21">
    <cfRule type="cellIs" dxfId="4" priority="177" operator="lessThanOrEqual">
      <formula>F21</formula>
    </cfRule>
  </conditionalFormatting>
  <conditionalFormatting sqref="T22">
    <cfRule type="cellIs" dxfId="4" priority="182" operator="lessThanOrEqual">
      <formula>F22</formula>
    </cfRule>
  </conditionalFormatting>
  <conditionalFormatting sqref="T23">
    <cfRule type="cellIs" dxfId="4" priority="187" operator="lessThanOrEqual">
      <formula>F23</formula>
    </cfRule>
  </conditionalFormatting>
  <conditionalFormatting sqref="T24">
    <cfRule type="cellIs" dxfId="4" priority="192" operator="lessThanOrEqual">
      <formula>F24</formula>
    </cfRule>
  </conditionalFormatting>
  <conditionalFormatting sqref="T25">
    <cfRule type="cellIs" dxfId="4" priority="197" operator="lessThanOrEqual">
      <formula>F25</formula>
    </cfRule>
  </conditionalFormatting>
  <conditionalFormatting sqref="T27">
    <cfRule type="cellIs" dxfId="4" priority="202" operator="lessThanOrEqual">
      <formula>F27</formula>
    </cfRule>
  </conditionalFormatting>
  <conditionalFormatting sqref="T28">
    <cfRule type="cellIs" dxfId="4" priority="207" operator="lessThanOrEqual">
      <formula>F28</formula>
    </cfRule>
  </conditionalFormatting>
  <conditionalFormatting sqref="T7">
    <cfRule type="cellIs" dxfId="4" priority="142" operator="lessThanOrEqual">
      <formula>F7</formula>
    </cfRule>
  </conditionalFormatting>
  <conditionalFormatting sqref="T8">
    <cfRule type="cellIs" dxfId="4" priority="147" operator="lessThanOrEqual">
      <formula>F8</formula>
    </cfRule>
  </conditionalFormatting>
  <conditionalFormatting sqref="U14">
    <cfRule type="cellIs" dxfId="4" priority="153" operator="lessThanOrEqual">
      <formula>G14</formula>
    </cfRule>
  </conditionalFormatting>
  <conditionalFormatting sqref="U17">
    <cfRule type="cellIs" dxfId="4" priority="158" operator="lessThanOrEqual">
      <formula>G17</formula>
    </cfRule>
  </conditionalFormatting>
  <conditionalFormatting sqref="U18">
    <cfRule type="cellIs" dxfId="4" priority="163" operator="lessThanOrEqual">
      <formula>G18</formula>
    </cfRule>
  </conditionalFormatting>
  <conditionalFormatting sqref="U19">
    <cfRule type="cellIs" dxfId="4" priority="168" operator="lessThanOrEqual">
      <formula>G19</formula>
    </cfRule>
  </conditionalFormatting>
  <conditionalFormatting sqref="U20">
    <cfRule type="cellIs" dxfId="4" priority="173" operator="lessThanOrEqual">
      <formula>G20</formula>
    </cfRule>
  </conditionalFormatting>
  <conditionalFormatting sqref="U21">
    <cfRule type="cellIs" dxfId="4" priority="178" operator="lessThanOrEqual">
      <formula>G21</formula>
    </cfRule>
  </conditionalFormatting>
  <conditionalFormatting sqref="U22">
    <cfRule type="cellIs" dxfId="4" priority="183" operator="lessThanOrEqual">
      <formula>G22</formula>
    </cfRule>
  </conditionalFormatting>
  <conditionalFormatting sqref="U23">
    <cfRule type="cellIs" dxfId="4" priority="188" operator="lessThanOrEqual">
      <formula>G23</formula>
    </cfRule>
  </conditionalFormatting>
  <conditionalFormatting sqref="U24">
    <cfRule type="cellIs" dxfId="4" priority="193" operator="lessThanOrEqual">
      <formula>G24</formula>
    </cfRule>
  </conditionalFormatting>
  <conditionalFormatting sqref="U25">
    <cfRule type="cellIs" dxfId="4" priority="198" operator="lessThanOrEqual">
      <formula>G25</formula>
    </cfRule>
  </conditionalFormatting>
  <conditionalFormatting sqref="U27">
    <cfRule type="cellIs" dxfId="4" priority="203" operator="lessThanOrEqual">
      <formula>G27</formula>
    </cfRule>
  </conditionalFormatting>
  <conditionalFormatting sqref="U28">
    <cfRule type="cellIs" dxfId="4" priority="208" operator="lessThanOrEqual">
      <formula>G28</formula>
    </cfRule>
  </conditionalFormatting>
  <conditionalFormatting sqref="U7">
    <cfRule type="cellIs" dxfId="4" priority="143" operator="lessThanOrEqual">
      <formula>G7</formula>
    </cfRule>
  </conditionalFormatting>
  <conditionalFormatting sqref="U8">
    <cfRule type="cellIs" dxfId="4" priority="148" operator="lessThanOrEqual">
      <formula>G8</formula>
    </cfRule>
  </conditionalFormatting>
  <conditionalFormatting sqref="W14">
    <cfRule type="cellIs" dxfId="1" priority="219" operator="equal">
      <formula>0</formula>
    </cfRule>
    <cfRule type="cellIs" dxfId="2" priority="220" operator="lessThan">
      <formula>E14</formula>
    </cfRule>
  </conditionalFormatting>
  <conditionalFormatting sqref="W18">
    <cfRule type="cellIs" dxfId="1" priority="224" operator="equal">
      <formula>0</formula>
    </cfRule>
    <cfRule type="cellIs" dxfId="2" priority="225" operator="lessThan">
      <formula>E18</formula>
    </cfRule>
  </conditionalFormatting>
  <conditionalFormatting sqref="W19">
    <cfRule type="cellIs" dxfId="1" priority="229" operator="equal">
      <formula>0</formula>
    </cfRule>
    <cfRule type="cellIs" dxfId="2" priority="230" operator="lessThan">
      <formula>E19</formula>
    </cfRule>
  </conditionalFormatting>
  <conditionalFormatting sqref="W20">
    <cfRule type="cellIs" dxfId="1" priority="234" operator="equal">
      <formula>0</formula>
    </cfRule>
    <cfRule type="cellIs" dxfId="2" priority="235" operator="lessThan">
      <formula>E20</formula>
    </cfRule>
  </conditionalFormatting>
  <conditionalFormatting sqref="W21">
    <cfRule type="cellIs" dxfId="1" priority="239" operator="equal">
      <formula>0</formula>
    </cfRule>
    <cfRule type="cellIs" dxfId="2" priority="240" operator="lessThan">
      <formula>E21</formula>
    </cfRule>
  </conditionalFormatting>
  <conditionalFormatting sqref="W24">
    <cfRule type="cellIs" dxfId="1" priority="244" operator="equal">
      <formula>0</formula>
    </cfRule>
    <cfRule type="cellIs" dxfId="2" priority="245" operator="lessThan">
      <formula>E24</formula>
    </cfRule>
  </conditionalFormatting>
  <conditionalFormatting sqref="W28">
    <cfRule type="cellIs" dxfId="1" priority="249" operator="equal">
      <formula>0</formula>
    </cfRule>
    <cfRule type="cellIs" dxfId="2" priority="250" operator="lessThan">
      <formula>E28</formula>
    </cfRule>
  </conditionalFormatting>
  <conditionalFormatting sqref="W7">
    <cfRule type="cellIs" dxfId="1" priority="209" operator="equal">
      <formula>0</formula>
    </cfRule>
    <cfRule type="cellIs" dxfId="2" priority="210" operator="lessThan">
      <formula>E7</formula>
    </cfRule>
  </conditionalFormatting>
  <conditionalFormatting sqref="W8">
    <cfRule type="cellIs" dxfId="1" priority="214" operator="equal">
      <formula>0</formula>
    </cfRule>
    <cfRule type="cellIs" dxfId="2" priority="215" operator="lessThan">
      <formula>E8</formula>
    </cfRule>
  </conditionalFormatting>
  <conditionalFormatting sqref="X14">
    <cfRule type="cellIs" dxfId="1" priority="221" operator="greaterThan">
      <formula>W14</formula>
    </cfRule>
  </conditionalFormatting>
  <conditionalFormatting sqref="X18">
    <cfRule type="cellIs" dxfId="1" priority="226" operator="greaterThan">
      <formula>W18</formula>
    </cfRule>
  </conditionalFormatting>
  <conditionalFormatting sqref="X19">
    <cfRule type="cellIs" dxfId="1" priority="231" operator="greaterThan">
      <formula>W19</formula>
    </cfRule>
  </conditionalFormatting>
  <conditionalFormatting sqref="X20">
    <cfRule type="cellIs" dxfId="1" priority="236" operator="greaterThan">
      <formula>W20</formula>
    </cfRule>
  </conditionalFormatting>
  <conditionalFormatting sqref="X21">
    <cfRule type="cellIs" dxfId="1" priority="241" operator="greaterThan">
      <formula>W21</formula>
    </cfRule>
  </conditionalFormatting>
  <conditionalFormatting sqref="X24">
    <cfRule type="cellIs" dxfId="1" priority="246" operator="greaterThan">
      <formula>W24</formula>
    </cfRule>
  </conditionalFormatting>
  <conditionalFormatting sqref="X28">
    <cfRule type="cellIs" dxfId="1" priority="251" operator="greaterThan">
      <formula>W28</formula>
    </cfRule>
  </conditionalFormatting>
  <conditionalFormatting sqref="X7">
    <cfRule type="cellIs" dxfId="1" priority="211" operator="greaterThan">
      <formula>W7</formula>
    </cfRule>
  </conditionalFormatting>
  <conditionalFormatting sqref="X8">
    <cfRule type="cellIs" dxfId="1" priority="216" operator="greaterThan">
      <formula>W8</formula>
    </cfRule>
  </conditionalFormatting>
  <conditionalFormatting sqref="Y14">
    <cfRule type="cellIs" dxfId="4" priority="222" operator="lessThanOrEqual">
      <formula>F14</formula>
    </cfRule>
  </conditionalFormatting>
  <conditionalFormatting sqref="Y18">
    <cfRule type="cellIs" dxfId="4" priority="227" operator="lessThanOrEqual">
      <formula>F18</formula>
    </cfRule>
  </conditionalFormatting>
  <conditionalFormatting sqref="Y19">
    <cfRule type="cellIs" dxfId="4" priority="232" operator="lessThanOrEqual">
      <formula>F19</formula>
    </cfRule>
  </conditionalFormatting>
  <conditionalFormatting sqref="Y20">
    <cfRule type="cellIs" dxfId="4" priority="237" operator="lessThanOrEqual">
      <formula>F20</formula>
    </cfRule>
  </conditionalFormatting>
  <conditionalFormatting sqref="Y21">
    <cfRule type="cellIs" dxfId="4" priority="242" operator="lessThanOrEqual">
      <formula>F21</formula>
    </cfRule>
  </conditionalFormatting>
  <conditionalFormatting sqref="Y24">
    <cfRule type="cellIs" dxfId="4" priority="247" operator="lessThanOrEqual">
      <formula>F24</formula>
    </cfRule>
  </conditionalFormatting>
  <conditionalFormatting sqref="Y28">
    <cfRule type="cellIs" dxfId="4" priority="252" operator="lessThanOrEqual">
      <formula>F28</formula>
    </cfRule>
  </conditionalFormatting>
  <conditionalFormatting sqref="Y7">
    <cfRule type="cellIs" dxfId="4" priority="212" operator="lessThanOrEqual">
      <formula>F7</formula>
    </cfRule>
  </conditionalFormatting>
  <conditionalFormatting sqref="Y8">
    <cfRule type="cellIs" dxfId="4" priority="217" operator="lessThanOrEqual">
      <formula>F8</formula>
    </cfRule>
  </conditionalFormatting>
  <conditionalFormatting sqref="Z14">
    <cfRule type="cellIs" dxfId="4" priority="223" operator="lessThanOrEqual">
      <formula>G14</formula>
    </cfRule>
  </conditionalFormatting>
  <conditionalFormatting sqref="Z18">
    <cfRule type="cellIs" dxfId="4" priority="228" operator="lessThanOrEqual">
      <formula>G18</formula>
    </cfRule>
  </conditionalFormatting>
  <conditionalFormatting sqref="Z19">
    <cfRule type="cellIs" dxfId="4" priority="233" operator="lessThanOrEqual">
      <formula>G19</formula>
    </cfRule>
  </conditionalFormatting>
  <conditionalFormatting sqref="Z20">
    <cfRule type="cellIs" dxfId="4" priority="238" operator="lessThanOrEqual">
      <formula>G20</formula>
    </cfRule>
  </conditionalFormatting>
  <conditionalFormatting sqref="Z21">
    <cfRule type="cellIs" dxfId="4" priority="243" operator="lessThanOrEqual">
      <formula>G21</formula>
    </cfRule>
  </conditionalFormatting>
  <conditionalFormatting sqref="Z24">
    <cfRule type="cellIs" dxfId="4" priority="248" operator="lessThanOrEqual">
      <formula>G24</formula>
    </cfRule>
  </conditionalFormatting>
  <conditionalFormatting sqref="Z28">
    <cfRule type="cellIs" dxfId="4" priority="253" operator="lessThanOrEqual">
      <formula>G28</formula>
    </cfRule>
  </conditionalFormatting>
  <conditionalFormatting sqref="Z7">
    <cfRule type="cellIs" dxfId="4" priority="213" operator="lessThanOrEqual">
      <formula>G7</formula>
    </cfRule>
  </conditionalFormatting>
  <conditionalFormatting sqref="Z8">
    <cfRule type="cellIs" dxfId="4" priority="218" operator="lessThanOrEqual">
      <formula>G8</formula>
    </cfRule>
  </conditionalFormatting>
  <hyperlinks>
    <hyperlink ref="L7" r:id="rId1"/>
    <hyperlink ref="V7" r:id="rId2"/>
    <hyperlink ref="AA7" r:id="rId3"/>
    <hyperlink ref="AF7" r:id="rId4"/>
    <hyperlink ref="L8" r:id="rId5"/>
    <hyperlink ref="V8" r:id="rId6"/>
    <hyperlink ref="AA8" r:id="rId7"/>
    <hyperlink ref="L14" r:id="rId8"/>
    <hyperlink ref="V14" r:id="rId9"/>
    <hyperlink ref="AA14" r:id="rId10"/>
    <hyperlink ref="AF14" r:id="rId11"/>
    <hyperlink ref="V17" r:id="rId12"/>
    <hyperlink ref="V18" r:id="rId13"/>
    <hyperlink ref="AA18" r:id="rId14"/>
    <hyperlink ref="AF18" r:id="rId15"/>
    <hyperlink ref="AK18" r:id="rId16"/>
    <hyperlink ref="L19" r:id="rId17"/>
    <hyperlink ref="V19" r:id="rId18"/>
    <hyperlink ref="AA19" r:id="rId19"/>
    <hyperlink ref="L20" r:id="rId20"/>
    <hyperlink ref="V20" r:id="rId21"/>
    <hyperlink ref="AA20" r:id="rId22"/>
    <hyperlink ref="L21" r:id="rId23"/>
    <hyperlink ref="V21" r:id="rId24"/>
    <hyperlink ref="AA21" r:id="rId25"/>
    <hyperlink ref="V22" r:id="rId26"/>
    <hyperlink ref="AF22" r:id="rId27"/>
    <hyperlink ref="V23" r:id="rId28"/>
    <hyperlink ref="L24" r:id="rId29"/>
    <hyperlink ref="V24" r:id="rId30"/>
    <hyperlink ref="AA24" r:id="rId31"/>
    <hyperlink ref="AF24" r:id="rId32"/>
    <hyperlink ref="AK24" r:id="rId33"/>
    <hyperlink ref="L25" r:id="rId34"/>
    <hyperlink ref="V25" r:id="rId35"/>
    <hyperlink ref="L27" r:id="rId36"/>
    <hyperlink ref="V27" r:id="rId37"/>
    <hyperlink ref="L28" r:id="rId38"/>
    <hyperlink ref="V28" r:id="rId39"/>
    <hyperlink ref="AA28" r:id="rId40"/>
    <hyperlink ref="AF28" r:id="rId41"/>
    <hyperlink ref="AK28" r:id="rId42"/>
  </hyperlinks>
  <pageMargins left="0.7" right="0.7" top="0.75" bottom="0.75" header="0.3" footer="0.3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test.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2018-05-22T15:58:57Z</dcterms:created>
  <dcterms:modified xsi:type="dcterms:W3CDTF">2018-05-22T15:58:57Z</dcterms:modified>
</cp:coreProperties>
</file>