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 " sheetId="1" state="visible" r:id="rId2"/>
  </sheets>
  <definedNames>
    <definedName function="false" hidden="false" name="BoardQty" vbProcedure="false">'test. '!$G$1</definedName>
    <definedName function="false" hidden="false" name="digikey_part_data" vbProcedure="false">'test. '!$H$5:$L$28</definedName>
    <definedName function="false" hidden="false" name="farnell_part_data" vbProcedure="false">'test. '!$M$5:$Q$28</definedName>
    <definedName function="false" hidden="false" name="global_part_data" vbProcedure="false">'test. '!$A$5:$G$28</definedName>
    <definedName function="false" hidden="false" name="mouser_part_data" vbProcedure="false">'test. '!$R$5:$V$28</definedName>
    <definedName function="false" hidden="false" name="newark_part_data" vbProcedure="false">'test. '!$W$5:$AA$28</definedName>
    <definedName function="false" hidden="false" name="rs_part_data" vbProcedure="false">'test. '!$AB$5:$AF$28</definedName>
    <definedName function="false" hidden="false" name="tme_part_data" vbProcedure="false">'test. '!$AG$5:$AK$28</definedName>
    <definedName function="false" hidden="false" name="TotalCost" vbProcedure="false">'test. '!$G$3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</rPr>
          <t xml:space="preserve">Manufacturer number for each part.</t>
        </r>
      </text>
    </comment>
    <comment ref="E6" authorId="0">
      <text>
        <r>
          <rPr>
            <sz val="8"/>
            <color rgb="FF000000"/>
            <rFont val="Tahoma"/>
            <family val="2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</rPr>
          <t xml:space="preserve">Available quantity of each part at the distributor.
Red -&gt; No quantity available.
Orange -&gt; Too little quantity available.</t>
        </r>
      </text>
    </comment>
    <comment ref="H8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H18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H19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H20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H25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H27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</rPr>
          <t xml:space="preserve">Purchase quantity of each part from this distributor.
Red -&gt; Purchasing more than the available quantity.</t>
        </r>
      </text>
    </comment>
    <comment ref="I30" authorId="0">
      <text>
        <r>
          <rPr>
            <sz val="8"/>
            <color rgb="FF000000"/>
            <rFont val="Tahoma"/>
            <family val="2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</rPr>
          <t xml:space="preserve">Unit price of each part from this distributor.
Green -&gt; lowest price.</t>
        </r>
      </text>
    </comment>
    <comment ref="J7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$0.24      $0.24
    10   $0.16      $1.64
   100   $0.09      $9.28
   500   $0.07     $32.76
  1000   $0.06     $57.33
  2500   $0.05    $136.50
  5000   $0.05    $252.55</t>
        </r>
      </text>
    </comment>
    <comment ref="J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$0.12      $0.12
  4000   $0.12    $487.04</t>
        </r>
      </text>
    </comment>
    <comment ref="J15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$5.67      $5.67
    10   $5.44     $54.41
    25   $4.99    $124.68
    50   $4.76    $238.03
   100   $4.53    $453.39
   250   $3.97    $991.80
   500   $3.85   $1926.92
  1000   $3.29   $3287.09
  2500   $3.06   $7651.00</t>
        </r>
      </text>
    </comment>
    <comment ref="J1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$0.12      $0.12
  4000   $0.12    $487.04</t>
        </r>
      </text>
    </comment>
    <comment ref="J19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$0.12      $0.12
  4000   $0.12    $487.04</t>
        </r>
      </text>
    </comment>
    <comment ref="J20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$0.12      $0.12
  4000   $0.12    $487.04</t>
        </r>
      </text>
    </comment>
    <comment ref="J24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$1.68      $1.68
    10   $1.57     $15.66
    25   $1.48     $36.98
    50   $1.30     $65.25
   100   $1.07    $107.30
   250   $1.04    $261.00
   500   $0.99    $493.00
  1000   $0.93    $928.00
  5000   $0.81   $4060.00</t>
        </r>
      </text>
    </comment>
    <comment ref="J25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$0.34      $0.34
  2000   $0.34    $684.80</t>
        </r>
      </text>
    </comment>
    <comment ref="J2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$0.60      $0.60
    10   $0.53      $5.31
   100   $0.41     $40.73
   500   $0.32    $161.00
  1000   $0.26    $257.60
  1575   $0.26    $405.72</t>
        </r>
      </text>
    </comment>
    <comment ref="K6" authorId="0">
      <text>
        <r>
          <rPr>
            <sz val="8"/>
            <color rgb="FF000000"/>
            <rFont val="Tahoma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L3" authorId="0">
      <text>
        <r>
          <rPr>
            <sz val="8"/>
            <color rgb="FF000000"/>
            <rFont val="Tahoma"/>
            <family val="2"/>
          </rPr>
          <t xml:space="preserve">Number of parts found at this distributor.</t>
        </r>
      </text>
    </comment>
    <comment ref="L6" authorId="0">
      <text>
        <r>
          <rPr>
            <sz val="8"/>
            <color rgb="FF000000"/>
            <rFont val="Tahoma"/>
            <family val="2"/>
          </rPr>
          <t xml:space="preserve">Distributor-assigned catalog number for each part and link to its web page (ctrl-click).</t>
        </r>
      </text>
    </comment>
    <comment ref="M6" authorId="0">
      <text>
        <r>
          <rPr>
            <sz val="8"/>
            <color rgb="FF000000"/>
            <rFont val="Tahoma"/>
            <family val="2"/>
          </rPr>
          <t xml:space="preserve"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rgb="FF000000"/>
            <rFont val="Tahoma"/>
            <family val="2"/>
          </rPr>
          <t xml:space="preserve">Purchase quantity of each part from this distributor.
Red -&gt; Purchasing more than the available quantity.</t>
        </r>
      </text>
    </comment>
    <comment ref="N30" authorId="0">
      <text>
        <r>
          <rPr>
            <sz val="8"/>
            <color rgb="FF000000"/>
            <rFont val="Tahoma"/>
            <family val="2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</rPr>
          <t xml:space="preserve">Unit price of each part from this distributor.
Green -&gt; lowest price.</t>
        </r>
      </text>
    </comment>
    <comment ref="P6" authorId="0">
      <text>
        <r>
          <rPr>
            <sz val="8"/>
            <color rgb="FF000000"/>
            <rFont val="Tahoma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Q3" authorId="0">
      <text>
        <r>
          <rPr>
            <sz val="8"/>
            <color rgb="FF000000"/>
            <rFont val="Tahoma"/>
            <family val="2"/>
          </rPr>
          <t xml:space="preserve">Number of parts found at this distributor.</t>
        </r>
      </text>
    </comment>
    <comment ref="Q6" authorId="0">
      <text>
        <r>
          <rPr>
            <sz val="8"/>
            <color rgb="FF000000"/>
            <rFont val="Tahoma"/>
            <family val="2"/>
          </rPr>
          <t xml:space="preserve">Distributor-assigned catalog number for each part and link to its web page (ctrl-click).</t>
        </r>
      </text>
    </comment>
    <comment ref="R6" authorId="0">
      <text>
        <r>
          <rPr>
            <sz val="8"/>
            <color rgb="FF000000"/>
            <rFont val="Tahoma"/>
            <family val="2"/>
          </rPr>
          <t xml:space="preserve">Available quantity of each part at the distributor.
Red -&gt; No quantity available.
Orange -&gt; Too little quantity available.</t>
        </r>
      </text>
    </comment>
    <comment ref="R27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S6" authorId="0">
      <text>
        <r>
          <rPr>
            <sz val="8"/>
            <color rgb="FF000000"/>
            <rFont val="Tahoma"/>
            <family val="2"/>
          </rPr>
          <t xml:space="preserve">Purchase quantity of each part from this distributor.
Red -&gt; Purchasing more than the available quantity.</t>
        </r>
      </text>
    </comment>
    <comment ref="S30" authorId="0">
      <text>
        <r>
          <rPr>
            <sz val="8"/>
            <color rgb="FF000000"/>
            <rFont val="Tahoma"/>
            <family val="2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</rPr>
          <t xml:space="preserve">Unit price of each part from this distributor.
Green -&gt; lowest price.</t>
        </r>
      </text>
    </comment>
    <comment ref="T7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$0.10      $0.10
    10   $0.08      $0.80
   100   $0.06      $6.00
   500   $0.05     $27.00
  1000   $0.04     $43.00
  2500   $0.04    $100.00
  5000   $0.04    $195.00
 10000   $0.04    $350.00
 25000   $0.03    $850.00</t>
        </r>
      </text>
    </comment>
    <comment ref="T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T15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$6.84      $6.84
    10   $5.14     $51.40
    25   $4.73    $118.25
    50   $4.49    $224.50
   100   $4.30    $430.00
   250   $3.84    $960.00
   500   $3.25   $1625.00
  1000   $3.00   $3000.00
  2500   $2.93   $7325.00</t>
        </r>
      </text>
    </comment>
    <comment ref="T17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$40.95     $40.95</t>
        </r>
      </text>
    </comment>
    <comment ref="T1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T19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T20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T22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$1.18      $1.18
    25   $1.06     $26.50
    50   $1.00     $49.95
   100   $0.94     $94.40
   500   $0.85    $425.50
  1000   $0.84    $840.00
  2500   $0.83   $2082.50
  5000   $0.83   $4130.00
 10000   $0.82   $8240.00</t>
        </r>
      </text>
    </comment>
    <comment ref="T23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$4.45      $4.45
    25   $3.58     $89.50
    50   $2.98    $149.00
   100   $2.70    $270.00
   200   $2.38    $476.00
   500   $2.30   $1150.00
  1000   $2.20   $2200.00
  2000   $2.08   $4160.00
  5000   $1.75   $8750.00</t>
        </r>
      </text>
    </comment>
    <comment ref="T24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$1.68      $1.68
    10   $1.48     $14.80
    50   $1.30     $65.00
   100   $1.11    $111.00
   250   $1.08    $270.00
   500   $1.05    $525.00
  1000   $1.02   $1020.00</t>
        </r>
      </text>
    </comment>
    <comment ref="T25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$0.49      $0.49
    25   $0.46     $11.53
    50   $0.42     $20.90
   100   $0.41     $40.60
   250   $0.40     $99.00
   500   $0.37    $186.50
  1000   $0.35    $351.00
  2000   $0.32    $638.00
  5000   $0.30   $1480.00</t>
        </r>
      </text>
    </comment>
    <comment ref="T27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$0.36      $0.36
    10   $0.23      $2.30
   100   $0.17     $17.40
   500   $0.15     $75.50
  1000   $0.12    $119.00
  2500   $0.10    $250.00
  5000   $0.10    $490.00
 10000   $0.10    $960.00
 25000   $0.09   $2350.00</t>
        </r>
      </text>
    </comment>
    <comment ref="T2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$0.62      $0.62
    10   $0.51      $5.13
   100   $0.33     $33.00
  1000   $0.27    $265.00
  2000   $0.24    $480.00
  5000   $0.22   $1120.00
 10000   $0.21   $2150.00</t>
        </r>
      </text>
    </comment>
    <comment ref="U6" authorId="0">
      <text>
        <r>
          <rPr>
            <sz val="8"/>
            <color rgb="FF000000"/>
            <rFont val="Tahoma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V3" authorId="0">
      <text>
        <r>
          <rPr>
            <sz val="8"/>
            <color rgb="FF000000"/>
            <rFont val="Tahoma"/>
            <family val="2"/>
          </rPr>
          <t xml:space="preserve">Number of parts found at this distributor.</t>
        </r>
      </text>
    </comment>
    <comment ref="V6" authorId="0">
      <text>
        <r>
          <rPr>
            <sz val="8"/>
            <color rgb="FF000000"/>
            <rFont val="Tahoma"/>
            <family val="2"/>
          </rPr>
          <t xml:space="preserve">Distributor-assigned catalog number for each part and link to its web page (ctrl-click).</t>
        </r>
      </text>
    </comment>
    <comment ref="W6" authorId="0">
      <text>
        <r>
          <rPr>
            <sz val="8"/>
            <color rgb="FF000000"/>
            <rFont val="Tahoma"/>
            <family val="2"/>
          </rPr>
          <t xml:space="preserve">Available quantity of each part at the distributor.
Red -&gt; No quantity available.
Orange -&gt; Too little quantity available.</t>
        </r>
      </text>
    </comment>
    <comment ref="W7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X6" authorId="0">
      <text>
        <r>
          <rPr>
            <sz val="8"/>
            <color rgb="FF000000"/>
            <rFont val="Tahoma"/>
            <family val="2"/>
          </rPr>
          <t xml:space="preserve">Purchase quantity of each part from this distributor.
Red -&gt; Purchasing more than the available quantity.</t>
        </r>
      </text>
    </comment>
    <comment ref="X30" authorId="0">
      <text>
        <r>
          <rPr>
            <sz val="8"/>
            <color rgb="FF000000"/>
            <rFont val="Tahoma"/>
            <family val="2"/>
          </rPr>
          <t xml:space="preserve">Copy the information below to the BOM import page of the distributor web site.</t>
        </r>
      </text>
    </comment>
    <comment ref="Y6" authorId="0">
      <text>
        <r>
          <rPr>
            <sz val="8"/>
            <color rgb="FF000000"/>
            <rFont val="Tahoma"/>
            <family val="2"/>
          </rPr>
          <t xml:space="preserve">Unit price of each part from this distributor.
Green -&gt; lowest price.</t>
        </r>
      </text>
    </comment>
    <comment ref="Y7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$0.05      $0.05
  4000   $0.05    $184.00</t>
        </r>
      </text>
    </comment>
    <comment ref="Y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Y15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$4.95      $4.95
    10   $3.70     $37.00
    25   $3.43     $85.75
   100   $3.30    $330.00
   250   $3.00    $750.00
   500   $2.59   $1295.00
  1000   $2.56   $2560.00</t>
        </r>
      </text>
    </comment>
    <comment ref="Y1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Y19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Y20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Y24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$1.63      $1.63
    10   $1.44     $14.40
    25   $1.36     $34.00
    50   $1.27     $63.50
   100   $1.05    $105.00
   500   $0.96    $478.50
  1000   $0.90    $901.00
  2500   $0.84   $2110.00</t>
        </r>
      </text>
    </comment>
    <comment ref="Y2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$0.61      $0.61
    10   $0.50      $5.00
   100   $0.32     $32.20
   500   $0.29    $145.00
  1000   $0.26    $258.00
  2500   $0.23    $585.00
 10000   $0.21   $2100.00</t>
        </r>
      </text>
    </comment>
    <comment ref="Z6" authorId="0">
      <text>
        <r>
          <rPr>
            <sz val="8"/>
            <color rgb="FF000000"/>
            <rFont val="Tahoma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AA3" authorId="0">
      <text>
        <r>
          <rPr>
            <sz val="8"/>
            <color rgb="FF000000"/>
            <rFont val="Tahoma"/>
            <family val="2"/>
          </rPr>
          <t xml:space="preserve">Number of parts found at this distributor.</t>
        </r>
      </text>
    </comment>
    <comment ref="AA6" authorId="0">
      <text>
        <r>
          <rPr>
            <sz val="8"/>
            <color rgb="FF000000"/>
            <rFont val="Tahoma"/>
            <family val="2"/>
          </rPr>
          <t xml:space="preserve">Distributor-assigned catalog number for each part and link to its web page (ctrl-click).</t>
        </r>
      </text>
    </comment>
    <comment ref="AB6" authorId="0">
      <text>
        <r>
          <rPr>
            <sz val="8"/>
            <color rgb="FF000000"/>
            <rFont val="Tahoma"/>
            <family val="2"/>
          </rPr>
          <t xml:space="preserve">Available quantity of each part at the distributor.
Red -&gt; No quantity available.
Orange -&gt; Too little quantity available.</t>
        </r>
      </text>
    </comment>
    <comment ref="AB7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AB15" authorId="0">
      <text>
        <r>
          <rPr>
            <sz val="8"/>
            <color rgb="FF000000"/>
            <rFont val="Tahoma"/>
            <family val="2"/>
          </rPr>
          <t xml:space="preserve">This part is listed but is not normally stocked.</t>
        </r>
      </text>
    </comment>
    <comment ref="AC6" authorId="0">
      <text>
        <r>
          <rPr>
            <sz val="8"/>
            <color rgb="FF000000"/>
            <rFont val="Tahoma"/>
            <family val="2"/>
          </rPr>
          <t xml:space="preserve">Purchase quantity of each part from this distributor.
Red -&gt; Purchasing more than the available quantity.</t>
        </r>
      </text>
    </comment>
    <comment ref="AC30" authorId="0">
      <text>
        <r>
          <rPr>
            <sz val="8"/>
            <color rgb="FF000000"/>
            <rFont val="Tahoma"/>
            <family val="2"/>
          </rPr>
          <t xml:space="preserve">Copy the information below to the BOM import page of the distributor web site.</t>
        </r>
      </text>
    </comment>
    <comment ref="AD6" authorId="0">
      <text>
        <r>
          <rPr>
            <sz val="8"/>
            <color rgb="FF000000"/>
            <rFont val="Tahoma"/>
            <family val="2"/>
          </rPr>
          <t xml:space="preserve">Unit price of each part from this distributor.
Green -&gt; lowest price.</t>
        </r>
      </text>
    </comment>
    <comment ref="AD22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$0.63      $0.63
  1000   $0.63    $626.94</t>
        </r>
      </text>
    </comment>
    <comment ref="AD24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$1.92      $1.92
    75   $1.92    $144.24</t>
        </r>
      </text>
    </comment>
    <comment ref="AD2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$0.54      $0.54
    25   $0.54     $13.43</t>
        </r>
      </text>
    </comment>
    <comment ref="AE6" authorId="0">
      <text>
        <r>
          <rPr>
            <sz val="8"/>
            <color rgb="FF000000"/>
            <rFont val="Tahoma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AF3" authorId="0">
      <text>
        <r>
          <rPr>
            <sz val="8"/>
            <color rgb="FF000000"/>
            <rFont val="Tahoma"/>
            <family val="2"/>
          </rPr>
          <t xml:space="preserve">Number of parts found at this distributor.</t>
        </r>
      </text>
    </comment>
    <comment ref="AF6" authorId="0">
      <text>
        <r>
          <rPr>
            <sz val="8"/>
            <color rgb="FF000000"/>
            <rFont val="Tahoma"/>
            <family val="2"/>
          </rPr>
          <t xml:space="preserve">Distributor-assigned catalog number for each part and link to its web page (ctrl-click).</t>
        </r>
      </text>
    </comment>
    <comment ref="AG6" authorId="0">
      <text>
        <r>
          <rPr>
            <sz val="8"/>
            <color rgb="FF000000"/>
            <rFont val="Tahoma"/>
            <family val="2"/>
          </rPr>
          <t xml:space="preserve"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rgb="FF000000"/>
            <rFont val="Tahoma"/>
            <family val="2"/>
          </rPr>
          <t xml:space="preserve">Purchase quantity of each part from this distributor.
Red -&gt; Purchasing more than the available quantity.</t>
        </r>
      </text>
    </comment>
    <comment ref="AH30" authorId="0">
      <text>
        <r>
          <rPr>
            <sz val="8"/>
            <color rgb="FF000000"/>
            <rFont val="Tahoma"/>
            <family val="2"/>
          </rPr>
          <t xml:space="preserve">Copy the information below to the BOM import page of the distributor web site.</t>
        </r>
      </text>
    </comment>
    <comment ref="AI6" authorId="0">
      <text>
        <r>
          <rPr>
            <sz val="8"/>
            <color rgb="FF000000"/>
            <rFont val="Tahoma"/>
            <family val="2"/>
          </rPr>
          <t xml:space="preserve">Unit price of each part from this distributor.
Green -&gt; lowest price.</t>
        </r>
      </text>
    </comment>
    <comment ref="AI24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$2.01      $2.01
    10   $1.65     $16.50
    75   $1.29     $96.75
   150   $1.25    $187.50</t>
        </r>
      </text>
    </comment>
    <comment ref="AI28" authorId="0">
      <text>
        <r>
          <rPr>
            <sz val="8"/>
            <color rgb="FF000000"/>
            <rFont val="Tahoma"/>
            <family val="2"/>
          </rPr>
          <t xml:space="preserve">Qty/Price Breaks:
  Qty  -  Unit$  -  Ext$
================
     1   $0.45      $0.45
     3   $0.45      $1.34
    10   $0.41      $4.10
    50   $0.36     $17.95
   250   $0.30     $74.25
  1000   $0.26    $260.00</t>
        </r>
      </text>
    </comment>
    <comment ref="AJ6" authorId="0">
      <text>
        <r>
          <rPr>
            <sz val="8"/>
            <color rgb="FF000000"/>
            <rFont val="Tahoma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AK3" authorId="0">
      <text>
        <r>
          <rPr>
            <sz val="8"/>
            <color rgb="FF000000"/>
            <rFont val="Tahoma"/>
            <family val="2"/>
          </rPr>
          <t xml:space="preserve">Number of parts found at this distributor.</t>
        </r>
      </text>
    </comment>
    <comment ref="AK6" authorId="0">
      <text>
        <r>
          <rPr>
            <sz val="8"/>
            <color rgb="FF000000"/>
            <rFont val="Tahoma"/>
            <family val="2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<sst xmlns="http://schemas.openxmlformats.org/spreadsheetml/2006/main" count="179" uniqueCount="125">
  <si>
    <t xml:space="preserve">Prj:</t>
  </si>
  <si>
    <t xml:space="preserve">test.xml</t>
  </si>
  <si>
    <t xml:space="preserve">Board Qty:</t>
  </si>
  <si>
    <t xml:space="preserve">Co.:</t>
  </si>
  <si>
    <t xml:space="preserve">Unit Cost:</t>
  </si>
  <si>
    <t xml:space="preserve">Prj date:</t>
  </si>
  <si>
    <t xml:space="preserve">11.05.2018 20:27:55</t>
  </si>
  <si>
    <t xml:space="preserve">Total Cost:</t>
  </si>
  <si>
    <t xml:space="preserve">$ date:</t>
  </si>
  <si>
    <t xml:space="preserve">2018-05-11 20:30:48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</si>
  <si>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</si>
  <si>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</si>
  <si>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</si>
  <si>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</si>
  <si>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</si>
  <si>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</si>
  <si>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</si>
  <si>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</si>
  <si>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</si>
  <si>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</si>
  <si>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</si>
  <si>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</si>
  <si>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</si>
  <si>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</si>
  <si>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</si>
  <si>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</si>
  <si>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</si>
  <si>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C501,C502</t>
  </si>
  <si>
    <t xml:space="preserve">220uF</t>
  </si>
  <si>
    <t xml:space="preserve">Capacitors_THT:CP_Radial_D6.3mm_P2.50mm</t>
  </si>
  <si>
    <t xml:space="preserve">227CKS025MGM</t>
  </si>
  <si>
    <t xml:space="preserve">1572-1705-ND</t>
  </si>
  <si>
    <t xml:space="preserve">598-227CKS025MGM</t>
  </si>
  <si>
    <t xml:space="preserve">NonStk</t>
  </si>
  <si>
    <t xml:space="preserve">02P4266</t>
  </si>
  <si>
    <t xml:space="preserve">2509179458</t>
  </si>
  <si>
    <t xml:space="preserve">C301-C322</t>
  </si>
  <si>
    <t xml:space="preserve">10uF</t>
  </si>
  <si>
    <t xml:space="preserve">Capacitors_SMD:C_0603_HandSoldering</t>
  </si>
  <si>
    <t xml:space="preserve">C0603C106M8PACTU</t>
  </si>
  <si>
    <t xml:space="preserve">399-14945-2-ND</t>
  </si>
  <si>
    <t xml:space="preserve">80-C0603C106M8PACTU</t>
  </si>
  <si>
    <t xml:space="preserve">45AC6535</t>
  </si>
  <si>
    <t xml:space="preserve">D501</t>
  </si>
  <si>
    <t xml:space="preserve">D</t>
  </si>
  <si>
    <t xml:space="preserve">Diodes_THT:D_DO-41_SOD81_P12.70mm_Horizontal</t>
  </si>
  <si>
    <t xml:space="preserve">J501</t>
  </si>
  <si>
    <t xml:space="preserve">SPARE</t>
  </si>
  <si>
    <t xml:space="preserve">Pin_Headers:Pin_Header_Straight_1x05_Pitch2.54mm</t>
  </si>
  <si>
    <t xml:space="preserve">J502,J504</t>
  </si>
  <si>
    <t xml:space="preserve">GS2</t>
  </si>
  <si>
    <t xml:space="preserve">MATHSTERK:SB2</t>
  </si>
  <si>
    <t xml:space="preserve">J503</t>
  </si>
  <si>
    <t xml:space="preserve">Screw_Terminal_01x02</t>
  </si>
  <si>
    <t xml:space="preserve">Connectors_Terminal_Blocks:TerminalBlock_Altech_AK300-2_P5.00mm</t>
  </si>
  <si>
    <t xml:space="preserve">J505</t>
  </si>
  <si>
    <t xml:space="preserve">MIDI OUT</t>
  </si>
  <si>
    <t xml:space="preserve">Pin_Headers:Pin_Header_Straight_1x03_Pitch2.54mm</t>
  </si>
  <si>
    <t xml:space="preserve">J506</t>
  </si>
  <si>
    <t xml:space="preserve">MIDI IN</t>
  </si>
  <si>
    <t xml:space="preserve">Pin_Headers:Pin_Header_Straight_1x02_Pitch2.54mm</t>
  </si>
  <si>
    <t xml:space="preserve">J507,J508</t>
  </si>
  <si>
    <t xml:space="preserve">DIN-5_180degree</t>
  </si>
  <si>
    <t xml:space="preserve">57GB5FX</t>
  </si>
  <si>
    <t xml:space="preserve">SC2416-ND</t>
  </si>
  <si>
    <t xml:space="preserve">502-57GB5FX</t>
  </si>
  <si>
    <t xml:space="preserve">89K7666</t>
  </si>
  <si>
    <t xml:space="preserve">878-6917</t>
  </si>
  <si>
    <t xml:space="preserve">LED601-LED632</t>
  </si>
  <si>
    <t xml:space="preserve">SK9822</t>
  </si>
  <si>
    <t xml:space="preserve">LEDs:LED_RGB_5050-6</t>
  </si>
  <si>
    <t xml:space="preserve">OLED501</t>
  </si>
  <si>
    <t xml:space="preserve">1.5"OLED</t>
  </si>
  <si>
    <t xml:space="preserve">MATHSTERK:OLED</t>
  </si>
  <si>
    <t xml:space="preserve">1431</t>
  </si>
  <si>
    <t xml:space="preserve">485-1431</t>
  </si>
  <si>
    <t xml:space="preserve">R514,R521</t>
  </si>
  <si>
    <t xml:space="preserve">220R</t>
  </si>
  <si>
    <t xml:space="preserve">Resistors_SMD:R_1206_HandSoldering</t>
  </si>
  <si>
    <t xml:space="preserve">R519</t>
  </si>
  <si>
    <t xml:space="preserve">330R</t>
  </si>
  <si>
    <t xml:space="preserve">R201-R255,R501-R513,R515-R518,R520,R522</t>
  </si>
  <si>
    <t xml:space="preserve">10K</t>
  </si>
  <si>
    <t xml:space="preserve">RESET501</t>
  </si>
  <si>
    <t xml:space="preserve">SW_Push</t>
  </si>
  <si>
    <t xml:space="preserve">Buttons_Switches_THT:SW_PUSH-12mm</t>
  </si>
  <si>
    <t xml:space="preserve">RV201,RV203,RV204,RV206,RV207,RV209,RV211-RV213,RV215-RV217</t>
  </si>
  <si>
    <t xml:space="preserve">POT</t>
  </si>
  <si>
    <t xml:space="preserve">RK09D1130A1L</t>
  </si>
  <si>
    <t xml:space="preserve">688-RK09D1130A1L</t>
  </si>
  <si>
    <t xml:space="preserve">172-7564</t>
  </si>
  <si>
    <t xml:space="preserve">RV202,RV205,RV208,RV210,RV214,RV218-RV222</t>
  </si>
  <si>
    <t xml:space="preserve">RS6011YA6009</t>
  </si>
  <si>
    <t xml:space="preserve">688-RS6011YA6009</t>
  </si>
  <si>
    <t xml:space="preserve">SW501</t>
  </si>
  <si>
    <t xml:space="preserve">PEC11R-4215F-S0024</t>
  </si>
  <si>
    <t xml:space="preserve">MATHSTERK:Rotary_Encoder_Switched_PEC11R</t>
  </si>
  <si>
    <t xml:space="preserve">PEC11R-4215F-S0024-ND</t>
  </si>
  <si>
    <t xml:space="preserve">652-PEC11R-4215F-S24</t>
  </si>
  <si>
    <t xml:space="preserve">46Y2635</t>
  </si>
  <si>
    <t xml:space="preserve">167-4653</t>
  </si>
  <si>
    <t xml:space="preserve">SW201-SW255</t>
  </si>
  <si>
    <t xml:space="preserve">SW_SPDT_6pin</t>
  </si>
  <si>
    <t xml:space="preserve">MATHSTERK:8mm_push_button</t>
  </si>
  <si>
    <t xml:space="preserve">MHPS2285</t>
  </si>
  <si>
    <t xml:space="preserve">MHPS2285-ND</t>
  </si>
  <si>
    <t xml:space="preserve">642-MHPS2285</t>
  </si>
  <si>
    <t xml:space="preserve">U501</t>
  </si>
  <si>
    <t xml:space="preserve">stm32f103-china-MS</t>
  </si>
  <si>
    <t xml:space="preserve">MATHSTERK:stm32f103c8t6-module-china-MS</t>
  </si>
  <si>
    <t xml:space="preserve">U502</t>
  </si>
  <si>
    <t xml:space="preserve">PC817</t>
  </si>
  <si>
    <t xml:space="preserve">Housings_DIP:DIP-4_W7.62mm</t>
  </si>
  <si>
    <t xml:space="preserve">PC817X1NSZ1B</t>
  </si>
  <si>
    <t xml:space="preserve">PC817X1NSZ1B-ND</t>
  </si>
  <si>
    <t xml:space="preserve">852-PC817X1NSZ1B</t>
  </si>
  <si>
    <t xml:space="preserve">U401-U410</t>
  </si>
  <si>
    <t xml:space="preserve">74HC4051</t>
  </si>
  <si>
    <t xml:space="preserve">Housings_DIP:DIP-16_W7.62mm_LongPads</t>
  </si>
  <si>
    <t xml:space="preserve">CD74HC4051E</t>
  </si>
  <si>
    <t xml:space="preserve">296-12810-5-ND</t>
  </si>
  <si>
    <t xml:space="preserve">595-CD74HC4051E</t>
  </si>
  <si>
    <t xml:space="preserve">64K3094</t>
  </si>
  <si>
    <t xml:space="preserve">526-694</t>
  </si>
  <si>
    <t xml:space="preserve">Distributors scraped by KiCost® v.0.1.43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</si>
</sst>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2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3"/>
      <color rgb="FF000000"/>
      <name val="Calibri"/>
      <family val="2"/>
    </font>
    <font>
      <b val="true"/>
      <sz val="13"/>
      <color rgb="FF008000"/>
      <name val="Calibri"/>
      <family val="2"/>
    </font>
    <font>
      <b val="true"/>
      <sz val="13"/>
      <color rgb="FFFF0000"/>
      <name val="Calibri"/>
      <family val="2"/>
    </font>
    <font>
      <b val="true"/>
      <i val="true"/>
      <sz val="10"/>
      <color rgb="FF000000"/>
      <name val="Calibri"/>
      <family val="2"/>
    </font>
    <font>
      <b val="true"/>
      <sz val="14"/>
      <color rgb="FFFFFFFF"/>
      <name val="Calibri"/>
      <family val="2"/>
    </font>
    <font>
      <b val="true"/>
      <sz val="12"/>
      <color rgb="FF000000"/>
      <name val="Calibri"/>
      <family val="2"/>
    </font>
    <font>
      <u val="single"/>
      <sz val="11"/>
      <color rgb="FF0000FF"/>
      <name val="Calibri"/>
      <family val="2"/>
    </font>
    <font>
      <sz val="11"/>
      <color rgb="FF909090"/>
      <name val="Calibri"/>
      <family val="2"/>
    </font>
    <font>
      <sz val="8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09090"/>
      </patternFill>
    </fill>
    <fill>
      <patternFill patternType="solid">
        <fgColor rgb="FFDDDDDD"/>
        <bgColor rgb="FFFFCCCC"/>
      </patternFill>
    </fill>
    <fill>
      <patternFill patternType="solid">
        <fgColor rgb="FF303030"/>
        <bgColor rgb="FF333333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90909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dxfs count="1">
    <dxf>
      <font>
        <name val="Calibri"/>
        <family val="2"/>
        <b val="0"/>
        <i val="0"/>
        <strike val="0"/>
        <outline val="0"/>
        <shadow val="0"/>
        <color rgb="FF0000FF"/>
        <u val="single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0FF80"/>
      <rgbColor rgb="FFFF99CC"/>
      <rgbColor rgb="FFCC99FF"/>
      <rgbColor rgb="FFFFCCCC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6600"/>
      <rgbColor rgb="FF30303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227CKS025MGM+" TargetMode="External"/><Relationship Id="rId3" Type="http://schemas.openxmlformats.org/officeDocument/2006/relationships/hyperlink" Target="https://www.mouser.com/Search/Refine.aspx?Keyword=227CKS025MGM+" TargetMode="External"/><Relationship Id="rId4" Type="http://schemas.openxmlformats.org/officeDocument/2006/relationships/hyperlink" Target="http://www.newark.com/webapp/wcs/stores/servlet/Search?catalogId=15003&amp;langId=-1&amp;storeId=10194&amp;gs=true&amp;st=227CKS025MGM+" TargetMode="External"/><Relationship Id="rId5" Type="http://schemas.openxmlformats.org/officeDocument/2006/relationships/hyperlink" Target="http://it.rs-online.com/web/c/?searchTerm=227CKS025MGM+" TargetMode="External"/><Relationship Id="rId6" Type="http://schemas.openxmlformats.org/officeDocument/2006/relationships/hyperlink" Target="http://www.digikey.com/scripts/DkSearch/dksus.dll?WT.z_header=search_go&amp;lang=en&amp;keywords=C0603C106M8PACTU+" TargetMode="External"/><Relationship Id="rId7" Type="http://schemas.openxmlformats.org/officeDocument/2006/relationships/hyperlink" Target="https://www.mouser.com/Search/Refine.aspx?Keyword=C0603C106M8PACTU+" TargetMode="External"/><Relationship Id="rId8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9" Type="http://schemas.openxmlformats.org/officeDocument/2006/relationships/hyperlink" Target="http://www.digikey.com/scripts/DkSearch/dksus.dll?WT.z_header=search_go&amp;lang=en&amp;keywords=57GB5FX+" TargetMode="External"/><Relationship Id="rId10" Type="http://schemas.openxmlformats.org/officeDocument/2006/relationships/hyperlink" Target="https://www.mouser.com/Search/Refine.aspx?Keyword=57GB5FX+" TargetMode="External"/><Relationship Id="rId11" Type="http://schemas.openxmlformats.org/officeDocument/2006/relationships/hyperlink" Target="http://www.newark.com/webapp/wcs/stores/servlet/Search?catalogId=15003&amp;langId=-1&amp;storeId=10194&amp;gs=true&amp;st=57GB5FX+" TargetMode="External"/><Relationship Id="rId12" Type="http://schemas.openxmlformats.org/officeDocument/2006/relationships/hyperlink" Target="http://it.rs-online.com/web/c/?searchTerm=57GB5FX+" TargetMode="External"/><Relationship Id="rId13" Type="http://schemas.openxmlformats.org/officeDocument/2006/relationships/hyperlink" Target="https://www.mouser.com/ProductDetail/Adafruit/1431?qs=sGAEpiMZZMsMyYRRhGMFNvdcrRe1DvIb23LoKiVQBGM%3D" TargetMode="External"/><Relationship Id="rId14" Type="http://schemas.openxmlformats.org/officeDocument/2006/relationships/hyperlink" Target="http://www.digikey.com/scripts/DkSearch/dksus.dll?WT.z_header=search_go&amp;lang=en&amp;keywords=C0603C106M8PACTU+" TargetMode="External"/><Relationship Id="rId15" Type="http://schemas.openxmlformats.org/officeDocument/2006/relationships/hyperlink" Target="https://www.mouser.com/Search/Refine.aspx?Keyword=C0603C106M8PACTU+" TargetMode="External"/><Relationship Id="rId16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17" Type="http://schemas.openxmlformats.org/officeDocument/2006/relationships/hyperlink" Target="http://www.digikey.com/scripts/DkSearch/dksus.dll?WT.z_header=search_go&amp;lang=en&amp;keywords=C0603C106M8PACTU+" TargetMode="External"/><Relationship Id="rId18" Type="http://schemas.openxmlformats.org/officeDocument/2006/relationships/hyperlink" Target="https://www.mouser.com/Search/Refine.aspx?Keyword=C0603C106M8PACTU+" TargetMode="External"/><Relationship Id="rId19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0" Type="http://schemas.openxmlformats.org/officeDocument/2006/relationships/hyperlink" Target="http://www.digikey.com/scripts/DkSearch/dksus.dll?WT.z_header=search_go&amp;lang=en&amp;keywords=C0603C106M8PACTU+" TargetMode="External"/><Relationship Id="rId21" Type="http://schemas.openxmlformats.org/officeDocument/2006/relationships/hyperlink" Target="https://www.mouser.com/Search/Refine.aspx?Keyword=C0603C106M8PACTU+" TargetMode="External"/><Relationship Id="rId22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3" Type="http://schemas.openxmlformats.org/officeDocument/2006/relationships/hyperlink" Target="https://www.mouser.com/Search/Refine.aspx?Keyword=RK09D1130A1L+" TargetMode="External"/><Relationship Id="rId24" Type="http://schemas.openxmlformats.org/officeDocument/2006/relationships/hyperlink" Target="http://it.rs-online.com/web/p/potenziometri/1727564/" TargetMode="External"/><Relationship Id="rId25" Type="http://schemas.openxmlformats.org/officeDocument/2006/relationships/hyperlink" Target="https://www.mouser.com/Search/Refine.aspx?Keyword=RS6011YA6009+" TargetMode="External"/><Relationship Id="rId26" Type="http://schemas.openxmlformats.org/officeDocument/2006/relationships/hyperlink" Target="http://www.digikey.com/scripts/DkSearch/dksus.dll?WT.z_header=search_go&amp;lang=en&amp;keywords=PEC11R-4215F-S0024+" TargetMode="External"/><Relationship Id="rId27" Type="http://schemas.openxmlformats.org/officeDocument/2006/relationships/hyperlink" Target="https://www.mouser.com/Search/Refine.aspx?Keyword=PEC11R-4215F-S0024+" TargetMode="External"/><Relationship Id="rId28" Type="http://schemas.openxmlformats.org/officeDocument/2006/relationships/hyperlink" Target="http://www.newark.com/webapp/wcs/stores/servlet/Search?catalogId=15003&amp;langId=-1&amp;storeId=10194&amp;gs=true&amp;st=PEC11R-4215F-S0024+" TargetMode="External"/><Relationship Id="rId29" Type="http://schemas.openxmlformats.org/officeDocument/2006/relationships/hyperlink" Target="http://it.rs-online.com/web/p/encoder-meccanici-rotativi/1674653/" TargetMode="External"/><Relationship Id="rId30" Type="http://schemas.openxmlformats.org/officeDocument/2006/relationships/hyperlink" Target="https://www.tme.eu/en/details/pec11r-4215f-s0024/incremental-type-encoders/bourns/" TargetMode="External"/><Relationship Id="rId31" Type="http://schemas.openxmlformats.org/officeDocument/2006/relationships/hyperlink" Target="http://www.digikey.com/product-detail/en/apem-inc/MHPS2285/MHPS2285-ND/1795385" TargetMode="External"/><Relationship Id="rId32" Type="http://schemas.openxmlformats.org/officeDocument/2006/relationships/hyperlink" Target="https://www.mouser.com/ProductDetail/Apem/MHPS2285?qs=sGAEpiMZZMvxtGF7dlGNpiWIsZK%2FBfC045l8Tj%252bOhG0%3D" TargetMode="External"/><Relationship Id="rId33" Type="http://schemas.openxmlformats.org/officeDocument/2006/relationships/hyperlink" Target="http://www.digikey.com/scripts/DkSearch/dksus.dll?WT.z_header=search_go&amp;lang=en&amp;keywords=PC817X1NSZ1B+" TargetMode="External"/><Relationship Id="rId34" Type="http://schemas.openxmlformats.org/officeDocument/2006/relationships/hyperlink" Target="https://www.mouser.com/Search/Refine.aspx?Keyword=PC817X1NSZ1B+" TargetMode="External"/><Relationship Id="rId35" Type="http://schemas.openxmlformats.org/officeDocument/2006/relationships/hyperlink" Target="http://www.digikey.com/product-detail/en/texas-instruments/CD74HC4051E/296-12810-5-ND/475938" TargetMode="External"/><Relationship Id="rId36" Type="http://schemas.openxmlformats.org/officeDocument/2006/relationships/hyperlink" Target="https://www.mouser.com/ProductDetail/Texas-Instruments/CD74HC4051E?qs=sGAEpiMZZMtxrAS98ir%252bsyyzhQKXP6Bb3pukJv9M5Kc%3D" TargetMode="External"/><Relationship Id="rId37" Type="http://schemas.openxmlformats.org/officeDocument/2006/relationships/hyperlink" Target="http://www.newark.com/texas-instruments/cd74hc4051e/analog-mux-dmux-8-x-1-dip-16/dp/64K3094?st=CD74HC4051E%20" TargetMode="External"/><Relationship Id="rId38" Type="http://schemas.openxmlformats.org/officeDocument/2006/relationships/hyperlink" Target="http://it.rs-online.com/web/p/multiplexer/0526694/" TargetMode="External"/><Relationship Id="rId39" Type="http://schemas.openxmlformats.org/officeDocument/2006/relationships/hyperlink" Target="https://www.tme.eu/en/details/cd74hc4051e/decoders-multiplexers-switches/texas-instruments/" TargetMode="External"/><Relationship Id="rId4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10" activePane="bottomRight" state="frozen"/>
      <selection pane="topLeft" activeCell="A1" activeCellId="0" sqref="A1"/>
      <selection pane="topRight" activeCell="H1" activeCellId="0" sqref="H1"/>
      <selection pane="bottomLeft" activeCell="A10" activeCellId="0" sqref="A10"/>
      <selection pane="bottomRight" activeCell="F3" activeCellId="0" sqref="F3:G3"/>
    </sheetView>
  </sheetViews>
  <sheetFormatPr defaultRowHeight="15" outlineLevelRow="0" outlineLevelCol="2"/>
  <cols>
    <col collapsed="false" customWidth="true" hidden="false" outlineLevel="0" max="6" min="1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1" max="23" min="23" style="0" width="9.14"/>
    <col collapsed="false" customWidth="true" hidden="false" outlineLevel="2" max="25" min="24" style="0" width="9.14"/>
    <col collapsed="false" customWidth="true" hidden="false" outlineLevel="0" max="26" min="26" style="0" width="15.71"/>
    <col collapsed="false" customWidth="true" hidden="false" outlineLevel="2" max="27" min="27" style="0" width="15.71"/>
    <col collapsed="false" customWidth="true" hidden="false" outlineLevel="1" max="28" min="28" style="0" width="9.14"/>
    <col collapsed="false" customWidth="true" hidden="false" outlineLevel="2" max="30" min="29" style="0" width="9.14"/>
    <col collapsed="false" customWidth="true" hidden="false" outlineLevel="0" max="31" min="31" style="0" width="15.71"/>
    <col collapsed="false" customWidth="true" hidden="false" outlineLevel="2" max="32" min="32" style="0" width="15.71"/>
    <col collapsed="false" customWidth="true" hidden="false" outlineLevel="1" max="33" min="33" style="0" width="9.14"/>
    <col collapsed="false" customWidth="true" hidden="false" outlineLevel="2" max="35" min="34" style="0" width="9.14"/>
    <col collapsed="false" customWidth="true" hidden="false" outlineLevel="0" max="36" min="36" style="0" width="15.71"/>
    <col collapsed="false" customWidth="true" hidden="false" outlineLevel="2" max="37" min="37" style="0" width="15.71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3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131.2405104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SUM(G7:G28)</f>
        <v>393.7215312</v>
      </c>
      <c r="K3" s="5" t="n">
        <f aca="false">SUM(K7:K28)</f>
        <v>149.08872</v>
      </c>
      <c r="L3" s="6" t="str">
        <f aca="false">(ROWS(K7:K28)-COUNTBLANK(K7:K28))&amp;" of "&amp;ROWS(K7:K28)&amp;" parts found"</f>
        <v>9 of 22 parts found</v>
      </c>
      <c r="P3" s="5" t="n">
        <f aca="false">SUM(P7:P28)</f>
        <v>0</v>
      </c>
      <c r="Q3" s="6" t="n">
        <f aca="false">(ROWS(P7:P28)-COUNTBLANK(P7:P28))&amp;" of "&amp;ROWS(P7:P28)&amp;" parts found"</f>
        <v>0</v>
      </c>
      <c r="U3" s="5" t="n">
        <f aca="false">SUM(U7:U28)</f>
        <v>457.452</v>
      </c>
      <c r="V3" s="6" t="str">
        <f aca="false">(ROWS(U7:U28)-COUNTBLANK(U7:U28))&amp;" of "&amp;ROWS(U7:U28)&amp;" parts found"</f>
        <v>13 of 22 parts found</v>
      </c>
      <c r="Z3" s="5" t="n">
        <f aca="false">SUM(Z7:Z28)</f>
        <v>100.938</v>
      </c>
      <c r="AA3" s="6" t="str">
        <f aca="false">(ROWS(Z7:Z28)-COUNTBLANK(Z7:Z28))&amp;" of "&amp;ROWS(Z7:Z28)&amp;" parts found"</f>
        <v>8 of 22 parts found</v>
      </c>
      <c r="AE3" s="5" t="n">
        <f aca="false">SUM(AE7:AE28)</f>
        <v>44.4553488</v>
      </c>
      <c r="AF3" s="6" t="str">
        <f aca="false">(ROWS(AE7:AE28)-COUNTBLANK(AE7:AE28))&amp;" of "&amp;ROWS(AE7:AE28)&amp;" parts found"</f>
        <v>3 of 22 parts found</v>
      </c>
      <c r="AJ3" s="5" t="n">
        <f aca="false">SUM(AJ7:AJ28)</f>
        <v>18.33</v>
      </c>
      <c r="AK3" s="6" t="str">
        <f aca="false">(ROWS(AJ7:AJ28)-COUNTBLANK(AJ7:AJ28))&amp;" of "&amp;ROWS(AJ7:AJ28)&amp;" parts found"</f>
        <v>2 of 22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  <c r="W5" s="11" t="s">
        <v>14</v>
      </c>
      <c r="X5" s="11"/>
      <c r="Y5" s="11"/>
      <c r="Z5" s="11"/>
      <c r="AA5" s="11"/>
      <c r="AB5" s="12" t="s">
        <v>15</v>
      </c>
      <c r="AC5" s="12"/>
      <c r="AD5" s="12"/>
      <c r="AE5" s="12"/>
      <c r="AF5" s="12"/>
      <c r="AG5" s="13" t="s">
        <v>16</v>
      </c>
      <c r="AH5" s="13"/>
      <c r="AI5" s="13"/>
      <c r="AJ5" s="13"/>
      <c r="AK5" s="13"/>
    </row>
    <row r="6" customFormat="false" ht="15" hidden="false" customHeight="false" outlineLevel="0" collapsed="false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22</v>
      </c>
      <c r="K6" s="14" t="s">
        <v>23</v>
      </c>
      <c r="L6" s="14" t="s">
        <v>26</v>
      </c>
      <c r="M6" s="14" t="s">
        <v>24</v>
      </c>
      <c r="N6" s="14" t="s">
        <v>25</v>
      </c>
      <c r="O6" s="14" t="s">
        <v>22</v>
      </c>
      <c r="P6" s="14" t="s">
        <v>23</v>
      </c>
      <c r="Q6" s="14" t="s">
        <v>26</v>
      </c>
      <c r="R6" s="14" t="s">
        <v>24</v>
      </c>
      <c r="S6" s="14" t="s">
        <v>25</v>
      </c>
      <c r="T6" s="14" t="s">
        <v>22</v>
      </c>
      <c r="U6" s="14" t="s">
        <v>23</v>
      </c>
      <c r="V6" s="14" t="s">
        <v>26</v>
      </c>
      <c r="W6" s="14" t="s">
        <v>24</v>
      </c>
      <c r="X6" s="14" t="s">
        <v>25</v>
      </c>
      <c r="Y6" s="14" t="s">
        <v>22</v>
      </c>
      <c r="Z6" s="14" t="s">
        <v>23</v>
      </c>
      <c r="AA6" s="14" t="s">
        <v>26</v>
      </c>
      <c r="AB6" s="14" t="s">
        <v>24</v>
      </c>
      <c r="AC6" s="14" t="s">
        <v>25</v>
      </c>
      <c r="AD6" s="14" t="s">
        <v>22</v>
      </c>
      <c r="AE6" s="14" t="s">
        <v>23</v>
      </c>
      <c r="AF6" s="14" t="s">
        <v>26</v>
      </c>
      <c r="AG6" s="14" t="s">
        <v>24</v>
      </c>
      <c r="AH6" s="14" t="s">
        <v>25</v>
      </c>
      <c r="AI6" s="14" t="s">
        <v>22</v>
      </c>
      <c r="AJ6" s="14" t="s">
        <v>23</v>
      </c>
      <c r="AK6" s="14" t="s">
        <v>26</v>
      </c>
    </row>
    <row r="7" customFormat="false" ht="15" hidden="false" customHeight="false" outlineLevel="0" collapsed="false">
      <c r="A7" s="15" t="s">
        <v>27</v>
      </c>
      <c r="B7" s="15" t="s">
        <v>28</v>
      </c>
      <c r="C7" s="15" t="s">
        <v>29</v>
      </c>
      <c r="D7" s="15" t="s">
        <v>30</v>
      </c>
      <c r="E7" s="16" t="n">
        <f aca="false">BoardQty*2</f>
        <v>6</v>
      </c>
      <c r="F7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0.046</v>
      </c>
      <c r="G7" s="17" t="n">
        <f aca="false">IFERROR(E7*F7,"")</f>
        <v>0.276</v>
      </c>
      <c r="H7" s="16" t="n">
        <v>8062</v>
      </c>
      <c r="J7" s="17" t="n">
        <f aca="false">IFERROR(LOOKUP(IF(I7="",E7,I7),{0,1,10,100,500,1000,2500,5000},{0,0.24,0.164,0.0928,0.06552,0.05733,0.0546,0.05051}),"")</f>
        <v>0.24</v>
      </c>
      <c r="K7" s="17" t="n">
        <f aca="false">IFERROR(IF(I7="",E7,I7)*J7,"")</f>
        <v>1.44</v>
      </c>
      <c r="L7" s="18" t="s">
        <v>31</v>
      </c>
      <c r="R7" s="16" t="n">
        <v>6684</v>
      </c>
      <c r="T7" s="17" t="n">
        <f aca="false">IFERROR(LOOKUP(IF(S7="",E7,S7),{0,1,10,100,500,1000,2500,5000,10000,25000},{0,0.103,0.08,0.06,0.054,0.043,0.04,0.039,0.035,0.034}),"")</f>
        <v>0.103</v>
      </c>
      <c r="U7" s="17" t="n">
        <f aca="false">IFERROR(IF(S7="",E7,S7)*T7,"")</f>
        <v>0.618</v>
      </c>
      <c r="V7" s="18" t="s">
        <v>32</v>
      </c>
      <c r="W7" s="19" t="s">
        <v>33</v>
      </c>
      <c r="Y7" s="17" t="n">
        <f aca="false">IFERROR(LOOKUP(IF(X7="",E7,X7),{0,1,4000},{0,0.046,0.046}),"")</f>
        <v>0.046</v>
      </c>
      <c r="Z7" s="17" t="n">
        <f aca="false">IFERROR(IF(X7="",E7,X7)*Y7,"")</f>
        <v>0.276</v>
      </c>
      <c r="AA7" s="18" t="s">
        <v>34</v>
      </c>
      <c r="AB7" s="19" t="s">
        <v>33</v>
      </c>
      <c r="AF7" s="18" t="s">
        <v>35</v>
      </c>
    </row>
    <row r="8" customFormat="false" ht="15" hidden="false" customHeight="false" outlineLevel="0" collapsed="false">
      <c r="A8" s="15" t="s">
        <v>36</v>
      </c>
      <c r="B8" s="15" t="s">
        <v>37</v>
      </c>
      <c r="C8" s="15" t="s">
        <v>38</v>
      </c>
      <c r="D8" s="15" t="s">
        <v>39</v>
      </c>
      <c r="E8" s="16" t="n">
        <f aca="false">BoardQty*22</f>
        <v>66</v>
      </c>
      <c r="F8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0.12176</v>
      </c>
      <c r="G8" s="17" t="n">
        <f aca="false">IFERROR(E8*F8,"")</f>
        <v>8.03616</v>
      </c>
      <c r="H8" s="19" t="s">
        <v>33</v>
      </c>
      <c r="J8" s="17" t="n">
        <f aca="false">IFERROR(LOOKUP(IF(I8="",E8,I8),{0,1,4000},{0,0.12176,0.12176}),"")</f>
        <v>0.12176</v>
      </c>
      <c r="K8" s="17" t="n">
        <f aca="false">IFERROR(IF(I8="",E8,I8)*J8,"")</f>
        <v>8.03616</v>
      </c>
      <c r="L8" s="18" t="s">
        <v>40</v>
      </c>
      <c r="R8" s="16" t="n">
        <v>67713</v>
      </c>
      <c r="T8" s="17" t="n">
        <f aca="false">IFERROR(LOOKUP(IF(S8="",E8,S8),{0,1,10,100,500,1000,4000,8000,24000,48000},{0,0.471,0.273,0.165,0.151,0.135,0.1,0.091,0.089,0.078}),"")</f>
        <v>0.273</v>
      </c>
      <c r="U8" s="17" t="n">
        <f aca="false">IFERROR(IF(S8="",E8,S8)*T8,"")</f>
        <v>18.018</v>
      </c>
      <c r="V8" s="18" t="s">
        <v>41</v>
      </c>
      <c r="W8" s="16" t="n">
        <v>860</v>
      </c>
      <c r="Y8" s="17" t="n">
        <f aca="false">IFERROR(LOOKUP(IF(X8="",E8,X8),{0,1,10,25,50,100,250,500,1000},{0,0.266,0.266,0.231,0.196,0.161,0.154,0.147,0.132}),"")</f>
        <v>0.196</v>
      </c>
      <c r="Z8" s="17" t="n">
        <f aca="false">IFERROR(IF(X8="",E8,X8)*Y8,"")</f>
        <v>12.936</v>
      </c>
      <c r="AA8" s="18" t="s">
        <v>42</v>
      </c>
    </row>
    <row r="9" customFormat="false" ht="15" hidden="false" customHeight="false" outlineLevel="0" collapsed="false">
      <c r="A9" s="15" t="s">
        <v>43</v>
      </c>
      <c r="B9" s="15" t="s">
        <v>44</v>
      </c>
      <c r="C9" s="15" t="s">
        <v>45</v>
      </c>
      <c r="E9" s="16" t="n">
        <f aca="false">BoardQty*1</f>
        <v>3</v>
      </c>
      <c r="F9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 t="n">
        <f aca="false">IFERROR(E9*F9,"")</f>
        <v>0</v>
      </c>
    </row>
    <row r="10" customFormat="false" ht="15" hidden="false" customHeight="false" outlineLevel="0" collapsed="false">
      <c r="A10" s="15" t="s">
        <v>46</v>
      </c>
      <c r="B10" s="15" t="s">
        <v>47</v>
      </c>
      <c r="C10" s="15" t="s">
        <v>48</v>
      </c>
      <c r="E10" s="16" t="n">
        <f aca="false">BoardQty*1</f>
        <v>3</v>
      </c>
      <c r="F10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 t="n">
        <f aca="false">IFERROR(E10*F10,"")</f>
        <v>0</v>
      </c>
    </row>
    <row r="11" customFormat="false" ht="15" hidden="false" customHeight="false" outlineLevel="0" collapsed="false">
      <c r="A11" s="15" t="s">
        <v>49</v>
      </c>
      <c r="B11" s="15" t="s">
        <v>50</v>
      </c>
      <c r="C11" s="15" t="s">
        <v>51</v>
      </c>
      <c r="E11" s="16" t="n">
        <f aca="false">BoardQty*2</f>
        <v>6</v>
      </c>
      <c r="F11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 t="n">
        <f aca="false">IFERROR(E11*F11,"")</f>
        <v>0</v>
      </c>
    </row>
    <row r="12" customFormat="false" ht="15" hidden="false" customHeight="false" outlineLevel="0" collapsed="false">
      <c r="A12" s="15" t="s">
        <v>52</v>
      </c>
      <c r="B12" s="15" t="s">
        <v>53</v>
      </c>
      <c r="C12" s="15" t="s">
        <v>54</v>
      </c>
      <c r="E12" s="16" t="n">
        <f aca="false">BoardQty*1</f>
        <v>3</v>
      </c>
      <c r="F12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 t="n">
        <f aca="false">IFERROR(E12*F12,"")</f>
        <v>0</v>
      </c>
    </row>
    <row r="13" customFormat="false" ht="15" hidden="false" customHeight="false" outlineLevel="0" collapsed="false">
      <c r="A13" s="15" t="s">
        <v>55</v>
      </c>
      <c r="B13" s="15" t="s">
        <v>56</v>
      </c>
      <c r="C13" s="15" t="s">
        <v>57</v>
      </c>
      <c r="E13" s="16" t="n">
        <f aca="false">BoardQty*1</f>
        <v>3</v>
      </c>
      <c r="F13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 t="n">
        <f aca="false">IFERROR(E13*F13,"")</f>
        <v>0</v>
      </c>
    </row>
    <row r="14" customFormat="false" ht="15" hidden="false" customHeight="false" outlineLevel="0" collapsed="false">
      <c r="A14" s="15" t="s">
        <v>58</v>
      </c>
      <c r="B14" s="15" t="s">
        <v>59</v>
      </c>
      <c r="C14" s="15" t="s">
        <v>60</v>
      </c>
      <c r="E14" s="16" t="n">
        <f aca="false">BoardQty*1</f>
        <v>3</v>
      </c>
      <c r="F14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 t="n">
        <f aca="false">IFERROR(E14*F14,"")</f>
        <v>0</v>
      </c>
    </row>
    <row r="15" customFormat="false" ht="13.8" hidden="false" customHeight="false" outlineLevel="0" collapsed="false">
      <c r="A15" s="15" t="s">
        <v>61</v>
      </c>
      <c r="B15" s="15" t="s">
        <v>62</v>
      </c>
      <c r="D15" s="15" t="s">
        <v>63</v>
      </c>
      <c r="E15" s="16" t="n">
        <f aca="false">BoardQty*2</f>
        <v>6</v>
      </c>
      <c r="F15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4.95</v>
      </c>
      <c r="G15" s="17" t="n">
        <f aca="false">IFERROR(E15*F15,"")</f>
        <v>29.7</v>
      </c>
      <c r="H15" s="16" t="n">
        <v>384</v>
      </c>
      <c r="J15" s="17" t="n">
        <f aca="false">IFERROR(LOOKUP(IF(I15="",E15,I15),{0,1,10,25,50,100,250,500,1000,2500},{0,5.67,5.441,4.9872,4.7606,4.5339,3.9672,3.85384,3.28709,3.0604}),"")</f>
        <v>5.67</v>
      </c>
      <c r="K15" s="17" t="n">
        <f aca="false">IFERROR(IF(I15="",E15,I15)*J15,"")</f>
        <v>34.02</v>
      </c>
      <c r="L15" s="18" t="s">
        <v>64</v>
      </c>
      <c r="R15" s="16" t="n">
        <v>2653</v>
      </c>
      <c r="T15" s="17" t="n">
        <f aca="false">IFERROR(LOOKUP(IF(S15="",E15,S15),{0,1,10,25,50,100,250,500,1000,2500},{0,6.84,5.14,4.73,4.49,4.3,3.84,3.25,3,2.93}),"")</f>
        <v>6.84</v>
      </c>
      <c r="U15" s="17" t="n">
        <f aca="false">IFERROR(IF(S15="",E15,S15)*T15,"")</f>
        <v>41.04</v>
      </c>
      <c r="V15" s="18" t="s">
        <v>65</v>
      </c>
      <c r="W15" s="16" t="n">
        <v>86</v>
      </c>
      <c r="X15" s="0" t="n">
        <v>6</v>
      </c>
      <c r="Y15" s="17" t="n">
        <f aca="false">IFERROR(LOOKUP(IF(X15="",E15,X15),{0,1,10,25,100,250,500,1000},{0,4.95,3.7,3.43,3.3,3,2.59,2.56}),"")</f>
        <v>4.95</v>
      </c>
      <c r="Z15" s="17" t="n">
        <f aca="false">IFERROR(IF(X15="",E15,X15)*Y15,"")</f>
        <v>29.7</v>
      </c>
      <c r="AA15" s="18" t="s">
        <v>66</v>
      </c>
      <c r="AB15" s="19" t="s">
        <v>33</v>
      </c>
      <c r="AF15" s="18" t="s">
        <v>67</v>
      </c>
    </row>
    <row r="16" customFormat="false" ht="15" hidden="false" customHeight="false" outlineLevel="0" collapsed="false">
      <c r="A16" s="15" t="s">
        <v>68</v>
      </c>
      <c r="B16" s="15" t="s">
        <v>69</v>
      </c>
      <c r="C16" s="15" t="s">
        <v>70</v>
      </c>
      <c r="E16" s="16" t="n">
        <f aca="false">BoardQty*32</f>
        <v>96</v>
      </c>
      <c r="F16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 t="n">
        <f aca="false">IFERROR(E16*F16,"")</f>
        <v>0</v>
      </c>
    </row>
    <row r="17" customFormat="false" ht="13.8" hidden="false" customHeight="false" outlineLevel="0" collapsed="false">
      <c r="A17" s="15" t="s">
        <v>71</v>
      </c>
      <c r="B17" s="15" t="s">
        <v>72</v>
      </c>
      <c r="C17" s="15" t="s">
        <v>73</v>
      </c>
      <c r="D17" s="15" t="s">
        <v>74</v>
      </c>
      <c r="E17" s="16" t="n">
        <f aca="false">BoardQty*1</f>
        <v>3</v>
      </c>
      <c r="F17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40.95</v>
      </c>
      <c r="G17" s="17" t="n">
        <f aca="false">IFERROR(E17*F17,"")</f>
        <v>122.85</v>
      </c>
      <c r="R17" s="16" t="n">
        <v>37</v>
      </c>
      <c r="S17" s="0" t="n">
        <v>3</v>
      </c>
      <c r="T17" s="17" t="n">
        <f aca="false">IFERROR(LOOKUP(IF(S17="",E17,S17),{0,1},{0,40.95}),"")</f>
        <v>40.95</v>
      </c>
      <c r="U17" s="17" t="n">
        <f aca="false">IFERROR(IF(S17="",E17,S17)*T17,"")</f>
        <v>122.85</v>
      </c>
      <c r="V17" s="18" t="s">
        <v>75</v>
      </c>
    </row>
    <row r="18" customFormat="false" ht="13.8" hidden="false" customHeight="false" outlineLevel="0" collapsed="false">
      <c r="A18" s="15" t="s">
        <v>76</v>
      </c>
      <c r="B18" s="15" t="s">
        <v>77</v>
      </c>
      <c r="C18" s="15" t="s">
        <v>78</v>
      </c>
      <c r="D18" s="15" t="s">
        <v>39</v>
      </c>
      <c r="E18" s="16" t="n">
        <f aca="false">BoardQty*2</f>
        <v>6</v>
      </c>
      <c r="F18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0.12176</v>
      </c>
      <c r="G18" s="17" t="n">
        <f aca="false">IFERROR(E18*F18,"")</f>
        <v>0.73056</v>
      </c>
      <c r="H18" s="19" t="s">
        <v>33</v>
      </c>
      <c r="J18" s="17" t="n">
        <f aca="false">IFERROR(LOOKUP(IF(I18="",E18,I18),{0,1,4000},{0,0.12176,0.12176}),"")</f>
        <v>0.12176</v>
      </c>
      <c r="K18" s="17" t="n">
        <f aca="false">IFERROR(IF(I18="",E18,I18)*J18,"")</f>
        <v>0.73056</v>
      </c>
      <c r="L18" s="18" t="s">
        <v>40</v>
      </c>
      <c r="R18" s="16" t="n">
        <v>67713</v>
      </c>
      <c r="T18" s="17" t="n">
        <f aca="false">IFERROR(LOOKUP(IF(S18="",E18,S18),{0,1,10,100,500,1000,4000,8000,24000,48000},{0,0.471,0.273,0.165,0.151,0.135,0.1,0.091,0.089,0.078}),"")</f>
        <v>0.471</v>
      </c>
      <c r="U18" s="17" t="n">
        <f aca="false">IFERROR(IF(S18="",E18,S18)*T18,"")</f>
        <v>2.826</v>
      </c>
      <c r="V18" s="18" t="s">
        <v>41</v>
      </c>
      <c r="W18" s="16" t="n">
        <v>860</v>
      </c>
      <c r="X18" s="0" t="n">
        <v>6</v>
      </c>
      <c r="Y18" s="17" t="n">
        <f aca="false">IFERROR(LOOKUP(IF(X18="",E18,X18),{0,1,10,25,50,100,250,500,1000},{0,0.266,0.266,0.231,0.196,0.161,0.154,0.147,0.132}),"")</f>
        <v>0.266</v>
      </c>
      <c r="Z18" s="17" t="n">
        <f aca="false">IFERROR(IF(X18="",E18,X18)*Y18,"")</f>
        <v>1.596</v>
      </c>
      <c r="AA18" s="18" t="s">
        <v>42</v>
      </c>
    </row>
    <row r="19" customFormat="false" ht="13.8" hidden="false" customHeight="false" outlineLevel="0" collapsed="false">
      <c r="A19" s="15" t="s">
        <v>79</v>
      </c>
      <c r="B19" s="15" t="s">
        <v>80</v>
      </c>
      <c r="C19" s="15" t="s">
        <v>78</v>
      </c>
      <c r="D19" s="15" t="s">
        <v>39</v>
      </c>
      <c r="E19" s="16" t="n">
        <f aca="false">BoardQty*1</f>
        <v>3</v>
      </c>
      <c r="F19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0.12176</v>
      </c>
      <c r="G19" s="17" t="n">
        <f aca="false">IFERROR(E19*F19,"")</f>
        <v>0.36528</v>
      </c>
      <c r="H19" s="19" t="s">
        <v>33</v>
      </c>
      <c r="J19" s="17" t="n">
        <f aca="false">IFERROR(LOOKUP(IF(I19="",E19,I19),{0,1,4000},{0,0.12176,0.12176}),"")</f>
        <v>0.12176</v>
      </c>
      <c r="K19" s="17" t="n">
        <f aca="false">IFERROR(IF(I19="",E19,I19)*J19,"")</f>
        <v>0.36528</v>
      </c>
      <c r="L19" s="18" t="s">
        <v>40</v>
      </c>
      <c r="R19" s="16" t="n">
        <v>67713</v>
      </c>
      <c r="T19" s="17" t="n">
        <f aca="false">IFERROR(LOOKUP(IF(S19="",E19,S19),{0,1,10,100,500,1000,4000,8000,24000,48000},{0,0.471,0.273,0.165,0.151,0.135,0.1,0.091,0.089,0.078}),"")</f>
        <v>0.471</v>
      </c>
      <c r="U19" s="17" t="n">
        <f aca="false">IFERROR(IF(S19="",E19,S19)*T19,"")</f>
        <v>1.413</v>
      </c>
      <c r="V19" s="18" t="s">
        <v>41</v>
      </c>
      <c r="W19" s="16" t="n">
        <v>860</v>
      </c>
      <c r="X19" s="0" t="n">
        <v>3</v>
      </c>
      <c r="Y19" s="17" t="n">
        <f aca="false">IFERROR(LOOKUP(IF(X19="",E19,X19),{0,1,10,25,50,100,250,500,1000},{0,0.266,0.266,0.231,0.196,0.161,0.154,0.147,0.132}),"")</f>
        <v>0.266</v>
      </c>
      <c r="Z19" s="17" t="n">
        <f aca="false">IFERROR(IF(X19="",E19,X19)*Y19,"")</f>
        <v>0.798</v>
      </c>
      <c r="AA19" s="18" t="s">
        <v>42</v>
      </c>
    </row>
    <row r="20" customFormat="false" ht="13.8" hidden="false" customHeight="false" outlineLevel="0" collapsed="false">
      <c r="A20" s="15" t="s">
        <v>81</v>
      </c>
      <c r="B20" s="15" t="s">
        <v>82</v>
      </c>
      <c r="C20" s="15" t="s">
        <v>78</v>
      </c>
      <c r="D20" s="15" t="s">
        <v>39</v>
      </c>
      <c r="E20" s="16" t="n">
        <f aca="false">BoardQty*74</f>
        <v>222</v>
      </c>
      <c r="F20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0.12176</v>
      </c>
      <c r="G20" s="17" t="n">
        <f aca="false">IFERROR(E20*F20,"")</f>
        <v>27.03072</v>
      </c>
      <c r="H20" s="19" t="s">
        <v>33</v>
      </c>
      <c r="J20" s="17" t="n">
        <f aca="false">IFERROR(LOOKUP(IF(I20="",E20,I20),{0,1,4000},{0,0.12176,0.12176}),"")</f>
        <v>0.12176</v>
      </c>
      <c r="K20" s="17" t="n">
        <f aca="false">IFERROR(IF(I20="",E20,I20)*J20,"")</f>
        <v>27.03072</v>
      </c>
      <c r="L20" s="18" t="s">
        <v>40</v>
      </c>
      <c r="R20" s="16" t="n">
        <v>67713</v>
      </c>
      <c r="T20" s="17" t="n">
        <f aca="false">IFERROR(LOOKUP(IF(S20="",E20,S20),{0,1,10,100,500,1000,4000,8000,24000,48000},{0,0.471,0.273,0.165,0.151,0.135,0.1,0.091,0.089,0.078}),"")</f>
        <v>0.165</v>
      </c>
      <c r="U20" s="17" t="n">
        <f aca="false">IFERROR(IF(S20="",E20,S20)*T20,"")</f>
        <v>36.63</v>
      </c>
      <c r="V20" s="18" t="s">
        <v>41</v>
      </c>
      <c r="W20" s="16" t="n">
        <v>860</v>
      </c>
      <c r="X20" s="0" t="n">
        <v>222</v>
      </c>
      <c r="Y20" s="17" t="n">
        <f aca="false">IFERROR(LOOKUP(IF(X20="",E20,X20),{0,1,10,25,50,100,250,500,1000},{0,0.266,0.266,0.231,0.196,0.161,0.154,0.147,0.132}),"")</f>
        <v>0.161</v>
      </c>
      <c r="Z20" s="17" t="n">
        <f aca="false">IFERROR(IF(X20="",E20,X20)*Y20,"")</f>
        <v>35.742</v>
      </c>
      <c r="AA20" s="18" t="s">
        <v>42</v>
      </c>
    </row>
    <row r="21" customFormat="false" ht="15" hidden="false" customHeight="false" outlineLevel="0" collapsed="false">
      <c r="A21" s="15" t="s">
        <v>83</v>
      </c>
      <c r="B21" s="15" t="s">
        <v>84</v>
      </c>
      <c r="C21" s="15" t="s">
        <v>85</v>
      </c>
      <c r="E21" s="16" t="n">
        <f aca="false">BoardQty*1</f>
        <v>3</v>
      </c>
      <c r="F21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 t="n">
        <f aca="false">IFERROR(E21*F21,"")</f>
        <v>0</v>
      </c>
    </row>
    <row r="22" customFormat="false" ht="13.8" hidden="false" customHeight="false" outlineLevel="0" collapsed="false">
      <c r="A22" s="15" t="s">
        <v>86</v>
      </c>
      <c r="B22" s="15" t="s">
        <v>87</v>
      </c>
      <c r="D22" s="15" t="s">
        <v>88</v>
      </c>
      <c r="E22" s="16" t="n">
        <f aca="false">BoardQty*12</f>
        <v>36</v>
      </c>
      <c r="F22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0.6269392</v>
      </c>
      <c r="G22" s="17" t="n">
        <f aca="false">IFERROR(E22*F22,"")</f>
        <v>22.5698112</v>
      </c>
      <c r="R22" s="16" t="n">
        <v>1696</v>
      </c>
      <c r="T22" s="17" t="n">
        <f aca="false">IFERROR(LOOKUP(IF(S22="",E22,S22),{0,1,25,50,100,500,1000,2500,5000,10000},{0,1.18,1.06,0.999,0.944,0.851,0.84,0.833,0.826,0.824}),"")</f>
        <v>1.06</v>
      </c>
      <c r="U22" s="17" t="n">
        <f aca="false">IFERROR(IF(S22="",E22,S22)*T22,"")</f>
        <v>38.16</v>
      </c>
      <c r="V22" s="18" t="s">
        <v>89</v>
      </c>
      <c r="AB22" s="16" t="n">
        <v>2000</v>
      </c>
      <c r="AC22" s="0" t="n">
        <v>36</v>
      </c>
      <c r="AD22" s="17" t="n">
        <f aca="false">IFERROR(LOOKUP(IF(AC22="",E22,AC22),{0,1,1000},{0,0.6269392,0.6269392}),"")</f>
        <v>0.6269392</v>
      </c>
      <c r="AE22" s="17" t="n">
        <f aca="false">IFERROR(IF(AC22="",E22,AC22)*AD22,"")</f>
        <v>22.5698112</v>
      </c>
      <c r="AF22" s="18" t="s">
        <v>90</v>
      </c>
    </row>
    <row r="23" customFormat="false" ht="13.8" hidden="false" customHeight="false" outlineLevel="0" collapsed="false">
      <c r="A23" s="15" t="s">
        <v>91</v>
      </c>
      <c r="B23" s="15" t="s">
        <v>87</v>
      </c>
      <c r="D23" s="15" t="s">
        <v>92</v>
      </c>
      <c r="E23" s="16" t="n">
        <f aca="false">BoardQty*10</f>
        <v>30</v>
      </c>
      <c r="F23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3.58</v>
      </c>
      <c r="G23" s="17" t="n">
        <f aca="false">IFERROR(E23*F23,"")</f>
        <v>107.4</v>
      </c>
      <c r="R23" s="16" t="n">
        <v>691</v>
      </c>
      <c r="S23" s="0" t="n">
        <v>30</v>
      </c>
      <c r="T23" s="17" t="n">
        <f aca="false">IFERROR(LOOKUP(IF(S23="",E23,S23),{0,1,25,50,100,200,500,1000,2000,5000},{0,4.45,3.58,2.98,2.7,2.38,2.3,2.2,2.08,1.75}),"")</f>
        <v>3.58</v>
      </c>
      <c r="U23" s="17" t="n">
        <f aca="false">IFERROR(IF(S23="",E23,S23)*T23,"")</f>
        <v>107.4</v>
      </c>
      <c r="V23" s="18" t="s">
        <v>93</v>
      </c>
    </row>
    <row r="24" customFormat="false" ht="13.8" hidden="false" customHeight="false" outlineLevel="0" collapsed="false">
      <c r="A24" s="15" t="s">
        <v>94</v>
      </c>
      <c r="B24" s="15" t="s">
        <v>95</v>
      </c>
      <c r="C24" s="15" t="s">
        <v>96</v>
      </c>
      <c r="D24" s="15" t="s">
        <v>95</v>
      </c>
      <c r="E24" s="16" t="n">
        <f aca="false">BoardQty*1</f>
        <v>3</v>
      </c>
      <c r="F24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1.63</v>
      </c>
      <c r="G24" s="17" t="n">
        <f aca="false">IFERROR(E24*F24,"")</f>
        <v>4.89</v>
      </c>
      <c r="H24" s="16" t="n">
        <v>2578</v>
      </c>
      <c r="J24" s="17" t="n">
        <f aca="false">IFERROR(LOOKUP(IF(I24="",E24,I24),{0,1,10,25,50,100,250,500,1000,5000},{0,1.68,1.566,1.4792,1.305,1.073,1.044,0.986,0.928,0.812}),"")</f>
        <v>1.68</v>
      </c>
      <c r="K24" s="17" t="n">
        <f aca="false">IFERROR(IF(I24="",E24,I24)*J24,"")</f>
        <v>5.04</v>
      </c>
      <c r="L24" s="18" t="s">
        <v>97</v>
      </c>
      <c r="R24" s="16" t="n">
        <v>1471</v>
      </c>
      <c r="T24" s="17" t="n">
        <f aca="false">IFERROR(LOOKUP(IF(S24="",E24,S24),{0,1,10,50,100,250,500,1000},{0,1.68,1.48,1.3,1.11,1.08,1.05,1.02}),"")</f>
        <v>1.68</v>
      </c>
      <c r="U24" s="17" t="n">
        <f aca="false">IFERROR(IF(S24="",E24,S24)*T24,"")</f>
        <v>5.04</v>
      </c>
      <c r="V24" s="18" t="s">
        <v>98</v>
      </c>
      <c r="W24" s="16" t="n">
        <v>5</v>
      </c>
      <c r="X24" s="0" t="n">
        <v>3</v>
      </c>
      <c r="Y24" s="17" t="n">
        <f aca="false">IFERROR(LOOKUP(IF(X24="",E24,X24),{0,1,10,25,50,100,500,1000,2500},{0,1.63,1.44,1.36,1.27,1.05,0.957,0.901,0.844}),"")</f>
        <v>1.63</v>
      </c>
      <c r="Z24" s="17" t="n">
        <f aca="false">IFERROR(IF(X24="",E24,X24)*Y24,"")</f>
        <v>4.89</v>
      </c>
      <c r="AA24" s="18" t="s">
        <v>99</v>
      </c>
      <c r="AB24" s="16" t="n">
        <v>600</v>
      </c>
      <c r="AD24" s="17" t="n">
        <f aca="false">IFERROR(LOOKUP(IF(AC24="",E24,AC24),{0,1,75},{0,1.9231952,1.9231952}),"")</f>
        <v>1.9231952</v>
      </c>
      <c r="AE24" s="17" t="n">
        <f aca="false">IFERROR(IF(AC24="",E24,AC24)*AD24,"")</f>
        <v>5.7695856</v>
      </c>
      <c r="AF24" s="18" t="s">
        <v>100</v>
      </c>
      <c r="AG24" s="16" t="n">
        <v>25</v>
      </c>
      <c r="AI24" s="17" t="n">
        <f aca="false">IFERROR(LOOKUP(IF(AH24="",E24,AH24),{0,1,10,75,150},{0,2.01,1.65,1.29,1.25}),"")</f>
        <v>2.01</v>
      </c>
      <c r="AJ24" s="17" t="n">
        <f aca="false">IFERROR(IF(AH24="",E24,AH24)*AI24,"")</f>
        <v>6.03</v>
      </c>
      <c r="AK24" s="18" t="s">
        <v>95</v>
      </c>
    </row>
    <row r="25" customFormat="false" ht="13.8" hidden="false" customHeight="false" outlineLevel="0" collapsed="false">
      <c r="A25" s="15" t="s">
        <v>101</v>
      </c>
      <c r="B25" s="15" t="s">
        <v>102</v>
      </c>
      <c r="C25" s="15" t="s">
        <v>103</v>
      </c>
      <c r="D25" s="15" t="s">
        <v>104</v>
      </c>
      <c r="E25" s="16" t="n">
        <f aca="false">BoardQty*55</f>
        <v>165</v>
      </c>
      <c r="F25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0.3424</v>
      </c>
      <c r="G25" s="17" t="n">
        <f aca="false">IFERROR(E25*F25,"")</f>
        <v>56.496</v>
      </c>
      <c r="H25" s="19" t="s">
        <v>33</v>
      </c>
      <c r="J25" s="17" t="n">
        <f aca="false">IFERROR(LOOKUP(IF(I25="",E25,I25),{0,1,2000},{0,0.3424,0.3424}),"")</f>
        <v>0.3424</v>
      </c>
      <c r="K25" s="17" t="n">
        <f aca="false">IFERROR(IF(I25="",E25,I25)*J25,"")</f>
        <v>56.496</v>
      </c>
      <c r="L25" s="18" t="s">
        <v>105</v>
      </c>
      <c r="R25" s="16" t="n">
        <v>1494</v>
      </c>
      <c r="S25" s="0" t="n">
        <v>165</v>
      </c>
      <c r="T25" s="17" t="n">
        <f aca="false">IFERROR(LOOKUP(IF(S25="",E25,S25),{0,1,25,50,100,250,500,1000,2000,5000},{0,0.493,0.461,0.418,0.406,0.396,0.373,0.351,0.319,0.296}),"")</f>
        <v>0.406</v>
      </c>
      <c r="U25" s="17" t="n">
        <f aca="false">IFERROR(IF(S25="",E25,S25)*T25,"")</f>
        <v>66.99</v>
      </c>
      <c r="V25" s="18" t="s">
        <v>106</v>
      </c>
    </row>
    <row r="26" customFormat="false" ht="15" hidden="false" customHeight="false" outlineLevel="0" collapsed="false">
      <c r="A26" s="15" t="s">
        <v>107</v>
      </c>
      <c r="B26" s="15" t="s">
        <v>108</v>
      </c>
      <c r="C26" s="15" t="s">
        <v>109</v>
      </c>
      <c r="E26" s="16" t="n">
        <f aca="false">BoardQty*1</f>
        <v>3</v>
      </c>
      <c r="F26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 t="n">
        <f aca="false">IFERROR(E26*F26,"")</f>
        <v>0</v>
      </c>
    </row>
    <row r="27" customFormat="false" ht="15" hidden="false" customHeight="false" outlineLevel="0" collapsed="false">
      <c r="A27" s="15" t="s">
        <v>110</v>
      </c>
      <c r="B27" s="15" t="s">
        <v>111</v>
      </c>
      <c r="C27" s="15" t="s">
        <v>112</v>
      </c>
      <c r="D27" s="15" t="s">
        <v>113</v>
      </c>
      <c r="E27" s="16" t="n">
        <f aca="false">BoardQty*1</f>
        <v>3</v>
      </c>
      <c r="F27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0.359</v>
      </c>
      <c r="G27" s="17" t="n">
        <f aca="false">IFERROR(E27*F27,"")</f>
        <v>1.077</v>
      </c>
      <c r="H27" s="19" t="s">
        <v>33</v>
      </c>
      <c r="L27" s="18" t="s">
        <v>114</v>
      </c>
      <c r="R27" s="19" t="s">
        <v>33</v>
      </c>
      <c r="T27" s="17" t="n">
        <f aca="false">IFERROR(LOOKUP(IF(S27="",E27,S27),{0,1,10,100,500,1000,2500,5000,10000,25000},{0,0.359,0.23,0.174,0.151,0.119,0.1,0.098,0.096,0.094}),"")</f>
        <v>0.359</v>
      </c>
      <c r="U27" s="17" t="n">
        <f aca="false">IFERROR(IF(S27="",E27,S27)*T27,"")</f>
        <v>1.077</v>
      </c>
      <c r="V27" s="18" t="s">
        <v>115</v>
      </c>
    </row>
    <row r="28" customFormat="false" ht="13.8" hidden="false" customHeight="false" outlineLevel="0" collapsed="false">
      <c r="A28" s="15" t="s">
        <v>116</v>
      </c>
      <c r="B28" s="15" t="s">
        <v>117</v>
      </c>
      <c r="C28" s="15" t="s">
        <v>118</v>
      </c>
      <c r="D28" s="15" t="s">
        <v>119</v>
      </c>
      <c r="E28" s="16" t="n">
        <f aca="false">BoardQty*10</f>
        <v>30</v>
      </c>
      <c r="F28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0.41</v>
      </c>
      <c r="G28" s="17" t="n">
        <f aca="false">IFERROR(E28*F28,"")</f>
        <v>12.3</v>
      </c>
      <c r="H28" s="16" t="n">
        <v>21859</v>
      </c>
      <c r="J28" s="17" t="n">
        <f aca="false">IFERROR(LOOKUP(IF(I28="",E28,I28),{0,1,10,100,500,1000,1575},{0,0.6,0.531,0.4073,0.322,0.2576,0.2576}),"")</f>
        <v>0.531</v>
      </c>
      <c r="K28" s="17" t="n">
        <f aca="false">IFERROR(IF(I28="",E28,I28)*J28,"")</f>
        <v>15.93</v>
      </c>
      <c r="L28" s="18" t="s">
        <v>120</v>
      </c>
      <c r="R28" s="16" t="n">
        <v>6705</v>
      </c>
      <c r="T28" s="17" t="n">
        <f aca="false">IFERROR(LOOKUP(IF(S28="",E28,S28),{0,1,10,100,1000,2000,5000,10000},{0,0.625,0.513,0.33,0.265,0.24,0.224,0.215}),"")</f>
        <v>0.513</v>
      </c>
      <c r="U28" s="17" t="n">
        <f aca="false">IFERROR(IF(S28="",E28,S28)*T28,"")</f>
        <v>15.39</v>
      </c>
      <c r="V28" s="18" t="s">
        <v>121</v>
      </c>
      <c r="W28" s="16" t="n">
        <v>3721</v>
      </c>
      <c r="Y28" s="17" t="n">
        <f aca="false">IFERROR(LOOKUP(IF(X28="",E28,X28),{0,1,10,100,500,1000,2500,10000},{0,0.61,0.5,0.322,0.29,0.258,0.234,0.21}),"")</f>
        <v>0.5</v>
      </c>
      <c r="Z28" s="17" t="n">
        <f aca="false">IFERROR(IF(X28="",E28,X28)*Y28,"")</f>
        <v>15</v>
      </c>
      <c r="AA28" s="18" t="s">
        <v>122</v>
      </c>
      <c r="AB28" s="16" t="n">
        <v>75</v>
      </c>
      <c r="AD28" s="17" t="n">
        <f aca="false">IFERROR(LOOKUP(IF(AC28="",E28,AC28),{0,1,25},{0,0.5371984,0.5371984}),"")</f>
        <v>0.5371984</v>
      </c>
      <c r="AE28" s="17" t="n">
        <f aca="false">IFERROR(IF(AC28="",E28,AC28)*AD28,"")</f>
        <v>16.115952</v>
      </c>
      <c r="AF28" s="18" t="s">
        <v>123</v>
      </c>
      <c r="AG28" s="16" t="n">
        <v>118</v>
      </c>
      <c r="AH28" s="0" t="n">
        <v>30</v>
      </c>
      <c r="AI28" s="17" t="n">
        <f aca="false">IFERROR(LOOKUP(IF(AH28="",E28,AH28),{0,1,3,10,50,250,1000},{0,0.447,0.447,0.41,0.359,0.297,0.26}),"")</f>
        <v>0.41</v>
      </c>
      <c r="AJ28" s="17" t="n">
        <f aca="false">IFERROR(IF(AH28="",E28,AH28)*AI28,"")</f>
        <v>12.3</v>
      </c>
      <c r="AK28" s="18" t="s">
        <v>119</v>
      </c>
    </row>
    <row r="30" customFormat="false" ht="15" hidden="false" customHeight="false" outlineLevel="0" collapsed="false">
      <c r="A30" s="2" t="s">
        <v>124</v>
      </c>
      <c r="I30" s="6" t="n">
        <f aca="false">IFERROR(IF(OR(I7:I28),COUNTIF(I7:I28,"&gt;0")&amp;" of "&amp;ROWS(I7:I28)&amp;" parts purchased",""),"")</f>
        <v>0</v>
      </c>
      <c r="N30" s="6" t="n">
        <f aca="false">IFERROR(IF(OR(N7:N28),COUNTIF(N7:N28,"&gt;0")&amp;" of "&amp;ROWS(N7:N28)&amp;" parts purchased",""),"")</f>
        <v>0</v>
      </c>
      <c r="S30" s="6" t="str">
        <f aca="false">IFERROR(IF(OR(S7:S28),COUNTIF(S7:S28,"&gt;0")&amp;" of "&amp;ROWS(S7:S28)&amp;" parts purchased",""),"")</f>
        <v>3 of 22 parts purchased</v>
      </c>
      <c r="X30" s="6" t="str">
        <f aca="false">IFERROR(IF(OR(X7:X28),COUNTIF(X7:X28,"&gt;0")&amp;" of "&amp;ROWS(X7:X28)&amp;" parts purchased",""),"")</f>
        <v>5 of 22 parts purchased</v>
      </c>
      <c r="AC30" s="6" t="str">
        <f aca="false">IFERROR(IF(OR(AC7:AC28),COUNTIF(AC7:AC28,"&gt;0")&amp;" of "&amp;ROWS(AC7:AC28)&amp;" parts purchased",""),"")</f>
        <v>1 of 22 parts purchased</v>
      </c>
      <c r="AH30" s="6" t="str">
        <f aca="false">IFERROR(IF(OR(AH7:AH28),COUNTIF(AH7:AH28,"&gt;0")&amp;" of "&amp;ROWS(AH7:AH28)&amp;" parts purchased",""),"")</f>
        <v>1 of 22 parts purchased</v>
      </c>
    </row>
    <row r="31" customFormat="false" ht="15" hidden="false" customHeight="false" outlineLevel="0" collapsed="false">
      <c r="I31" s="0" t="str">
        <f aca="false" t="array" ref="I31:I31">IFERROR(CONCATENATE(TEXT(INDEX($I$7:$I$28,SMALL(IF($L$7:$L$28&lt;&gt;"",IF($I$7:$I$28&lt;&gt;"",ROW($I$7:$I$28)-MIN(ROW($I$7:$I$28))+1,""),""),ROW()-ROW(A$31)+1)),"##0"),","),"")</f>
        <v/>
      </c>
      <c r="J31" s="0" t="str">
        <f aca="false" t="array" ref="J31:J31">IFERROR(CONCATENATE((INDEX($L$7:$L$28,SMALL(IF($L$7:$L$28&lt;&gt;"",IF($I$7:$I$28&lt;&gt;"",ROW($I$7:$I$28)-MIN(ROW($I$7:$I$28))+1,""),""),ROW()-ROW(A$31)+1))),","),"")</f>
        <v/>
      </c>
      <c r="K31" s="0" t="str">
        <f aca="false" t="array" ref="K31:K31">IFERROR(CONCATENATE((INDEX($A$7:$A$28,SMALL(IF($L$7:$L$28&lt;&gt;"",IF($I$7:$I$28&lt;&gt;"",ROW($I$7:$I$28)-MIN(ROW($I$7:$I$28))+1,""),""),ROW()-ROW(A$31)+1))),),"")</f>
        <v/>
      </c>
      <c r="N31" s="0" t="str">
        <f aca="false" t="array" ref="N31:N31">IFERROR(CONCATENATE((INDEX($Q$7:$Q$28,SMALL(IF($Q$7:$Q$28&lt;&gt;"",IF($N$7:$N$28&lt;&gt;"",ROW($N$7:$N$28)-MIN(ROW($N$7:$N$28))+1,""),""),ROW()-ROW(A$31)+1)))," "),"")</f>
        <v/>
      </c>
      <c r="O31" s="0" t="str">
        <f aca="false" t="array" ref="O31:O31">IFERROR(CONCATENATE(TEXT(INDEX($N$7:$N$28,SMALL(IF($Q$7:$Q$28&lt;&gt;"",IF($N$7:$N$28&lt;&gt;"",ROW($N$7:$N$28)-MIN(ROW($N$7:$N$28))+1,""),""),ROW()-ROW(A$31)+1)),"##0")," "),"")</f>
        <v/>
      </c>
      <c r="P31" s="0" t="str">
        <f aca="false" t="array" ref="P31:P31">IFERROR(CONCATENATE((INDEX($A$7:$A$28,SMALL(IF($Q$7:$Q$28&lt;&gt;"",IF($N$7:$N$28&lt;&gt;"",ROW($N$7:$N$28)-MIN(ROW($N$7:$N$28))+1,""),""),ROW()-ROW(A$31)+1))),),"")</f>
        <v/>
      </c>
      <c r="S31" s="0" t="str">
        <f aca="false" t="array" ref="S31:S31">IFERROR(CONCATENATE((INDEX($V$7:$V$28,SMALL(IF($V$7:$V$28&lt;&gt;"",IF($S$7:$S$28&lt;&gt;"",ROW($S$7:$S$28)-MIN(ROW($S$7:$S$28))+1,""),""),ROW()-ROW(A$31)+1)))," "),"")</f>
        <v>485-1431 </v>
      </c>
      <c r="T31" s="0" t="str">
        <f aca="false" t="array" ref="T31:T31">IFERROR(CONCATENATE(TEXT(INDEX($S$7:$S$28,SMALL(IF($V$7:$V$28&lt;&gt;"",IF($S$7:$S$28&lt;&gt;"",ROW($S$7:$S$28)-MIN(ROW($S$7:$S$28))+1,""),""),ROW()-ROW(A$31)+1)),"##0")," "),"")</f>
        <v>3 </v>
      </c>
      <c r="U31" s="0" t="str">
        <f aca="false" t="array" ref="U31:U31">IFERROR(CONCATENATE((INDEX($A$7:$A$28,SMALL(IF($V$7:$V$28&lt;&gt;"",IF($S$7:$S$28&lt;&gt;"",ROW($S$7:$S$28)-MIN(ROW($S$7:$S$28))+1,""),""),ROW()-ROW(A$31)+1))),),"")</f>
        <v>OLED501</v>
      </c>
      <c r="X31" s="0" t="str">
        <f aca="false" t="array" ref="X31:X31">IFERROR(CONCATENATE((INDEX($AA$7:$AA$28,SMALL(IF($AA$7:$AA$28&lt;&gt;"",IF($X$7:$X$28&lt;&gt;"",ROW($X$7:$X$28)-MIN(ROW($X$7:$X$28))+1,""),""),ROW()-ROW(A$31)+1))),","),"")</f>
        <v>89K7666,</v>
      </c>
      <c r="Y31" s="0" t="str">
        <f aca="false" t="array" ref="Y31:Y31">IFERROR(CONCATENATE(TEXT(INDEX($X$7:$X$28,SMALL(IF($AA$7:$AA$28&lt;&gt;"",IF($X$7:$X$28&lt;&gt;"",ROW($X$7:$X$28)-MIN(ROW($X$7:$X$28))+1,""),""),ROW()-ROW(A$31)+1)),"##0"),","),"")</f>
        <v>6,</v>
      </c>
      <c r="Z31" s="0" t="str">
        <f aca="false" t="array" ref="Z31:Z31">IFERROR(CONCATENATE((INDEX($A$7:$A$28,SMALL(IF($AA$7:$AA$28&lt;&gt;"",IF($X$7:$X$28&lt;&gt;"",ROW($X$7:$X$28)-MIN(ROW($X$7:$X$28))+1,""),""),ROW()-ROW(A$31)+1))),),"")</f>
        <v>J507,J508</v>
      </c>
      <c r="AC31" s="0" t="str">
        <f aca="false" t="array" ref="AC31:AC31">IFERROR(CONCATENATE((INDEX($AF$7:$AF$28,SMALL(IF($AF$7:$AF$28&lt;&gt;"",IF($AC$7:$AC$28&lt;&gt;"",ROW($AC$7:$AC$28)-MIN(ROW($AC$7:$AC$28))+1,""),""),ROW()-ROW(A$31)+1)))," "),"")</f>
        <v>172-7564 </v>
      </c>
      <c r="AD31" s="0" t="str">
        <f aca="false" t="array" ref="AD31:AD31">IFERROR(CONCATENATE(TEXT(INDEX($AC$7:$AC$28,SMALL(IF($AF$7:$AF$28&lt;&gt;"",IF($AC$7:$AC$28&lt;&gt;"",ROW($AC$7:$AC$28)-MIN(ROW($AC$7:$AC$28))+1,""),""),ROW()-ROW(A$31)+1)),"##0")," "),"")</f>
        <v>36 </v>
      </c>
      <c r="AE31" s="0" t="str">
        <f aca="false" t="array" ref="AE31:AE31">IFERROR(CONCATENATE((INDEX($A$7:$A$28,SMALL(IF($AF$7:$AF$28&lt;&gt;"",IF($AC$7:$AC$28&lt;&gt;"",ROW($AC$7:$AC$28)-MIN(ROW($AC$7:$AC$28))+1,""),""),ROW()-ROW(A$31)+1))),),"")</f>
        <v>RV201,RV203,RV204,RV206,RV207,RV209,RV211-RV213,RV215-RV217</v>
      </c>
      <c r="AH31" s="0" t="str">
        <f aca="false" t="array" ref="AH31:AH31">IFERROR(CONCATENATE((INDEX($AK$7:$AK$28,SMALL(IF($AK$7:$AK$28&lt;&gt;"",IF($AH$7:$AH$28&lt;&gt;"",ROW($AH$7:$AH$28)-MIN(ROW($AH$7:$AH$28))+1,""),""),ROW()-ROW(A$31)+1)))," "),"")</f>
        <v>CD74HC4051E </v>
      </c>
      <c r="AI31" s="0" t="str">
        <f aca="false" t="array" ref="AI31:AI31">IFERROR(CONCATENATE(TEXT(INDEX($AH$7:$AH$28,SMALL(IF($AK$7:$AK$28&lt;&gt;"",IF($AH$7:$AH$28&lt;&gt;"",ROW($AH$7:$AH$28)-MIN(ROW($AH$7:$AH$28))+1,""),""),ROW()-ROW(A$31)+1)),"##0")," "),"")</f>
        <v>30 </v>
      </c>
      <c r="AJ31" s="0" t="str">
        <f aca="false" t="array" ref="AJ31:AJ31">IFERROR(CONCATENATE((INDEX($A$7:$A$28,SMALL(IF($AK$7:$AK$28&lt;&gt;"",IF($AH$7:$AH$28&lt;&gt;"",ROW($AH$7:$AH$28)-MIN(ROW($AH$7:$AH$28))+1,""),""),ROW()-ROW(A$31)+1))),),"")</f>
        <v>U401-U410</v>
      </c>
    </row>
    <row r="32" customFormat="false" ht="15" hidden="false" customHeight="false" outlineLevel="0" collapsed="false">
      <c r="I32" s="0" t="str">
        <f aca="false" t="array" ref="I32:I32">IFERROR(CONCATENATE(TEXT(INDEX($I$7:$I$28,SMALL(IF($L$7:$L$28&lt;&gt;"",IF($I$7:$I$28&lt;&gt;"",ROW($I$7:$I$28)-MIN(ROW($I$7:$I$28))+1,""),""),ROW()-ROW(A$31)+1)),"##0"),","),"")</f>
        <v/>
      </c>
      <c r="J32" s="0" t="str">
        <f aca="false" t="array" ref="J32:J32">IFERROR(CONCATENATE((INDEX($L$7:$L$28,SMALL(IF($L$7:$L$28&lt;&gt;"",IF($I$7:$I$28&lt;&gt;"",ROW($I$7:$I$28)-MIN(ROW($I$7:$I$28))+1,""),""),ROW()-ROW(A$31)+1))),","),"")</f>
        <v/>
      </c>
      <c r="K32" s="0" t="str">
        <f aca="false" t="array" ref="K32:K32">IFERROR(CONCATENATE((INDEX($A$7:$A$28,SMALL(IF($L$7:$L$28&lt;&gt;"",IF($I$7:$I$28&lt;&gt;"",ROW($I$7:$I$28)-MIN(ROW($I$7:$I$28))+1,""),""),ROW()-ROW(A$31)+1))),),"")</f>
        <v/>
      </c>
      <c r="N32" s="0" t="str">
        <f aca="false" t="array" ref="N32:N32">IFERROR(CONCATENATE((INDEX($Q$7:$Q$28,SMALL(IF($Q$7:$Q$28&lt;&gt;"",IF($N$7:$N$28&lt;&gt;"",ROW($N$7:$N$28)-MIN(ROW($N$7:$N$28))+1,""),""),ROW()-ROW(A$31)+1)))," "),"")</f>
        <v/>
      </c>
      <c r="O32" s="0" t="str">
        <f aca="false" t="array" ref="O32:O32">IFERROR(CONCATENATE(TEXT(INDEX($N$7:$N$28,SMALL(IF($Q$7:$Q$28&lt;&gt;"",IF($N$7:$N$28&lt;&gt;"",ROW($N$7:$N$28)-MIN(ROW($N$7:$N$28))+1,""),""),ROW()-ROW(A$31)+1)),"##0")," "),"")</f>
        <v/>
      </c>
      <c r="P32" s="0" t="str">
        <f aca="false" t="array" ref="P32:P32">IFERROR(CONCATENATE((INDEX($A$7:$A$28,SMALL(IF($Q$7:$Q$28&lt;&gt;"",IF($N$7:$N$28&lt;&gt;"",ROW($N$7:$N$28)-MIN(ROW($N$7:$N$28))+1,""),""),ROW()-ROW(A$31)+1))),),"")</f>
        <v/>
      </c>
      <c r="S32" s="0" t="str">
        <f aca="false" t="array" ref="S32:S32">IFERROR(CONCATENATE((INDEX($V$7:$V$28,SMALL(IF($V$7:$V$28&lt;&gt;"",IF($S$7:$S$28&lt;&gt;"",ROW($S$7:$S$28)-MIN(ROW($S$7:$S$28))+1,""),""),ROW()-ROW(A$31)+1)))," "),"")</f>
        <v>688-RS6011YA6009 </v>
      </c>
      <c r="T32" s="0" t="str">
        <f aca="false" t="array" ref="T32:T32">IFERROR(CONCATENATE(TEXT(INDEX($S$7:$S$28,SMALL(IF($V$7:$V$28&lt;&gt;"",IF($S$7:$S$28&lt;&gt;"",ROW($S$7:$S$28)-MIN(ROW($S$7:$S$28))+1,""),""),ROW()-ROW(A$31)+1)),"##0")," "),"")</f>
        <v>30 </v>
      </c>
      <c r="U32" s="0" t="str">
        <f aca="false" t="array" ref="U32:U32">IFERROR(CONCATENATE((INDEX($A$7:$A$28,SMALL(IF($V$7:$V$28&lt;&gt;"",IF($S$7:$S$28&lt;&gt;"",ROW($S$7:$S$28)-MIN(ROW($S$7:$S$28))+1,""),""),ROW()-ROW(A$31)+1))),),"")</f>
        <v>RV202,RV205,RV208,RV210,RV214,RV218-RV222</v>
      </c>
      <c r="X32" s="0" t="str">
        <f aca="false" t="array" ref="X32:X32">IFERROR(CONCATENATE((INDEX($AA$7:$AA$28,SMALL(IF($AA$7:$AA$28&lt;&gt;"",IF($X$7:$X$28&lt;&gt;"",ROW($X$7:$X$28)-MIN(ROW($X$7:$X$28))+1,""),""),ROW()-ROW(A$31)+1))),","),"")</f>
        <v>45AC6535,</v>
      </c>
      <c r="Y32" s="0" t="str">
        <f aca="false" t="array" ref="Y32:Y32">IFERROR(CONCATENATE(TEXT(INDEX($X$7:$X$28,SMALL(IF($AA$7:$AA$28&lt;&gt;"",IF($X$7:$X$28&lt;&gt;"",ROW($X$7:$X$28)-MIN(ROW($X$7:$X$28))+1,""),""),ROW()-ROW(A$31)+1)),"##0"),","),"")</f>
        <v>6,</v>
      </c>
      <c r="Z32" s="0" t="str">
        <f aca="false" t="array" ref="Z32:Z32">IFERROR(CONCATENATE((INDEX($A$7:$A$28,SMALL(IF($AA$7:$AA$28&lt;&gt;"",IF($X$7:$X$28&lt;&gt;"",ROW($X$7:$X$28)-MIN(ROW($X$7:$X$28))+1,""),""),ROW()-ROW(A$31)+1))),),"")</f>
        <v>R514,R521</v>
      </c>
      <c r="AC32" s="0" t="str">
        <f aca="false" t="array" ref="AC32:AC32">IFERROR(CONCATENATE((INDEX($AF$7:$AF$28,SMALL(IF($AF$7:$AF$28&lt;&gt;"",IF($AC$7:$AC$28&lt;&gt;"",ROW($AC$7:$AC$28)-MIN(ROW($AC$7:$AC$28))+1,""),""),ROW()-ROW(A$31)+1)))," "),"")</f>
        <v/>
      </c>
      <c r="AD32" s="0" t="str">
        <f aca="false" t="array" ref="AD32:AD32">IFERROR(CONCATENATE(TEXT(INDEX($AC$7:$AC$28,SMALL(IF($AF$7:$AF$28&lt;&gt;"",IF($AC$7:$AC$28&lt;&gt;"",ROW($AC$7:$AC$28)-MIN(ROW($AC$7:$AC$28))+1,""),""),ROW()-ROW(A$31)+1)),"##0")," "),"")</f>
        <v/>
      </c>
      <c r="AE32" s="0" t="str">
        <f aca="false" t="array" ref="AE32:AE32">IFERROR(CONCATENATE((INDEX($A$7:$A$28,SMALL(IF($AF$7:$AF$28&lt;&gt;"",IF($AC$7:$AC$28&lt;&gt;"",ROW($AC$7:$AC$28)-MIN(ROW($AC$7:$AC$28))+1,""),""),ROW()-ROW(A$31)+1))),),"")</f>
        <v/>
      </c>
      <c r="AH32" s="0" t="str">
        <f aca="false" t="array" ref="AH32:AH32">IFERROR(CONCATENATE((INDEX($AK$7:$AK$28,SMALL(IF($AK$7:$AK$28&lt;&gt;"",IF($AH$7:$AH$28&lt;&gt;"",ROW($AH$7:$AH$28)-MIN(ROW($AH$7:$AH$28))+1,""),""),ROW()-ROW(A$31)+1)))," "),"")</f>
        <v/>
      </c>
      <c r="AI32" s="0" t="str">
        <f aca="false" t="array" ref="AI32:AI32">IFERROR(CONCATENATE(TEXT(INDEX($AH$7:$AH$28,SMALL(IF($AK$7:$AK$28&lt;&gt;"",IF($AH$7:$AH$28&lt;&gt;"",ROW($AH$7:$AH$28)-MIN(ROW($AH$7:$AH$28))+1,""),""),ROW()-ROW(A$31)+1)),"##0")," "),"")</f>
        <v/>
      </c>
      <c r="AJ32" s="0" t="str">
        <f aca="false" t="array" ref="AJ32:AJ32">IFERROR(CONCATENATE((INDEX($A$7:$A$28,SMALL(IF($AK$7:$AK$28&lt;&gt;"",IF($AH$7:$AH$28&lt;&gt;"",ROW($AH$7:$AH$28)-MIN(ROW($AH$7:$AH$28))+1,""),""),ROW()-ROW(A$31)+1))),),"")</f>
        <v/>
      </c>
    </row>
    <row r="33" customFormat="false" ht="15" hidden="false" customHeight="false" outlineLevel="0" collapsed="false">
      <c r="I33" s="0" t="str">
        <f aca="false" t="array" ref="I33:I33">IFERROR(CONCATENATE(TEXT(INDEX($I$7:$I$28,SMALL(IF($L$7:$L$28&lt;&gt;"",IF($I$7:$I$28&lt;&gt;"",ROW($I$7:$I$28)-MIN(ROW($I$7:$I$28))+1,""),""),ROW()-ROW(A$31)+1)),"##0"),","),"")</f>
        <v/>
      </c>
      <c r="J33" s="0" t="str">
        <f aca="false" t="array" ref="J33:J33">IFERROR(CONCATENATE((INDEX($L$7:$L$28,SMALL(IF($L$7:$L$28&lt;&gt;"",IF($I$7:$I$28&lt;&gt;"",ROW($I$7:$I$28)-MIN(ROW($I$7:$I$28))+1,""),""),ROW()-ROW(A$31)+1))),","),"")</f>
        <v/>
      </c>
      <c r="K33" s="0" t="str">
        <f aca="false" t="array" ref="K33:K33">IFERROR(CONCATENATE((INDEX($A$7:$A$28,SMALL(IF($L$7:$L$28&lt;&gt;"",IF($I$7:$I$28&lt;&gt;"",ROW($I$7:$I$28)-MIN(ROW($I$7:$I$28))+1,""),""),ROW()-ROW(A$31)+1))),),"")</f>
        <v/>
      </c>
      <c r="N33" s="0" t="str">
        <f aca="false" t="array" ref="N33:N33">IFERROR(CONCATENATE((INDEX($Q$7:$Q$28,SMALL(IF($Q$7:$Q$28&lt;&gt;"",IF($N$7:$N$28&lt;&gt;"",ROW($N$7:$N$28)-MIN(ROW($N$7:$N$28))+1,""),""),ROW()-ROW(A$31)+1)))," "),"")</f>
        <v/>
      </c>
      <c r="O33" s="0" t="str">
        <f aca="false" t="array" ref="O33:O33">IFERROR(CONCATENATE(TEXT(INDEX($N$7:$N$28,SMALL(IF($Q$7:$Q$28&lt;&gt;"",IF($N$7:$N$28&lt;&gt;"",ROW($N$7:$N$28)-MIN(ROW($N$7:$N$28))+1,""),""),ROW()-ROW(A$31)+1)),"##0")," "),"")</f>
        <v/>
      </c>
      <c r="P33" s="0" t="str">
        <f aca="false" t="array" ref="P33:P33">IFERROR(CONCATENATE((INDEX($A$7:$A$28,SMALL(IF($Q$7:$Q$28&lt;&gt;"",IF($N$7:$N$28&lt;&gt;"",ROW($N$7:$N$28)-MIN(ROW($N$7:$N$28))+1,""),""),ROW()-ROW(A$31)+1))),),"")</f>
        <v/>
      </c>
      <c r="S33" s="0" t="str">
        <f aca="false" t="array" ref="S33:S33">IFERROR(CONCATENATE((INDEX($V$7:$V$28,SMALL(IF($V$7:$V$28&lt;&gt;"",IF($S$7:$S$28&lt;&gt;"",ROW($S$7:$S$28)-MIN(ROW($S$7:$S$28))+1,""),""),ROW()-ROW(A$31)+1)))," "),"")</f>
        <v>642-MHPS2285 </v>
      </c>
      <c r="T33" s="0" t="str">
        <f aca="false" t="array" ref="T33:T33">IFERROR(CONCATENATE(TEXT(INDEX($S$7:$S$28,SMALL(IF($V$7:$V$28&lt;&gt;"",IF($S$7:$S$28&lt;&gt;"",ROW($S$7:$S$28)-MIN(ROW($S$7:$S$28))+1,""),""),ROW()-ROW(A$31)+1)),"##0")," "),"")</f>
        <v>165 </v>
      </c>
      <c r="U33" s="0" t="str">
        <f aca="false" t="array" ref="U33:U33">IFERROR(CONCATENATE((INDEX($A$7:$A$28,SMALL(IF($V$7:$V$28&lt;&gt;"",IF($S$7:$S$28&lt;&gt;"",ROW($S$7:$S$28)-MIN(ROW($S$7:$S$28))+1,""),""),ROW()-ROW(A$31)+1))),),"")</f>
        <v>SW201-SW255</v>
      </c>
      <c r="X33" s="0" t="str">
        <f aca="false" t="array" ref="X33:X33">IFERROR(CONCATENATE((INDEX($AA$7:$AA$28,SMALL(IF($AA$7:$AA$28&lt;&gt;"",IF($X$7:$X$28&lt;&gt;"",ROW($X$7:$X$28)-MIN(ROW($X$7:$X$28))+1,""),""),ROW()-ROW(A$31)+1))),","),"")</f>
        <v>45AC6535,</v>
      </c>
      <c r="Y33" s="0" t="str">
        <f aca="false" t="array" ref="Y33:Y33">IFERROR(CONCATENATE(TEXT(INDEX($X$7:$X$28,SMALL(IF($AA$7:$AA$28&lt;&gt;"",IF($X$7:$X$28&lt;&gt;"",ROW($X$7:$X$28)-MIN(ROW($X$7:$X$28))+1,""),""),ROW()-ROW(A$31)+1)),"##0"),","),"")</f>
        <v>3,</v>
      </c>
      <c r="Z33" s="0" t="str">
        <f aca="false" t="array" ref="Z33:Z33">IFERROR(CONCATENATE((INDEX($A$7:$A$28,SMALL(IF($AA$7:$AA$28&lt;&gt;"",IF($X$7:$X$28&lt;&gt;"",ROW($X$7:$X$28)-MIN(ROW($X$7:$X$28))+1,""),""),ROW()-ROW(A$31)+1))),),"")</f>
        <v>R519</v>
      </c>
      <c r="AC33" s="0" t="str">
        <f aca="false" t="array" ref="AC33:AC33">IFERROR(CONCATENATE((INDEX($AF$7:$AF$28,SMALL(IF($AF$7:$AF$28&lt;&gt;"",IF($AC$7:$AC$28&lt;&gt;"",ROW($AC$7:$AC$28)-MIN(ROW($AC$7:$AC$28))+1,""),""),ROW()-ROW(A$31)+1)))," "),"")</f>
        <v/>
      </c>
      <c r="AD33" s="0" t="str">
        <f aca="false" t="array" ref="AD33:AD33">IFERROR(CONCATENATE(TEXT(INDEX($AC$7:$AC$28,SMALL(IF($AF$7:$AF$28&lt;&gt;"",IF($AC$7:$AC$28&lt;&gt;"",ROW($AC$7:$AC$28)-MIN(ROW($AC$7:$AC$28))+1,""),""),ROW()-ROW(A$31)+1)),"##0")," "),"")</f>
        <v/>
      </c>
      <c r="AE33" s="0" t="str">
        <f aca="false" t="array" ref="AE33:AE33">IFERROR(CONCATENATE((INDEX($A$7:$A$28,SMALL(IF($AF$7:$AF$28&lt;&gt;"",IF($AC$7:$AC$28&lt;&gt;"",ROW($AC$7:$AC$28)-MIN(ROW($AC$7:$AC$28))+1,""),""),ROW()-ROW(A$31)+1))),),"")</f>
        <v/>
      </c>
      <c r="AH33" s="0" t="str">
        <f aca="false" t="array" ref="AH33:AH33">IFERROR(CONCATENATE((INDEX($AK$7:$AK$28,SMALL(IF($AK$7:$AK$28&lt;&gt;"",IF($AH$7:$AH$28&lt;&gt;"",ROW($AH$7:$AH$28)-MIN(ROW($AH$7:$AH$28))+1,""),""),ROW()-ROW(A$31)+1)))," "),"")</f>
        <v/>
      </c>
      <c r="AI33" s="0" t="str">
        <f aca="false" t="array" ref="AI33:AI33">IFERROR(CONCATENATE(TEXT(INDEX($AH$7:$AH$28,SMALL(IF($AK$7:$AK$28&lt;&gt;"",IF($AH$7:$AH$28&lt;&gt;"",ROW($AH$7:$AH$28)-MIN(ROW($AH$7:$AH$28))+1,""),""),ROW()-ROW(A$31)+1)),"##0")," "),"")</f>
        <v/>
      </c>
      <c r="AJ33" s="0" t="str">
        <f aca="false" t="array" ref="AJ33:AJ33">IFERROR(CONCATENATE((INDEX($A$7:$A$28,SMALL(IF($AK$7:$AK$28&lt;&gt;"",IF($AH$7:$AH$28&lt;&gt;"",ROW($AH$7:$AH$28)-MIN(ROW($AH$7:$AH$28))+1,""),""),ROW()-ROW(A$31)+1))),),"")</f>
        <v/>
      </c>
    </row>
    <row r="34" customFormat="false" ht="15" hidden="false" customHeight="false" outlineLevel="0" collapsed="false">
      <c r="I34" s="0" t="str">
        <f aca="false" t="array" ref="I34:I34">IFERROR(CONCATENATE(TEXT(INDEX($I$7:$I$28,SMALL(IF($L$7:$L$28&lt;&gt;"",IF($I$7:$I$28&lt;&gt;"",ROW($I$7:$I$28)-MIN(ROW($I$7:$I$28))+1,""),""),ROW()-ROW(A$31)+1)),"##0"),","),"")</f>
        <v/>
      </c>
      <c r="J34" s="0" t="str">
        <f aca="false" t="array" ref="J34:J34">IFERROR(CONCATENATE((INDEX($L$7:$L$28,SMALL(IF($L$7:$L$28&lt;&gt;"",IF($I$7:$I$28&lt;&gt;"",ROW($I$7:$I$28)-MIN(ROW($I$7:$I$28))+1,""),""),ROW()-ROW(A$31)+1))),","),"")</f>
        <v/>
      </c>
      <c r="K34" s="0" t="str">
        <f aca="false" t="array" ref="K34:K34">IFERROR(CONCATENATE((INDEX($A$7:$A$28,SMALL(IF($L$7:$L$28&lt;&gt;"",IF($I$7:$I$28&lt;&gt;"",ROW($I$7:$I$28)-MIN(ROW($I$7:$I$28))+1,""),""),ROW()-ROW(A$31)+1))),),"")</f>
        <v/>
      </c>
      <c r="N34" s="0" t="str">
        <f aca="false" t="array" ref="N34:N34">IFERROR(CONCATENATE((INDEX($Q$7:$Q$28,SMALL(IF($Q$7:$Q$28&lt;&gt;"",IF($N$7:$N$28&lt;&gt;"",ROW($N$7:$N$28)-MIN(ROW($N$7:$N$28))+1,""),""),ROW()-ROW(A$31)+1)))," "),"")</f>
        <v/>
      </c>
      <c r="O34" s="0" t="str">
        <f aca="false" t="array" ref="O34:O34">IFERROR(CONCATENATE(TEXT(INDEX($N$7:$N$28,SMALL(IF($Q$7:$Q$28&lt;&gt;"",IF($N$7:$N$28&lt;&gt;"",ROW($N$7:$N$28)-MIN(ROW($N$7:$N$28))+1,""),""),ROW()-ROW(A$31)+1)),"##0")," "),"")</f>
        <v/>
      </c>
      <c r="P34" s="0" t="str">
        <f aca="false" t="array" ref="P34:P34">IFERROR(CONCATENATE((INDEX($A$7:$A$28,SMALL(IF($Q$7:$Q$28&lt;&gt;"",IF($N$7:$N$28&lt;&gt;"",ROW($N$7:$N$28)-MIN(ROW($N$7:$N$28))+1,""),""),ROW()-ROW(A$31)+1))),),"")</f>
        <v/>
      </c>
      <c r="S34" s="0" t="str">
        <f aca="false" t="array" ref="S34:S34">IFERROR(CONCATENATE((INDEX($V$7:$V$28,SMALL(IF($V$7:$V$28&lt;&gt;"",IF($S$7:$S$28&lt;&gt;"",ROW($S$7:$S$28)-MIN(ROW($S$7:$S$28))+1,""),""),ROW()-ROW(A$31)+1)))," "),"")</f>
        <v/>
      </c>
      <c r="T34" s="0" t="str">
        <f aca="false" t="array" ref="T34:T34">IFERROR(CONCATENATE(TEXT(INDEX($S$7:$S$28,SMALL(IF($V$7:$V$28&lt;&gt;"",IF($S$7:$S$28&lt;&gt;"",ROW($S$7:$S$28)-MIN(ROW($S$7:$S$28))+1,""),""),ROW()-ROW(A$31)+1)),"##0")," "),"")</f>
        <v/>
      </c>
      <c r="U34" s="0" t="str">
        <f aca="false" t="array" ref="U34:U34">IFERROR(CONCATENATE((INDEX($A$7:$A$28,SMALL(IF($V$7:$V$28&lt;&gt;"",IF($S$7:$S$28&lt;&gt;"",ROW($S$7:$S$28)-MIN(ROW($S$7:$S$28))+1,""),""),ROW()-ROW(A$31)+1))),),"")</f>
        <v/>
      </c>
      <c r="X34" s="0" t="str">
        <f aca="false" t="array" ref="X34:X34">IFERROR(CONCATENATE((INDEX($AA$7:$AA$28,SMALL(IF($AA$7:$AA$28&lt;&gt;"",IF($X$7:$X$28&lt;&gt;"",ROW($X$7:$X$28)-MIN(ROW($X$7:$X$28))+1,""),""),ROW()-ROW(A$31)+1))),","),"")</f>
        <v>45AC6535,</v>
      </c>
      <c r="Y34" s="0" t="str">
        <f aca="false" t="array" ref="Y34:Y34">IFERROR(CONCATENATE(TEXT(INDEX($X$7:$X$28,SMALL(IF($AA$7:$AA$28&lt;&gt;"",IF($X$7:$X$28&lt;&gt;"",ROW($X$7:$X$28)-MIN(ROW($X$7:$X$28))+1,""),""),ROW()-ROW(A$31)+1)),"##0"),","),"")</f>
        <v>222,</v>
      </c>
      <c r="Z34" s="0" t="str">
        <f aca="false" t="array" ref="Z34:Z34">IFERROR(CONCATENATE((INDEX($A$7:$A$28,SMALL(IF($AA$7:$AA$28&lt;&gt;"",IF($X$7:$X$28&lt;&gt;"",ROW($X$7:$X$28)-MIN(ROW($X$7:$X$28))+1,""),""),ROW()-ROW(A$31)+1))),),"")</f>
        <v>R201-R255,R501-R513,R515-R518,R520,R522</v>
      </c>
      <c r="AC34" s="0" t="str">
        <f aca="false" t="array" ref="AC34:AC34">IFERROR(CONCATENATE((INDEX($AF$7:$AF$28,SMALL(IF($AF$7:$AF$28&lt;&gt;"",IF($AC$7:$AC$28&lt;&gt;"",ROW($AC$7:$AC$28)-MIN(ROW($AC$7:$AC$28))+1,""),""),ROW()-ROW(A$31)+1)))," "),"")</f>
        <v/>
      </c>
      <c r="AD34" s="0" t="str">
        <f aca="false" t="array" ref="AD34:AD34">IFERROR(CONCATENATE(TEXT(INDEX($AC$7:$AC$28,SMALL(IF($AF$7:$AF$28&lt;&gt;"",IF($AC$7:$AC$28&lt;&gt;"",ROW($AC$7:$AC$28)-MIN(ROW($AC$7:$AC$28))+1,""),""),ROW()-ROW(A$31)+1)),"##0")," "),"")</f>
        <v/>
      </c>
      <c r="AE34" s="0" t="str">
        <f aca="false" t="array" ref="AE34:AE34">IFERROR(CONCATENATE((INDEX($A$7:$A$28,SMALL(IF($AF$7:$AF$28&lt;&gt;"",IF($AC$7:$AC$28&lt;&gt;"",ROW($AC$7:$AC$28)-MIN(ROW($AC$7:$AC$28))+1,""),""),ROW()-ROW(A$31)+1))),),"")</f>
        <v/>
      </c>
      <c r="AH34" s="0" t="str">
        <f aca="false" t="array" ref="AH34:AH34">IFERROR(CONCATENATE((INDEX($AK$7:$AK$28,SMALL(IF($AK$7:$AK$28&lt;&gt;"",IF($AH$7:$AH$28&lt;&gt;"",ROW($AH$7:$AH$28)-MIN(ROW($AH$7:$AH$28))+1,""),""),ROW()-ROW(A$31)+1)))," "),"")</f>
        <v/>
      </c>
      <c r="AI34" s="0" t="str">
        <f aca="false" t="array" ref="AI34:AI34">IFERROR(CONCATENATE(TEXT(INDEX($AH$7:$AH$28,SMALL(IF($AK$7:$AK$28&lt;&gt;"",IF($AH$7:$AH$28&lt;&gt;"",ROW($AH$7:$AH$28)-MIN(ROW($AH$7:$AH$28))+1,""),""),ROW()-ROW(A$31)+1)),"##0")," "),"")</f>
        <v/>
      </c>
      <c r="AJ34" s="0" t="str">
        <f aca="false" t="array" ref="AJ34:AJ34">IFERROR(CONCATENATE((INDEX($A$7:$A$28,SMALL(IF($AK$7:$AK$28&lt;&gt;"",IF($AH$7:$AH$28&lt;&gt;"",ROW($AH$7:$AH$28)-MIN(ROW($AH$7:$AH$28))+1,""),""),ROW()-ROW(A$31)+1))),),"")</f>
        <v/>
      </c>
    </row>
    <row r="35" customFormat="false" ht="15" hidden="false" customHeight="false" outlineLevel="0" collapsed="false">
      <c r="I35" s="0" t="str">
        <f aca="false" t="array" ref="I35:I35">IFERROR(CONCATENATE(TEXT(INDEX($I$7:$I$28,SMALL(IF($L$7:$L$28&lt;&gt;"",IF($I$7:$I$28&lt;&gt;"",ROW($I$7:$I$28)-MIN(ROW($I$7:$I$28))+1,""),""),ROW()-ROW(A$31)+1)),"##0"),","),"")</f>
        <v/>
      </c>
      <c r="J35" s="0" t="str">
        <f aca="false" t="array" ref="J35:J35">IFERROR(CONCATENATE((INDEX($L$7:$L$28,SMALL(IF($L$7:$L$28&lt;&gt;"",IF($I$7:$I$28&lt;&gt;"",ROW($I$7:$I$28)-MIN(ROW($I$7:$I$28))+1,""),""),ROW()-ROW(A$31)+1))),","),"")</f>
        <v/>
      </c>
      <c r="K35" s="0" t="str">
        <f aca="false" t="array" ref="K35:K35">IFERROR(CONCATENATE((INDEX($A$7:$A$28,SMALL(IF($L$7:$L$28&lt;&gt;"",IF($I$7:$I$28&lt;&gt;"",ROW($I$7:$I$28)-MIN(ROW($I$7:$I$28))+1,""),""),ROW()-ROW(A$31)+1))),),"")</f>
        <v/>
      </c>
      <c r="N35" s="0" t="str">
        <f aca="false" t="array" ref="N35:N35">IFERROR(CONCATENATE((INDEX($Q$7:$Q$28,SMALL(IF($Q$7:$Q$28&lt;&gt;"",IF($N$7:$N$28&lt;&gt;"",ROW($N$7:$N$28)-MIN(ROW($N$7:$N$28))+1,""),""),ROW()-ROW(A$31)+1)))," "),"")</f>
        <v/>
      </c>
      <c r="O35" s="0" t="str">
        <f aca="false" t="array" ref="O35:O35">IFERROR(CONCATENATE(TEXT(INDEX($N$7:$N$28,SMALL(IF($Q$7:$Q$28&lt;&gt;"",IF($N$7:$N$28&lt;&gt;"",ROW($N$7:$N$28)-MIN(ROW($N$7:$N$28))+1,""),""),ROW()-ROW(A$31)+1)),"##0")," "),"")</f>
        <v/>
      </c>
      <c r="P35" s="0" t="str">
        <f aca="false" t="array" ref="P35:P35">IFERROR(CONCATENATE((INDEX($A$7:$A$28,SMALL(IF($Q$7:$Q$28&lt;&gt;"",IF($N$7:$N$28&lt;&gt;"",ROW($N$7:$N$28)-MIN(ROW($N$7:$N$28))+1,""),""),ROW()-ROW(A$31)+1))),),"")</f>
        <v/>
      </c>
      <c r="S35" s="0" t="str">
        <f aca="false" t="array" ref="S35:S35">IFERROR(CONCATENATE((INDEX($V$7:$V$28,SMALL(IF($V$7:$V$28&lt;&gt;"",IF($S$7:$S$28&lt;&gt;"",ROW($S$7:$S$28)-MIN(ROW($S$7:$S$28))+1,""),""),ROW()-ROW(A$31)+1)))," "),"")</f>
        <v/>
      </c>
      <c r="T35" s="0" t="str">
        <f aca="false" t="array" ref="T35:T35">IFERROR(CONCATENATE(TEXT(INDEX($S$7:$S$28,SMALL(IF($V$7:$V$28&lt;&gt;"",IF($S$7:$S$28&lt;&gt;"",ROW($S$7:$S$28)-MIN(ROW($S$7:$S$28))+1,""),""),ROW()-ROW(A$31)+1)),"##0")," "),"")</f>
        <v/>
      </c>
      <c r="U35" s="0" t="str">
        <f aca="false" t="array" ref="U35:U35">IFERROR(CONCATENATE((INDEX($A$7:$A$28,SMALL(IF($V$7:$V$28&lt;&gt;"",IF($S$7:$S$28&lt;&gt;"",ROW($S$7:$S$28)-MIN(ROW($S$7:$S$28))+1,""),""),ROW()-ROW(A$31)+1))),),"")</f>
        <v/>
      </c>
      <c r="X35" s="0" t="str">
        <f aca="false" t="array" ref="X35:X35">IFERROR(CONCATENATE((INDEX($AA$7:$AA$28,SMALL(IF($AA$7:$AA$28&lt;&gt;"",IF($X$7:$X$28&lt;&gt;"",ROW($X$7:$X$28)-MIN(ROW($X$7:$X$28))+1,""),""),ROW()-ROW(A$31)+1))),","),"")</f>
        <v>46Y2635,</v>
      </c>
      <c r="Y35" s="0" t="str">
        <f aca="false" t="array" ref="Y35:Y35">IFERROR(CONCATENATE(TEXT(INDEX($X$7:$X$28,SMALL(IF($AA$7:$AA$28&lt;&gt;"",IF($X$7:$X$28&lt;&gt;"",ROW($X$7:$X$28)-MIN(ROW($X$7:$X$28))+1,""),""),ROW()-ROW(A$31)+1)),"##0"),","),"")</f>
        <v>3,</v>
      </c>
      <c r="Z35" s="0" t="str">
        <f aca="false" t="array" ref="Z35:Z35">IFERROR(CONCATENATE((INDEX($A$7:$A$28,SMALL(IF($AA$7:$AA$28&lt;&gt;"",IF($X$7:$X$28&lt;&gt;"",ROW($X$7:$X$28)-MIN(ROW($X$7:$X$28))+1,""),""),ROW()-ROW(A$31)+1))),),"")</f>
        <v>SW501</v>
      </c>
      <c r="AC35" s="0" t="str">
        <f aca="false" t="array" ref="AC35:AC35">IFERROR(CONCATENATE((INDEX($AF$7:$AF$28,SMALL(IF($AF$7:$AF$28&lt;&gt;"",IF($AC$7:$AC$28&lt;&gt;"",ROW($AC$7:$AC$28)-MIN(ROW($AC$7:$AC$28))+1,""),""),ROW()-ROW(A$31)+1)))," "),"")</f>
        <v/>
      </c>
      <c r="AD35" s="0" t="str">
        <f aca="false" t="array" ref="AD35:AD35">IFERROR(CONCATENATE(TEXT(INDEX($AC$7:$AC$28,SMALL(IF($AF$7:$AF$28&lt;&gt;"",IF($AC$7:$AC$28&lt;&gt;"",ROW($AC$7:$AC$28)-MIN(ROW($AC$7:$AC$28))+1,""),""),ROW()-ROW(A$31)+1)),"##0")," "),"")</f>
        <v/>
      </c>
      <c r="AE35" s="0" t="str">
        <f aca="false" t="array" ref="AE35:AE35">IFERROR(CONCATENATE((INDEX($A$7:$A$28,SMALL(IF($AF$7:$AF$28&lt;&gt;"",IF($AC$7:$AC$28&lt;&gt;"",ROW($AC$7:$AC$28)-MIN(ROW($AC$7:$AC$28))+1,""),""),ROW()-ROW(A$31)+1))),),"")</f>
        <v/>
      </c>
      <c r="AH35" s="0" t="str">
        <f aca="false" t="array" ref="AH35:AH35">IFERROR(CONCATENATE((INDEX($AK$7:$AK$28,SMALL(IF($AK$7:$AK$28&lt;&gt;"",IF($AH$7:$AH$28&lt;&gt;"",ROW($AH$7:$AH$28)-MIN(ROW($AH$7:$AH$28))+1,""),""),ROW()-ROW(A$31)+1)))," "),"")</f>
        <v/>
      </c>
      <c r="AI35" s="0" t="str">
        <f aca="false" t="array" ref="AI35:AI35">IFERROR(CONCATENATE(TEXT(INDEX($AH$7:$AH$28,SMALL(IF($AK$7:$AK$28&lt;&gt;"",IF($AH$7:$AH$28&lt;&gt;"",ROW($AH$7:$AH$28)-MIN(ROW($AH$7:$AH$28))+1,""),""),ROW()-ROW(A$31)+1)),"##0")," "),"")</f>
        <v/>
      </c>
      <c r="AJ35" s="0" t="str">
        <f aca="false" t="array" ref="AJ35:AJ35">IFERROR(CONCATENATE((INDEX($A$7:$A$28,SMALL(IF($AK$7:$AK$28&lt;&gt;"",IF($AH$7:$AH$28&lt;&gt;"",ROW($AH$7:$AH$28)-MIN(ROW($AH$7:$AH$28))+1,""),""),ROW()-ROW(A$31)+1))),),"")</f>
        <v/>
      </c>
    </row>
    <row r="36" customFormat="false" ht="15" hidden="false" customHeight="false" outlineLevel="0" collapsed="false">
      <c r="I36" s="0" t="str">
        <f aca="false" t="array" ref="I36:I36">IFERROR(CONCATENATE(TEXT(INDEX($I$7:$I$28,SMALL(IF($L$7:$L$28&lt;&gt;"",IF($I$7:$I$28&lt;&gt;"",ROW($I$7:$I$28)-MIN(ROW($I$7:$I$28))+1,""),""),ROW()-ROW(A$31)+1)),"##0"),","),"")</f>
        <v/>
      </c>
      <c r="J36" s="0" t="str">
        <f aca="false" t="array" ref="J36:J36">IFERROR(CONCATENATE((INDEX($L$7:$L$28,SMALL(IF($L$7:$L$28&lt;&gt;"",IF($I$7:$I$28&lt;&gt;"",ROW($I$7:$I$28)-MIN(ROW($I$7:$I$28))+1,""),""),ROW()-ROW(A$31)+1))),","),"")</f>
        <v/>
      </c>
      <c r="K36" s="0" t="str">
        <f aca="false" t="array" ref="K36:K36">IFERROR(CONCATENATE((INDEX($A$7:$A$28,SMALL(IF($L$7:$L$28&lt;&gt;"",IF($I$7:$I$28&lt;&gt;"",ROW($I$7:$I$28)-MIN(ROW($I$7:$I$28))+1,""),""),ROW()-ROW(A$31)+1))),),"")</f>
        <v/>
      </c>
      <c r="N36" s="0" t="str">
        <f aca="false" t="array" ref="N36:N36">IFERROR(CONCATENATE((INDEX($Q$7:$Q$28,SMALL(IF($Q$7:$Q$28&lt;&gt;"",IF($N$7:$N$28&lt;&gt;"",ROW($N$7:$N$28)-MIN(ROW($N$7:$N$28))+1,""),""),ROW()-ROW(A$31)+1)))," "),"")</f>
        <v/>
      </c>
      <c r="O36" s="0" t="str">
        <f aca="false" t="array" ref="O36:O36">IFERROR(CONCATENATE(TEXT(INDEX($N$7:$N$28,SMALL(IF($Q$7:$Q$28&lt;&gt;"",IF($N$7:$N$28&lt;&gt;"",ROW($N$7:$N$28)-MIN(ROW($N$7:$N$28))+1,""),""),ROW()-ROW(A$31)+1)),"##0")," "),"")</f>
        <v/>
      </c>
      <c r="P36" s="0" t="str">
        <f aca="false" t="array" ref="P36:P36">IFERROR(CONCATENATE((INDEX($A$7:$A$28,SMALL(IF($Q$7:$Q$28&lt;&gt;"",IF($N$7:$N$28&lt;&gt;"",ROW($N$7:$N$28)-MIN(ROW($N$7:$N$28))+1,""),""),ROW()-ROW(A$31)+1))),),"")</f>
        <v/>
      </c>
      <c r="S36" s="0" t="str">
        <f aca="false" t="array" ref="S36:S36">IFERROR(CONCATENATE((INDEX($V$7:$V$28,SMALL(IF($V$7:$V$28&lt;&gt;"",IF($S$7:$S$28&lt;&gt;"",ROW($S$7:$S$28)-MIN(ROW($S$7:$S$28))+1,""),""),ROW()-ROW(A$31)+1)))," "),"")</f>
        <v/>
      </c>
      <c r="T36" s="0" t="str">
        <f aca="false" t="array" ref="T36:T36">IFERROR(CONCATENATE(TEXT(INDEX($S$7:$S$28,SMALL(IF($V$7:$V$28&lt;&gt;"",IF($S$7:$S$28&lt;&gt;"",ROW($S$7:$S$28)-MIN(ROW($S$7:$S$28))+1,""),""),ROW()-ROW(A$31)+1)),"##0")," "),"")</f>
        <v/>
      </c>
      <c r="U36" s="0" t="str">
        <f aca="false" t="array" ref="U36:U36">IFERROR(CONCATENATE((INDEX($A$7:$A$28,SMALL(IF($V$7:$V$28&lt;&gt;"",IF($S$7:$S$28&lt;&gt;"",ROW($S$7:$S$28)-MIN(ROW($S$7:$S$28))+1,""),""),ROW()-ROW(A$31)+1))),),"")</f>
        <v/>
      </c>
      <c r="X36" s="0" t="str">
        <f aca="false" t="array" ref="X36:X36">IFERROR(CONCATENATE((INDEX($AA$7:$AA$28,SMALL(IF($AA$7:$AA$28&lt;&gt;"",IF($X$7:$X$28&lt;&gt;"",ROW($X$7:$X$28)-MIN(ROW($X$7:$X$28))+1,""),""),ROW()-ROW(A$31)+1))),","),"")</f>
        <v/>
      </c>
      <c r="Y36" s="0" t="str">
        <f aca="false" t="array" ref="Y36:Y36">IFERROR(CONCATENATE(TEXT(INDEX($X$7:$X$28,SMALL(IF($AA$7:$AA$28&lt;&gt;"",IF($X$7:$X$28&lt;&gt;"",ROW($X$7:$X$28)-MIN(ROW($X$7:$X$28))+1,""),""),ROW()-ROW(A$31)+1)),"##0"),","),"")</f>
        <v/>
      </c>
      <c r="Z36" s="0" t="str">
        <f aca="false" t="array" ref="Z36:Z36">IFERROR(CONCATENATE((INDEX($A$7:$A$28,SMALL(IF($AA$7:$AA$28&lt;&gt;"",IF($X$7:$X$28&lt;&gt;"",ROW($X$7:$X$28)-MIN(ROW($X$7:$X$28))+1,""),""),ROW()-ROW(A$31)+1))),),"")</f>
        <v/>
      </c>
      <c r="AC36" s="0" t="str">
        <f aca="false" t="array" ref="AC36:AC36">IFERROR(CONCATENATE((INDEX($AF$7:$AF$28,SMALL(IF($AF$7:$AF$28&lt;&gt;"",IF($AC$7:$AC$28&lt;&gt;"",ROW($AC$7:$AC$28)-MIN(ROW($AC$7:$AC$28))+1,""),""),ROW()-ROW(A$31)+1)))," "),"")</f>
        <v/>
      </c>
      <c r="AD36" s="0" t="str">
        <f aca="false" t="array" ref="AD36:AD36">IFERROR(CONCATENATE(TEXT(INDEX($AC$7:$AC$28,SMALL(IF($AF$7:$AF$28&lt;&gt;"",IF($AC$7:$AC$28&lt;&gt;"",ROW($AC$7:$AC$28)-MIN(ROW($AC$7:$AC$28))+1,""),""),ROW()-ROW(A$31)+1)),"##0")," "),"")</f>
        <v/>
      </c>
      <c r="AE36" s="0" t="str">
        <f aca="false" t="array" ref="AE36:AE36">IFERROR(CONCATENATE((INDEX($A$7:$A$28,SMALL(IF($AF$7:$AF$28&lt;&gt;"",IF($AC$7:$AC$28&lt;&gt;"",ROW($AC$7:$AC$28)-MIN(ROW($AC$7:$AC$28))+1,""),""),ROW()-ROW(A$31)+1))),),"")</f>
        <v/>
      </c>
      <c r="AH36" s="0" t="str">
        <f aca="false" t="array" ref="AH36:AH36">IFERROR(CONCATENATE((INDEX($AK$7:$AK$28,SMALL(IF($AK$7:$AK$28&lt;&gt;"",IF($AH$7:$AH$28&lt;&gt;"",ROW($AH$7:$AH$28)-MIN(ROW($AH$7:$AH$28))+1,""),""),ROW()-ROW(A$31)+1)))," "),"")</f>
        <v/>
      </c>
      <c r="AI36" s="0" t="str">
        <f aca="false" t="array" ref="AI36:AI36">IFERROR(CONCATENATE(TEXT(INDEX($AH$7:$AH$28,SMALL(IF($AK$7:$AK$28&lt;&gt;"",IF($AH$7:$AH$28&lt;&gt;"",ROW($AH$7:$AH$28)-MIN(ROW($AH$7:$AH$28))+1,""),""),ROW()-ROW(A$31)+1)),"##0")," "),"")</f>
        <v/>
      </c>
      <c r="AJ36" s="0" t="str">
        <f aca="false" t="array" ref="AJ36:AJ36">IFERROR(CONCATENATE((INDEX($A$7:$A$28,SMALL(IF($AK$7:$AK$28&lt;&gt;"",IF($AH$7:$AH$28&lt;&gt;"",ROW($AH$7:$AH$28)-MIN(ROW($AH$7:$AH$28))+1,""),""),ROW()-ROW(A$31)+1))),),"")</f>
        <v/>
      </c>
    </row>
    <row r="37" customFormat="false" ht="15" hidden="false" customHeight="false" outlineLevel="0" collapsed="false">
      <c r="I37" s="0" t="str">
        <f aca="false" t="array" ref="I37:I37">IFERROR(CONCATENATE(TEXT(INDEX($I$7:$I$28,SMALL(IF($L$7:$L$28&lt;&gt;"",IF($I$7:$I$28&lt;&gt;"",ROW($I$7:$I$28)-MIN(ROW($I$7:$I$28))+1,""),""),ROW()-ROW(A$31)+1)),"##0"),","),"")</f>
        <v/>
      </c>
      <c r="J37" s="0" t="str">
        <f aca="false" t="array" ref="J37:J37">IFERROR(CONCATENATE((INDEX($L$7:$L$28,SMALL(IF($L$7:$L$28&lt;&gt;"",IF($I$7:$I$28&lt;&gt;"",ROW($I$7:$I$28)-MIN(ROW($I$7:$I$28))+1,""),""),ROW()-ROW(A$31)+1))),","),"")</f>
        <v/>
      </c>
      <c r="K37" s="0" t="str">
        <f aca="false" t="array" ref="K37:K37">IFERROR(CONCATENATE((INDEX($A$7:$A$28,SMALL(IF($L$7:$L$28&lt;&gt;"",IF($I$7:$I$28&lt;&gt;"",ROW($I$7:$I$28)-MIN(ROW($I$7:$I$28))+1,""),""),ROW()-ROW(A$31)+1))),),"")</f>
        <v/>
      </c>
      <c r="N37" s="0" t="str">
        <f aca="false" t="array" ref="N37:N37">IFERROR(CONCATENATE((INDEX($Q$7:$Q$28,SMALL(IF($Q$7:$Q$28&lt;&gt;"",IF($N$7:$N$28&lt;&gt;"",ROW($N$7:$N$28)-MIN(ROW($N$7:$N$28))+1,""),""),ROW()-ROW(A$31)+1)))," "),"")</f>
        <v/>
      </c>
      <c r="O37" s="0" t="str">
        <f aca="false" t="array" ref="O37:O37">IFERROR(CONCATENATE(TEXT(INDEX($N$7:$N$28,SMALL(IF($Q$7:$Q$28&lt;&gt;"",IF($N$7:$N$28&lt;&gt;"",ROW($N$7:$N$28)-MIN(ROW($N$7:$N$28))+1,""),""),ROW()-ROW(A$31)+1)),"##0")," "),"")</f>
        <v/>
      </c>
      <c r="P37" s="0" t="str">
        <f aca="false" t="array" ref="P37:P37">IFERROR(CONCATENATE((INDEX($A$7:$A$28,SMALL(IF($Q$7:$Q$28&lt;&gt;"",IF($N$7:$N$28&lt;&gt;"",ROW($N$7:$N$28)-MIN(ROW($N$7:$N$28))+1,""),""),ROW()-ROW(A$31)+1))),),"")</f>
        <v/>
      </c>
      <c r="S37" s="0" t="str">
        <f aca="false" t="array" ref="S37:S37">IFERROR(CONCATENATE((INDEX($V$7:$V$28,SMALL(IF($V$7:$V$28&lt;&gt;"",IF($S$7:$S$28&lt;&gt;"",ROW($S$7:$S$28)-MIN(ROW($S$7:$S$28))+1,""),""),ROW()-ROW(A$31)+1)))," "),"")</f>
        <v/>
      </c>
      <c r="T37" s="0" t="str">
        <f aca="false" t="array" ref="T37:T37">IFERROR(CONCATENATE(TEXT(INDEX($S$7:$S$28,SMALL(IF($V$7:$V$28&lt;&gt;"",IF($S$7:$S$28&lt;&gt;"",ROW($S$7:$S$28)-MIN(ROW($S$7:$S$28))+1,""),""),ROW()-ROW(A$31)+1)),"##0")," "),"")</f>
        <v/>
      </c>
      <c r="U37" s="0" t="str">
        <f aca="false" t="array" ref="U37:U37">IFERROR(CONCATENATE((INDEX($A$7:$A$28,SMALL(IF($V$7:$V$28&lt;&gt;"",IF($S$7:$S$28&lt;&gt;"",ROW($S$7:$S$28)-MIN(ROW($S$7:$S$28))+1,""),""),ROW()-ROW(A$31)+1))),),"")</f>
        <v/>
      </c>
      <c r="X37" s="0" t="str">
        <f aca="false" t="array" ref="X37:X37">IFERROR(CONCATENATE((INDEX($AA$7:$AA$28,SMALL(IF($AA$7:$AA$28&lt;&gt;"",IF($X$7:$X$28&lt;&gt;"",ROW($X$7:$X$28)-MIN(ROW($X$7:$X$28))+1,""),""),ROW()-ROW(A$31)+1))),","),"")</f>
        <v/>
      </c>
      <c r="Y37" s="0" t="str">
        <f aca="false" t="array" ref="Y37:Y37">IFERROR(CONCATENATE(TEXT(INDEX($X$7:$X$28,SMALL(IF($AA$7:$AA$28&lt;&gt;"",IF($X$7:$X$28&lt;&gt;"",ROW($X$7:$X$28)-MIN(ROW($X$7:$X$28))+1,""),""),ROW()-ROW(A$31)+1)),"##0"),","),"")</f>
        <v/>
      </c>
      <c r="Z37" s="0" t="str">
        <f aca="false" t="array" ref="Z37:Z37">IFERROR(CONCATENATE((INDEX($A$7:$A$28,SMALL(IF($AA$7:$AA$28&lt;&gt;"",IF($X$7:$X$28&lt;&gt;"",ROW($X$7:$X$28)-MIN(ROW($X$7:$X$28))+1,""),""),ROW()-ROW(A$31)+1))),),"")</f>
        <v/>
      </c>
      <c r="AC37" s="0" t="str">
        <f aca="false" t="array" ref="AC37:AC37">IFERROR(CONCATENATE((INDEX($AF$7:$AF$28,SMALL(IF($AF$7:$AF$28&lt;&gt;"",IF($AC$7:$AC$28&lt;&gt;"",ROW($AC$7:$AC$28)-MIN(ROW($AC$7:$AC$28))+1,""),""),ROW()-ROW(A$31)+1)))," "),"")</f>
        <v/>
      </c>
      <c r="AD37" s="0" t="str">
        <f aca="false" t="array" ref="AD37:AD37">IFERROR(CONCATENATE(TEXT(INDEX($AC$7:$AC$28,SMALL(IF($AF$7:$AF$28&lt;&gt;"",IF($AC$7:$AC$28&lt;&gt;"",ROW($AC$7:$AC$28)-MIN(ROW($AC$7:$AC$28))+1,""),""),ROW()-ROW(A$31)+1)),"##0")," "),"")</f>
        <v/>
      </c>
      <c r="AE37" s="0" t="str">
        <f aca="false" t="array" ref="AE37:AE37">IFERROR(CONCATENATE((INDEX($A$7:$A$28,SMALL(IF($AF$7:$AF$28&lt;&gt;"",IF($AC$7:$AC$28&lt;&gt;"",ROW($AC$7:$AC$28)-MIN(ROW($AC$7:$AC$28))+1,""),""),ROW()-ROW(A$31)+1))),),"")</f>
        <v/>
      </c>
      <c r="AH37" s="0" t="str">
        <f aca="false" t="array" ref="AH37:AH37">IFERROR(CONCATENATE((INDEX($AK$7:$AK$28,SMALL(IF($AK$7:$AK$28&lt;&gt;"",IF($AH$7:$AH$28&lt;&gt;"",ROW($AH$7:$AH$28)-MIN(ROW($AH$7:$AH$28))+1,""),""),ROW()-ROW(A$31)+1)))," "),"")</f>
        <v/>
      </c>
      <c r="AI37" s="0" t="str">
        <f aca="false" t="array" ref="AI37:AI37">IFERROR(CONCATENATE(TEXT(INDEX($AH$7:$AH$28,SMALL(IF($AK$7:$AK$28&lt;&gt;"",IF($AH$7:$AH$28&lt;&gt;"",ROW($AH$7:$AH$28)-MIN(ROW($AH$7:$AH$28))+1,""),""),ROW()-ROW(A$31)+1)),"##0")," "),"")</f>
        <v/>
      </c>
      <c r="AJ37" s="0" t="str">
        <f aca="false" t="array" ref="AJ37:AJ37">IFERROR(CONCATENATE((INDEX($A$7:$A$28,SMALL(IF($AK$7:$AK$28&lt;&gt;"",IF($AH$7:$AH$28&lt;&gt;"",ROW($AH$7:$AH$28)-MIN(ROW($AH$7:$AH$28))+1,""),""),ROW()-ROW(A$31)+1))),),"")</f>
        <v/>
      </c>
    </row>
    <row r="38" customFormat="false" ht="15" hidden="false" customHeight="false" outlineLevel="0" collapsed="false">
      <c r="I38" s="0" t="str">
        <f aca="false" t="array" ref="I38:I38">IFERROR(CONCATENATE(TEXT(INDEX($I$7:$I$28,SMALL(IF($L$7:$L$28&lt;&gt;"",IF($I$7:$I$28&lt;&gt;"",ROW($I$7:$I$28)-MIN(ROW($I$7:$I$28))+1,""),""),ROW()-ROW(A$31)+1)),"##0"),","),"")</f>
        <v/>
      </c>
      <c r="J38" s="0" t="str">
        <f aca="false" t="array" ref="J38:J38">IFERROR(CONCATENATE((INDEX($L$7:$L$28,SMALL(IF($L$7:$L$28&lt;&gt;"",IF($I$7:$I$28&lt;&gt;"",ROW($I$7:$I$28)-MIN(ROW($I$7:$I$28))+1,""),""),ROW()-ROW(A$31)+1))),","),"")</f>
        <v/>
      </c>
      <c r="K38" s="0" t="str">
        <f aca="false" t="array" ref="K38:K38">IFERROR(CONCATENATE((INDEX($A$7:$A$28,SMALL(IF($L$7:$L$28&lt;&gt;"",IF($I$7:$I$28&lt;&gt;"",ROW($I$7:$I$28)-MIN(ROW($I$7:$I$28))+1,""),""),ROW()-ROW(A$31)+1))),),"")</f>
        <v/>
      </c>
      <c r="N38" s="0" t="str">
        <f aca="false" t="array" ref="N38:N38">IFERROR(CONCATENATE((INDEX($Q$7:$Q$28,SMALL(IF($Q$7:$Q$28&lt;&gt;"",IF($N$7:$N$28&lt;&gt;"",ROW($N$7:$N$28)-MIN(ROW($N$7:$N$28))+1,""),""),ROW()-ROW(A$31)+1)))," "),"")</f>
        <v/>
      </c>
      <c r="O38" s="0" t="str">
        <f aca="false" t="array" ref="O38:O38">IFERROR(CONCATENATE(TEXT(INDEX($N$7:$N$28,SMALL(IF($Q$7:$Q$28&lt;&gt;"",IF($N$7:$N$28&lt;&gt;"",ROW($N$7:$N$28)-MIN(ROW($N$7:$N$28))+1,""),""),ROW()-ROW(A$31)+1)),"##0")," "),"")</f>
        <v/>
      </c>
      <c r="P38" s="0" t="str">
        <f aca="false" t="array" ref="P38:P38">IFERROR(CONCATENATE((INDEX($A$7:$A$28,SMALL(IF($Q$7:$Q$28&lt;&gt;"",IF($N$7:$N$28&lt;&gt;"",ROW($N$7:$N$28)-MIN(ROW($N$7:$N$28))+1,""),""),ROW()-ROW(A$31)+1))),),"")</f>
        <v/>
      </c>
      <c r="S38" s="0" t="str">
        <f aca="false" t="array" ref="S38:S38">IFERROR(CONCATENATE((INDEX($V$7:$V$28,SMALL(IF($V$7:$V$28&lt;&gt;"",IF($S$7:$S$28&lt;&gt;"",ROW($S$7:$S$28)-MIN(ROW($S$7:$S$28))+1,""),""),ROW()-ROW(A$31)+1)))," "),"")</f>
        <v/>
      </c>
      <c r="T38" s="0" t="str">
        <f aca="false" t="array" ref="T38:T38">IFERROR(CONCATENATE(TEXT(INDEX($S$7:$S$28,SMALL(IF($V$7:$V$28&lt;&gt;"",IF($S$7:$S$28&lt;&gt;"",ROW($S$7:$S$28)-MIN(ROW($S$7:$S$28))+1,""),""),ROW()-ROW(A$31)+1)),"##0")," "),"")</f>
        <v/>
      </c>
      <c r="U38" s="0" t="str">
        <f aca="false" t="array" ref="U38:U38">IFERROR(CONCATENATE((INDEX($A$7:$A$28,SMALL(IF($V$7:$V$28&lt;&gt;"",IF($S$7:$S$28&lt;&gt;"",ROW($S$7:$S$28)-MIN(ROW($S$7:$S$28))+1,""),""),ROW()-ROW(A$31)+1))),),"")</f>
        <v/>
      </c>
      <c r="X38" s="0" t="str">
        <f aca="false" t="array" ref="X38:X38">IFERROR(CONCATENATE((INDEX($AA$7:$AA$28,SMALL(IF($AA$7:$AA$28&lt;&gt;"",IF($X$7:$X$28&lt;&gt;"",ROW($X$7:$X$28)-MIN(ROW($X$7:$X$28))+1,""),""),ROW()-ROW(A$31)+1))),","),"")</f>
        <v/>
      </c>
      <c r="Y38" s="0" t="str">
        <f aca="false" t="array" ref="Y38:Y38">IFERROR(CONCATENATE(TEXT(INDEX($X$7:$X$28,SMALL(IF($AA$7:$AA$28&lt;&gt;"",IF($X$7:$X$28&lt;&gt;"",ROW($X$7:$X$28)-MIN(ROW($X$7:$X$28))+1,""),""),ROW()-ROW(A$31)+1)),"##0"),","),"")</f>
        <v/>
      </c>
      <c r="Z38" s="0" t="str">
        <f aca="false" t="array" ref="Z38:Z38">IFERROR(CONCATENATE((INDEX($A$7:$A$28,SMALL(IF($AA$7:$AA$28&lt;&gt;"",IF($X$7:$X$28&lt;&gt;"",ROW($X$7:$X$28)-MIN(ROW($X$7:$X$28))+1,""),""),ROW()-ROW(A$31)+1))),),"")</f>
        <v/>
      </c>
      <c r="AC38" s="0" t="str">
        <f aca="false" t="array" ref="AC38:AC38">IFERROR(CONCATENATE((INDEX($AF$7:$AF$28,SMALL(IF($AF$7:$AF$28&lt;&gt;"",IF($AC$7:$AC$28&lt;&gt;"",ROW($AC$7:$AC$28)-MIN(ROW($AC$7:$AC$28))+1,""),""),ROW()-ROW(A$31)+1)))," "),"")</f>
        <v/>
      </c>
      <c r="AD38" s="0" t="str">
        <f aca="false" t="array" ref="AD38:AD38">IFERROR(CONCATENATE(TEXT(INDEX($AC$7:$AC$28,SMALL(IF($AF$7:$AF$28&lt;&gt;"",IF($AC$7:$AC$28&lt;&gt;"",ROW($AC$7:$AC$28)-MIN(ROW($AC$7:$AC$28))+1,""),""),ROW()-ROW(A$31)+1)),"##0")," "),"")</f>
        <v/>
      </c>
      <c r="AE38" s="0" t="str">
        <f aca="false" t="array" ref="AE38:AE38">IFERROR(CONCATENATE((INDEX($A$7:$A$28,SMALL(IF($AF$7:$AF$28&lt;&gt;"",IF($AC$7:$AC$28&lt;&gt;"",ROW($AC$7:$AC$28)-MIN(ROW($AC$7:$AC$28))+1,""),""),ROW()-ROW(A$31)+1))),),"")</f>
        <v/>
      </c>
      <c r="AH38" s="0" t="str">
        <f aca="false" t="array" ref="AH38:AH38">IFERROR(CONCATENATE((INDEX($AK$7:$AK$28,SMALL(IF($AK$7:$AK$28&lt;&gt;"",IF($AH$7:$AH$28&lt;&gt;"",ROW($AH$7:$AH$28)-MIN(ROW($AH$7:$AH$28))+1,""),""),ROW()-ROW(A$31)+1)))," "),"")</f>
        <v/>
      </c>
      <c r="AI38" s="0" t="str">
        <f aca="false" t="array" ref="AI38:AI38">IFERROR(CONCATENATE(TEXT(INDEX($AH$7:$AH$28,SMALL(IF($AK$7:$AK$28&lt;&gt;"",IF($AH$7:$AH$28&lt;&gt;"",ROW($AH$7:$AH$28)-MIN(ROW($AH$7:$AH$28))+1,""),""),ROW()-ROW(A$31)+1)),"##0")," "),"")</f>
        <v/>
      </c>
      <c r="AJ38" s="0" t="str">
        <f aca="false" t="array" ref="AJ38:AJ38">IFERROR(CONCATENATE((INDEX($A$7:$A$28,SMALL(IF($AK$7:$AK$28&lt;&gt;"",IF($AH$7:$AH$28&lt;&gt;"",ROW($AH$7:$AH$28)-MIN(ROW($AH$7:$AH$28))+1,""),""),ROW()-ROW(A$31)+1))),),"")</f>
        <v/>
      </c>
    </row>
    <row r="39" customFormat="false" ht="15" hidden="false" customHeight="false" outlineLevel="0" collapsed="false">
      <c r="I39" s="0" t="str">
        <f aca="false" t="array" ref="I39:I39">IFERROR(CONCATENATE(TEXT(INDEX($I$7:$I$28,SMALL(IF($L$7:$L$28&lt;&gt;"",IF($I$7:$I$28&lt;&gt;"",ROW($I$7:$I$28)-MIN(ROW($I$7:$I$28))+1,""),""),ROW()-ROW(A$31)+1)),"##0"),","),"")</f>
        <v/>
      </c>
      <c r="J39" s="0" t="str">
        <f aca="false" t="array" ref="J39:J39">IFERROR(CONCATENATE((INDEX($L$7:$L$28,SMALL(IF($L$7:$L$28&lt;&gt;"",IF($I$7:$I$28&lt;&gt;"",ROW($I$7:$I$28)-MIN(ROW($I$7:$I$28))+1,""),""),ROW()-ROW(A$31)+1))),","),"")</f>
        <v/>
      </c>
      <c r="K39" s="0" t="str">
        <f aca="false" t="array" ref="K39:K39">IFERROR(CONCATENATE((INDEX($A$7:$A$28,SMALL(IF($L$7:$L$28&lt;&gt;"",IF($I$7:$I$28&lt;&gt;"",ROW($I$7:$I$28)-MIN(ROW($I$7:$I$28))+1,""),""),ROW()-ROW(A$31)+1))),),"")</f>
        <v/>
      </c>
      <c r="N39" s="0" t="str">
        <f aca="false" t="array" ref="N39:N39">IFERROR(CONCATENATE((INDEX($Q$7:$Q$28,SMALL(IF($Q$7:$Q$28&lt;&gt;"",IF($N$7:$N$28&lt;&gt;"",ROW($N$7:$N$28)-MIN(ROW($N$7:$N$28))+1,""),""),ROW()-ROW(A$31)+1)))," "),"")</f>
        <v/>
      </c>
      <c r="O39" s="0" t="str">
        <f aca="false" t="array" ref="O39:O39">IFERROR(CONCATENATE(TEXT(INDEX($N$7:$N$28,SMALL(IF($Q$7:$Q$28&lt;&gt;"",IF($N$7:$N$28&lt;&gt;"",ROW($N$7:$N$28)-MIN(ROW($N$7:$N$28))+1,""),""),ROW()-ROW(A$31)+1)),"##0")," "),"")</f>
        <v/>
      </c>
      <c r="P39" s="0" t="str">
        <f aca="false" t="array" ref="P39:P39">IFERROR(CONCATENATE((INDEX($A$7:$A$28,SMALL(IF($Q$7:$Q$28&lt;&gt;"",IF($N$7:$N$28&lt;&gt;"",ROW($N$7:$N$28)-MIN(ROW($N$7:$N$28))+1,""),""),ROW()-ROW(A$31)+1))),),"")</f>
        <v/>
      </c>
      <c r="S39" s="0" t="str">
        <f aca="false" t="array" ref="S39:S39">IFERROR(CONCATENATE((INDEX($V$7:$V$28,SMALL(IF($V$7:$V$28&lt;&gt;"",IF($S$7:$S$28&lt;&gt;"",ROW($S$7:$S$28)-MIN(ROW($S$7:$S$28))+1,""),""),ROW()-ROW(A$31)+1)))," "),"")</f>
        <v/>
      </c>
      <c r="T39" s="0" t="str">
        <f aca="false" t="array" ref="T39:T39">IFERROR(CONCATENATE(TEXT(INDEX($S$7:$S$28,SMALL(IF($V$7:$V$28&lt;&gt;"",IF($S$7:$S$28&lt;&gt;"",ROW($S$7:$S$28)-MIN(ROW($S$7:$S$28))+1,""),""),ROW()-ROW(A$31)+1)),"##0")," "),"")</f>
        <v/>
      </c>
      <c r="U39" s="0" t="str">
        <f aca="false" t="array" ref="U39:U39">IFERROR(CONCATENATE((INDEX($A$7:$A$28,SMALL(IF($V$7:$V$28&lt;&gt;"",IF($S$7:$S$28&lt;&gt;"",ROW($S$7:$S$28)-MIN(ROW($S$7:$S$28))+1,""),""),ROW()-ROW(A$31)+1))),),"")</f>
        <v/>
      </c>
      <c r="X39" s="0" t="str">
        <f aca="false" t="array" ref="X39:X39">IFERROR(CONCATENATE((INDEX($AA$7:$AA$28,SMALL(IF($AA$7:$AA$28&lt;&gt;"",IF($X$7:$X$28&lt;&gt;"",ROW($X$7:$X$28)-MIN(ROW($X$7:$X$28))+1,""),""),ROW()-ROW(A$31)+1))),","),"")</f>
        <v/>
      </c>
      <c r="Y39" s="0" t="str">
        <f aca="false" t="array" ref="Y39:Y39">IFERROR(CONCATENATE(TEXT(INDEX($X$7:$X$28,SMALL(IF($AA$7:$AA$28&lt;&gt;"",IF($X$7:$X$28&lt;&gt;"",ROW($X$7:$X$28)-MIN(ROW($X$7:$X$28))+1,""),""),ROW()-ROW(A$31)+1)),"##0"),","),"")</f>
        <v/>
      </c>
      <c r="Z39" s="0" t="str">
        <f aca="false" t="array" ref="Z39:Z39">IFERROR(CONCATENATE((INDEX($A$7:$A$28,SMALL(IF($AA$7:$AA$28&lt;&gt;"",IF($X$7:$X$28&lt;&gt;"",ROW($X$7:$X$28)-MIN(ROW($X$7:$X$28))+1,""),""),ROW()-ROW(A$31)+1))),),"")</f>
        <v/>
      </c>
      <c r="AC39" s="0" t="str">
        <f aca="false" t="array" ref="AC39:AC39">IFERROR(CONCATENATE((INDEX($AF$7:$AF$28,SMALL(IF($AF$7:$AF$28&lt;&gt;"",IF($AC$7:$AC$28&lt;&gt;"",ROW($AC$7:$AC$28)-MIN(ROW($AC$7:$AC$28))+1,""),""),ROW()-ROW(A$31)+1)))," "),"")</f>
        <v/>
      </c>
      <c r="AD39" s="0" t="str">
        <f aca="false" t="array" ref="AD39:AD39">IFERROR(CONCATENATE(TEXT(INDEX($AC$7:$AC$28,SMALL(IF($AF$7:$AF$28&lt;&gt;"",IF($AC$7:$AC$28&lt;&gt;"",ROW($AC$7:$AC$28)-MIN(ROW($AC$7:$AC$28))+1,""),""),ROW()-ROW(A$31)+1)),"##0")," "),"")</f>
        <v/>
      </c>
      <c r="AE39" s="0" t="str">
        <f aca="false" t="array" ref="AE39:AE39">IFERROR(CONCATENATE((INDEX($A$7:$A$28,SMALL(IF($AF$7:$AF$28&lt;&gt;"",IF($AC$7:$AC$28&lt;&gt;"",ROW($AC$7:$AC$28)-MIN(ROW($AC$7:$AC$28))+1,""),""),ROW()-ROW(A$31)+1))),),"")</f>
        <v/>
      </c>
      <c r="AH39" s="0" t="str">
        <f aca="false" t="array" ref="AH39:AH39">IFERROR(CONCATENATE((INDEX($AK$7:$AK$28,SMALL(IF($AK$7:$AK$28&lt;&gt;"",IF($AH$7:$AH$28&lt;&gt;"",ROW($AH$7:$AH$28)-MIN(ROW($AH$7:$AH$28))+1,""),""),ROW()-ROW(A$31)+1)))," "),"")</f>
        <v/>
      </c>
      <c r="AI39" s="0" t="str">
        <f aca="false" t="array" ref="AI39:AI39">IFERROR(CONCATENATE(TEXT(INDEX($AH$7:$AH$28,SMALL(IF($AK$7:$AK$28&lt;&gt;"",IF($AH$7:$AH$28&lt;&gt;"",ROW($AH$7:$AH$28)-MIN(ROW($AH$7:$AH$28))+1,""),""),ROW()-ROW(A$31)+1)),"##0")," "),"")</f>
        <v/>
      </c>
      <c r="AJ39" s="0" t="str">
        <f aca="false" t="array" ref="AJ39:AJ39">IFERROR(CONCATENATE((INDEX($A$7:$A$28,SMALL(IF($AK$7:$AK$28&lt;&gt;"",IF($AH$7:$AH$28&lt;&gt;"",ROW($AH$7:$AH$28)-MIN(ROW($AH$7:$AH$28))+1,""),""),ROW()-ROW(A$31)+1))),),"")</f>
        <v/>
      </c>
    </row>
    <row r="40" customFormat="false" ht="15" hidden="false" customHeight="false" outlineLevel="0" collapsed="false">
      <c r="I40" s="0" t="str">
        <f aca="false" t="array" ref="I40:I40">IFERROR(CONCATENATE(TEXT(INDEX($I$7:$I$28,SMALL(IF($L$7:$L$28&lt;&gt;"",IF($I$7:$I$28&lt;&gt;"",ROW($I$7:$I$28)-MIN(ROW($I$7:$I$28))+1,""),""),ROW()-ROW(A$31)+1)),"##0"),","),"")</f>
        <v/>
      </c>
      <c r="J40" s="0" t="str">
        <f aca="false" t="array" ref="J40:J40">IFERROR(CONCATENATE((INDEX($L$7:$L$28,SMALL(IF($L$7:$L$28&lt;&gt;"",IF($I$7:$I$28&lt;&gt;"",ROW($I$7:$I$28)-MIN(ROW($I$7:$I$28))+1,""),""),ROW()-ROW(A$31)+1))),","),"")</f>
        <v/>
      </c>
      <c r="K40" s="0" t="str">
        <f aca="false" t="array" ref="K40:K40">IFERROR(CONCATENATE((INDEX($A$7:$A$28,SMALL(IF($L$7:$L$28&lt;&gt;"",IF($I$7:$I$28&lt;&gt;"",ROW($I$7:$I$28)-MIN(ROW($I$7:$I$28))+1,""),""),ROW()-ROW(A$31)+1))),),"")</f>
        <v/>
      </c>
      <c r="N40" s="0" t="str">
        <f aca="false" t="array" ref="N40:N40">IFERROR(CONCATENATE((INDEX($Q$7:$Q$28,SMALL(IF($Q$7:$Q$28&lt;&gt;"",IF($N$7:$N$28&lt;&gt;"",ROW($N$7:$N$28)-MIN(ROW($N$7:$N$28))+1,""),""),ROW()-ROW(A$31)+1)))," "),"")</f>
        <v/>
      </c>
      <c r="O40" s="0" t="str">
        <f aca="false" t="array" ref="O40:O40">IFERROR(CONCATENATE(TEXT(INDEX($N$7:$N$28,SMALL(IF($Q$7:$Q$28&lt;&gt;"",IF($N$7:$N$28&lt;&gt;"",ROW($N$7:$N$28)-MIN(ROW($N$7:$N$28))+1,""),""),ROW()-ROW(A$31)+1)),"##0")," "),"")</f>
        <v/>
      </c>
      <c r="P40" s="0" t="str">
        <f aca="false" t="array" ref="P40:P40">IFERROR(CONCATENATE((INDEX($A$7:$A$28,SMALL(IF($Q$7:$Q$28&lt;&gt;"",IF($N$7:$N$28&lt;&gt;"",ROW($N$7:$N$28)-MIN(ROW($N$7:$N$28))+1,""),""),ROW()-ROW(A$31)+1))),),"")</f>
        <v/>
      </c>
      <c r="S40" s="0" t="str">
        <f aca="false" t="array" ref="S40:S40">IFERROR(CONCATENATE((INDEX($V$7:$V$28,SMALL(IF($V$7:$V$28&lt;&gt;"",IF($S$7:$S$28&lt;&gt;"",ROW($S$7:$S$28)-MIN(ROW($S$7:$S$28))+1,""),""),ROW()-ROW(A$31)+1)))," "),"")</f>
        <v/>
      </c>
      <c r="T40" s="0" t="str">
        <f aca="false" t="array" ref="T40:T40">IFERROR(CONCATENATE(TEXT(INDEX($S$7:$S$28,SMALL(IF($V$7:$V$28&lt;&gt;"",IF($S$7:$S$28&lt;&gt;"",ROW($S$7:$S$28)-MIN(ROW($S$7:$S$28))+1,""),""),ROW()-ROW(A$31)+1)),"##0")," "),"")</f>
        <v/>
      </c>
      <c r="U40" s="0" t="str">
        <f aca="false" t="array" ref="U40:U40">IFERROR(CONCATENATE((INDEX($A$7:$A$28,SMALL(IF($V$7:$V$28&lt;&gt;"",IF($S$7:$S$28&lt;&gt;"",ROW($S$7:$S$28)-MIN(ROW($S$7:$S$28))+1,""),""),ROW()-ROW(A$31)+1))),),"")</f>
        <v/>
      </c>
      <c r="X40" s="0" t="str">
        <f aca="false" t="array" ref="X40:X40">IFERROR(CONCATENATE((INDEX($AA$7:$AA$28,SMALL(IF($AA$7:$AA$28&lt;&gt;"",IF($X$7:$X$28&lt;&gt;"",ROW($X$7:$X$28)-MIN(ROW($X$7:$X$28))+1,""),""),ROW()-ROW(A$31)+1))),","),"")</f>
        <v/>
      </c>
      <c r="Y40" s="0" t="str">
        <f aca="false" t="array" ref="Y40:Y40">IFERROR(CONCATENATE(TEXT(INDEX($X$7:$X$28,SMALL(IF($AA$7:$AA$28&lt;&gt;"",IF($X$7:$X$28&lt;&gt;"",ROW($X$7:$X$28)-MIN(ROW($X$7:$X$28))+1,""),""),ROW()-ROW(A$31)+1)),"##0"),","),"")</f>
        <v/>
      </c>
      <c r="Z40" s="0" t="str">
        <f aca="false" t="array" ref="Z40:Z40">IFERROR(CONCATENATE((INDEX($A$7:$A$28,SMALL(IF($AA$7:$AA$28&lt;&gt;"",IF($X$7:$X$28&lt;&gt;"",ROW($X$7:$X$28)-MIN(ROW($X$7:$X$28))+1,""),""),ROW()-ROW(A$31)+1))),),"")</f>
        <v/>
      </c>
      <c r="AC40" s="0" t="str">
        <f aca="false" t="array" ref="AC40:AC40">IFERROR(CONCATENATE((INDEX($AF$7:$AF$28,SMALL(IF($AF$7:$AF$28&lt;&gt;"",IF($AC$7:$AC$28&lt;&gt;"",ROW($AC$7:$AC$28)-MIN(ROW($AC$7:$AC$28))+1,""),""),ROW()-ROW(A$31)+1)))," "),"")</f>
        <v/>
      </c>
      <c r="AD40" s="0" t="str">
        <f aca="false" t="array" ref="AD40:AD40">IFERROR(CONCATENATE(TEXT(INDEX($AC$7:$AC$28,SMALL(IF($AF$7:$AF$28&lt;&gt;"",IF($AC$7:$AC$28&lt;&gt;"",ROW($AC$7:$AC$28)-MIN(ROW($AC$7:$AC$28))+1,""),""),ROW()-ROW(A$31)+1)),"##0")," "),"")</f>
        <v/>
      </c>
      <c r="AE40" s="0" t="str">
        <f aca="false" t="array" ref="AE40:AE40">IFERROR(CONCATENATE((INDEX($A$7:$A$28,SMALL(IF($AF$7:$AF$28&lt;&gt;"",IF($AC$7:$AC$28&lt;&gt;"",ROW($AC$7:$AC$28)-MIN(ROW($AC$7:$AC$28))+1,""),""),ROW()-ROW(A$31)+1))),),"")</f>
        <v/>
      </c>
      <c r="AH40" s="0" t="str">
        <f aca="false" t="array" ref="AH40:AH40">IFERROR(CONCATENATE((INDEX($AK$7:$AK$28,SMALL(IF($AK$7:$AK$28&lt;&gt;"",IF($AH$7:$AH$28&lt;&gt;"",ROW($AH$7:$AH$28)-MIN(ROW($AH$7:$AH$28))+1,""),""),ROW()-ROW(A$31)+1)))," "),"")</f>
        <v/>
      </c>
      <c r="AI40" s="0" t="str">
        <f aca="false" t="array" ref="AI40:AI40">IFERROR(CONCATENATE(TEXT(INDEX($AH$7:$AH$28,SMALL(IF($AK$7:$AK$28&lt;&gt;"",IF($AH$7:$AH$28&lt;&gt;"",ROW($AH$7:$AH$28)-MIN(ROW($AH$7:$AH$28))+1,""),""),ROW()-ROW(A$31)+1)),"##0")," "),"")</f>
        <v/>
      </c>
      <c r="AJ40" s="0" t="str">
        <f aca="false" t="array" ref="AJ40:AJ40">IFERROR(CONCATENATE((INDEX($A$7:$A$28,SMALL(IF($AK$7:$AK$28&lt;&gt;"",IF($AH$7:$AH$28&lt;&gt;"",ROW($AH$7:$AH$28)-MIN(ROW($AH$7:$AH$28))+1,""),""),ROW()-ROW(A$31)+1))),),"")</f>
        <v/>
      </c>
    </row>
    <row r="41" customFormat="false" ht="15" hidden="false" customHeight="false" outlineLevel="0" collapsed="false">
      <c r="I41" s="0" t="str">
        <f aca="false" t="array" ref="I41:I41">IFERROR(CONCATENATE(TEXT(INDEX($I$7:$I$28,SMALL(IF($L$7:$L$28&lt;&gt;"",IF($I$7:$I$28&lt;&gt;"",ROW($I$7:$I$28)-MIN(ROW($I$7:$I$28))+1,""),""),ROW()-ROW(A$31)+1)),"##0"),","),"")</f>
        <v/>
      </c>
      <c r="J41" s="0" t="str">
        <f aca="false" t="array" ref="J41:J41">IFERROR(CONCATENATE((INDEX($L$7:$L$28,SMALL(IF($L$7:$L$28&lt;&gt;"",IF($I$7:$I$28&lt;&gt;"",ROW($I$7:$I$28)-MIN(ROW($I$7:$I$28))+1,""),""),ROW()-ROW(A$31)+1))),","),"")</f>
        <v/>
      </c>
      <c r="K41" s="0" t="str">
        <f aca="false" t="array" ref="K41:K41">IFERROR(CONCATENATE((INDEX($A$7:$A$28,SMALL(IF($L$7:$L$28&lt;&gt;"",IF($I$7:$I$28&lt;&gt;"",ROW($I$7:$I$28)-MIN(ROW($I$7:$I$28))+1,""),""),ROW()-ROW(A$31)+1))),),"")</f>
        <v/>
      </c>
      <c r="N41" s="0" t="str">
        <f aca="false" t="array" ref="N41:N41">IFERROR(CONCATENATE((INDEX($Q$7:$Q$28,SMALL(IF($Q$7:$Q$28&lt;&gt;"",IF($N$7:$N$28&lt;&gt;"",ROW($N$7:$N$28)-MIN(ROW($N$7:$N$28))+1,""),""),ROW()-ROW(A$31)+1)))," "),"")</f>
        <v/>
      </c>
      <c r="O41" s="0" t="str">
        <f aca="false" t="array" ref="O41:O41">IFERROR(CONCATENATE(TEXT(INDEX($N$7:$N$28,SMALL(IF($Q$7:$Q$28&lt;&gt;"",IF($N$7:$N$28&lt;&gt;"",ROW($N$7:$N$28)-MIN(ROW($N$7:$N$28))+1,""),""),ROW()-ROW(A$31)+1)),"##0")," "),"")</f>
        <v/>
      </c>
      <c r="P41" s="0" t="str">
        <f aca="false" t="array" ref="P41:P41">IFERROR(CONCATENATE((INDEX($A$7:$A$28,SMALL(IF($Q$7:$Q$28&lt;&gt;"",IF($N$7:$N$28&lt;&gt;"",ROW($N$7:$N$28)-MIN(ROW($N$7:$N$28))+1,""),""),ROW()-ROW(A$31)+1))),),"")</f>
        <v/>
      </c>
      <c r="S41" s="0" t="str">
        <f aca="false" t="array" ref="S41:S41">IFERROR(CONCATENATE((INDEX($V$7:$V$28,SMALL(IF($V$7:$V$28&lt;&gt;"",IF($S$7:$S$28&lt;&gt;"",ROW($S$7:$S$28)-MIN(ROW($S$7:$S$28))+1,""),""),ROW()-ROW(A$31)+1)))," "),"")</f>
        <v/>
      </c>
      <c r="T41" s="0" t="str">
        <f aca="false" t="array" ref="T41:T41">IFERROR(CONCATENATE(TEXT(INDEX($S$7:$S$28,SMALL(IF($V$7:$V$28&lt;&gt;"",IF($S$7:$S$28&lt;&gt;"",ROW($S$7:$S$28)-MIN(ROW($S$7:$S$28))+1,""),""),ROW()-ROW(A$31)+1)),"##0")," "),"")</f>
        <v/>
      </c>
      <c r="U41" s="0" t="str">
        <f aca="false" t="array" ref="U41:U41">IFERROR(CONCATENATE((INDEX($A$7:$A$28,SMALL(IF($V$7:$V$28&lt;&gt;"",IF($S$7:$S$28&lt;&gt;"",ROW($S$7:$S$28)-MIN(ROW($S$7:$S$28))+1,""),""),ROW()-ROW(A$31)+1))),),"")</f>
        <v/>
      </c>
      <c r="X41" s="0" t="str">
        <f aca="false" t="array" ref="X41:X41">IFERROR(CONCATENATE((INDEX($AA$7:$AA$28,SMALL(IF($AA$7:$AA$28&lt;&gt;"",IF($X$7:$X$28&lt;&gt;"",ROW($X$7:$X$28)-MIN(ROW($X$7:$X$28))+1,""),""),ROW()-ROW(A$31)+1))),","),"")</f>
        <v/>
      </c>
      <c r="Y41" s="0" t="str">
        <f aca="false" t="array" ref="Y41:Y41">IFERROR(CONCATENATE(TEXT(INDEX($X$7:$X$28,SMALL(IF($AA$7:$AA$28&lt;&gt;"",IF($X$7:$X$28&lt;&gt;"",ROW($X$7:$X$28)-MIN(ROW($X$7:$X$28))+1,""),""),ROW()-ROW(A$31)+1)),"##0"),","),"")</f>
        <v/>
      </c>
      <c r="Z41" s="0" t="str">
        <f aca="false" t="array" ref="Z41:Z41">IFERROR(CONCATENATE((INDEX($A$7:$A$28,SMALL(IF($AA$7:$AA$28&lt;&gt;"",IF($X$7:$X$28&lt;&gt;"",ROW($X$7:$X$28)-MIN(ROW($X$7:$X$28))+1,""),""),ROW()-ROW(A$31)+1))),),"")</f>
        <v/>
      </c>
      <c r="AC41" s="0" t="str">
        <f aca="false" t="array" ref="AC41:AC41">IFERROR(CONCATENATE((INDEX($AF$7:$AF$28,SMALL(IF($AF$7:$AF$28&lt;&gt;"",IF($AC$7:$AC$28&lt;&gt;"",ROW($AC$7:$AC$28)-MIN(ROW($AC$7:$AC$28))+1,""),""),ROW()-ROW(A$31)+1)))," "),"")</f>
        <v/>
      </c>
      <c r="AD41" s="0" t="str">
        <f aca="false" t="array" ref="AD41:AD41">IFERROR(CONCATENATE(TEXT(INDEX($AC$7:$AC$28,SMALL(IF($AF$7:$AF$28&lt;&gt;"",IF($AC$7:$AC$28&lt;&gt;"",ROW($AC$7:$AC$28)-MIN(ROW($AC$7:$AC$28))+1,""),""),ROW()-ROW(A$31)+1)),"##0")," "),"")</f>
        <v/>
      </c>
      <c r="AE41" s="0" t="str">
        <f aca="false" t="array" ref="AE41:AE41">IFERROR(CONCATENATE((INDEX($A$7:$A$28,SMALL(IF($AF$7:$AF$28&lt;&gt;"",IF($AC$7:$AC$28&lt;&gt;"",ROW($AC$7:$AC$28)-MIN(ROW($AC$7:$AC$28))+1,""),""),ROW()-ROW(A$31)+1))),),"")</f>
        <v/>
      </c>
      <c r="AH41" s="0" t="str">
        <f aca="false" t="array" ref="AH41:AH41">IFERROR(CONCATENATE((INDEX($AK$7:$AK$28,SMALL(IF($AK$7:$AK$28&lt;&gt;"",IF($AH$7:$AH$28&lt;&gt;"",ROW($AH$7:$AH$28)-MIN(ROW($AH$7:$AH$28))+1,""),""),ROW()-ROW(A$31)+1)))," "),"")</f>
        <v/>
      </c>
      <c r="AI41" s="0" t="str">
        <f aca="false" t="array" ref="AI41:AI41">IFERROR(CONCATENATE(TEXT(INDEX($AH$7:$AH$28,SMALL(IF($AK$7:$AK$28&lt;&gt;"",IF($AH$7:$AH$28&lt;&gt;"",ROW($AH$7:$AH$28)-MIN(ROW($AH$7:$AH$28))+1,""),""),ROW()-ROW(A$31)+1)),"##0")," "),"")</f>
        <v/>
      </c>
      <c r="AJ41" s="0" t="str">
        <f aca="false" t="array" ref="AJ41:AJ41">IFERROR(CONCATENATE((INDEX($A$7:$A$28,SMALL(IF($AK$7:$AK$28&lt;&gt;"",IF($AH$7:$AH$28&lt;&gt;"",ROW($AH$7:$AH$28)-MIN(ROW($AH$7:$AH$28))+1,""),""),ROW()-ROW(A$31)+1))),),"")</f>
        <v/>
      </c>
    </row>
    <row r="42" customFormat="false" ht="15" hidden="false" customHeight="false" outlineLevel="0" collapsed="false">
      <c r="I42" s="0" t="str">
        <f aca="false" t="array" ref="I42:I42">IFERROR(CONCATENATE(TEXT(INDEX($I$7:$I$28,SMALL(IF($L$7:$L$28&lt;&gt;"",IF($I$7:$I$28&lt;&gt;"",ROW($I$7:$I$28)-MIN(ROW($I$7:$I$28))+1,""),""),ROW()-ROW(A$31)+1)),"##0"),","),"")</f>
        <v/>
      </c>
      <c r="J42" s="0" t="str">
        <f aca="false" t="array" ref="J42:J42">IFERROR(CONCATENATE((INDEX($L$7:$L$28,SMALL(IF($L$7:$L$28&lt;&gt;"",IF($I$7:$I$28&lt;&gt;"",ROW($I$7:$I$28)-MIN(ROW($I$7:$I$28))+1,""),""),ROW()-ROW(A$31)+1))),","),"")</f>
        <v/>
      </c>
      <c r="K42" s="0" t="str">
        <f aca="false" t="array" ref="K42:K42">IFERROR(CONCATENATE((INDEX($A$7:$A$28,SMALL(IF($L$7:$L$28&lt;&gt;"",IF($I$7:$I$28&lt;&gt;"",ROW($I$7:$I$28)-MIN(ROW($I$7:$I$28))+1,""),""),ROW()-ROW(A$31)+1))),),"")</f>
        <v/>
      </c>
      <c r="N42" s="0" t="str">
        <f aca="false" t="array" ref="N42:N42">IFERROR(CONCATENATE((INDEX($Q$7:$Q$28,SMALL(IF($Q$7:$Q$28&lt;&gt;"",IF($N$7:$N$28&lt;&gt;"",ROW($N$7:$N$28)-MIN(ROW($N$7:$N$28))+1,""),""),ROW()-ROW(A$31)+1)))," "),"")</f>
        <v/>
      </c>
      <c r="O42" s="0" t="str">
        <f aca="false" t="array" ref="O42:O42">IFERROR(CONCATENATE(TEXT(INDEX($N$7:$N$28,SMALL(IF($Q$7:$Q$28&lt;&gt;"",IF($N$7:$N$28&lt;&gt;"",ROW($N$7:$N$28)-MIN(ROW($N$7:$N$28))+1,""),""),ROW()-ROW(A$31)+1)),"##0")," "),"")</f>
        <v/>
      </c>
      <c r="P42" s="0" t="str">
        <f aca="false" t="array" ref="P42:P42">IFERROR(CONCATENATE((INDEX($A$7:$A$28,SMALL(IF($Q$7:$Q$28&lt;&gt;"",IF($N$7:$N$28&lt;&gt;"",ROW($N$7:$N$28)-MIN(ROW($N$7:$N$28))+1,""),""),ROW()-ROW(A$31)+1))),),"")</f>
        <v/>
      </c>
      <c r="S42" s="0" t="str">
        <f aca="false" t="array" ref="S42:S42">IFERROR(CONCATENATE((INDEX($V$7:$V$28,SMALL(IF($V$7:$V$28&lt;&gt;"",IF($S$7:$S$28&lt;&gt;"",ROW($S$7:$S$28)-MIN(ROW($S$7:$S$28))+1,""),""),ROW()-ROW(A$31)+1)))," "),"")</f>
        <v/>
      </c>
      <c r="T42" s="0" t="str">
        <f aca="false" t="array" ref="T42:T42">IFERROR(CONCATENATE(TEXT(INDEX($S$7:$S$28,SMALL(IF($V$7:$V$28&lt;&gt;"",IF($S$7:$S$28&lt;&gt;"",ROW($S$7:$S$28)-MIN(ROW($S$7:$S$28))+1,""),""),ROW()-ROW(A$31)+1)),"##0")," "),"")</f>
        <v/>
      </c>
      <c r="U42" s="0" t="str">
        <f aca="false" t="array" ref="U42:U42">IFERROR(CONCATENATE((INDEX($A$7:$A$28,SMALL(IF($V$7:$V$28&lt;&gt;"",IF($S$7:$S$28&lt;&gt;"",ROW($S$7:$S$28)-MIN(ROW($S$7:$S$28))+1,""),""),ROW()-ROW(A$31)+1))),),"")</f>
        <v/>
      </c>
      <c r="X42" s="0" t="str">
        <f aca="false" t="array" ref="X42:X42">IFERROR(CONCATENATE((INDEX($AA$7:$AA$28,SMALL(IF($AA$7:$AA$28&lt;&gt;"",IF($X$7:$X$28&lt;&gt;"",ROW($X$7:$X$28)-MIN(ROW($X$7:$X$28))+1,""),""),ROW()-ROW(A$31)+1))),","),"")</f>
        <v/>
      </c>
      <c r="Y42" s="0" t="str">
        <f aca="false" t="array" ref="Y42:Y42">IFERROR(CONCATENATE(TEXT(INDEX($X$7:$X$28,SMALL(IF($AA$7:$AA$28&lt;&gt;"",IF($X$7:$X$28&lt;&gt;"",ROW($X$7:$X$28)-MIN(ROW($X$7:$X$28))+1,""),""),ROW()-ROW(A$31)+1)),"##0"),","),"")</f>
        <v/>
      </c>
      <c r="Z42" s="0" t="str">
        <f aca="false" t="array" ref="Z42:Z42">IFERROR(CONCATENATE((INDEX($A$7:$A$28,SMALL(IF($AA$7:$AA$28&lt;&gt;"",IF($X$7:$X$28&lt;&gt;"",ROW($X$7:$X$28)-MIN(ROW($X$7:$X$28))+1,""),""),ROW()-ROW(A$31)+1))),),"")</f>
        <v/>
      </c>
      <c r="AC42" s="0" t="str">
        <f aca="false" t="array" ref="AC42:AC42">IFERROR(CONCATENATE((INDEX($AF$7:$AF$28,SMALL(IF($AF$7:$AF$28&lt;&gt;"",IF($AC$7:$AC$28&lt;&gt;"",ROW($AC$7:$AC$28)-MIN(ROW($AC$7:$AC$28))+1,""),""),ROW()-ROW(A$31)+1)))," "),"")</f>
        <v/>
      </c>
      <c r="AD42" s="0" t="str">
        <f aca="false" t="array" ref="AD42:AD42">IFERROR(CONCATENATE(TEXT(INDEX($AC$7:$AC$28,SMALL(IF($AF$7:$AF$28&lt;&gt;"",IF($AC$7:$AC$28&lt;&gt;"",ROW($AC$7:$AC$28)-MIN(ROW($AC$7:$AC$28))+1,""),""),ROW()-ROW(A$31)+1)),"##0")," "),"")</f>
        <v/>
      </c>
      <c r="AE42" s="0" t="str">
        <f aca="false" t="array" ref="AE42:AE42">IFERROR(CONCATENATE((INDEX($A$7:$A$28,SMALL(IF($AF$7:$AF$28&lt;&gt;"",IF($AC$7:$AC$28&lt;&gt;"",ROW($AC$7:$AC$28)-MIN(ROW($AC$7:$AC$28))+1,""),""),ROW()-ROW(A$31)+1))),),"")</f>
        <v/>
      </c>
      <c r="AH42" s="0" t="str">
        <f aca="false" t="array" ref="AH42:AH42">IFERROR(CONCATENATE((INDEX($AK$7:$AK$28,SMALL(IF($AK$7:$AK$28&lt;&gt;"",IF($AH$7:$AH$28&lt;&gt;"",ROW($AH$7:$AH$28)-MIN(ROW($AH$7:$AH$28))+1,""),""),ROW()-ROW(A$31)+1)))," "),"")</f>
        <v/>
      </c>
      <c r="AI42" s="0" t="str">
        <f aca="false" t="array" ref="AI42:AI42">IFERROR(CONCATENATE(TEXT(INDEX($AH$7:$AH$28,SMALL(IF($AK$7:$AK$28&lt;&gt;"",IF($AH$7:$AH$28&lt;&gt;"",ROW($AH$7:$AH$28)-MIN(ROW($AH$7:$AH$28))+1,""),""),ROW()-ROW(A$31)+1)),"##0")," "),"")</f>
        <v/>
      </c>
      <c r="AJ42" s="0" t="str">
        <f aca="false" t="array" ref="AJ42:AJ42">IFERROR(CONCATENATE((INDEX($A$7:$A$28,SMALL(IF($AK$7:$AK$28&lt;&gt;"",IF($AH$7:$AH$28&lt;&gt;"",ROW($AH$7:$AH$28)-MIN(ROW($AH$7:$AH$28))+1,""),""),ROW()-ROW(A$31)+1))),),"")</f>
        <v/>
      </c>
    </row>
    <row r="43" customFormat="false" ht="15" hidden="false" customHeight="false" outlineLevel="0" collapsed="false">
      <c r="I43" s="0" t="str">
        <f aca="false" t="array" ref="I43:I43">IFERROR(CONCATENATE(TEXT(INDEX($I$7:$I$28,SMALL(IF($L$7:$L$28&lt;&gt;"",IF($I$7:$I$28&lt;&gt;"",ROW($I$7:$I$28)-MIN(ROW($I$7:$I$28))+1,""),""),ROW()-ROW(A$31)+1)),"##0"),","),"")</f>
        <v/>
      </c>
      <c r="J43" s="0" t="str">
        <f aca="false" t="array" ref="J43:J43">IFERROR(CONCATENATE((INDEX($L$7:$L$28,SMALL(IF($L$7:$L$28&lt;&gt;"",IF($I$7:$I$28&lt;&gt;"",ROW($I$7:$I$28)-MIN(ROW($I$7:$I$28))+1,""),""),ROW()-ROW(A$31)+1))),","),"")</f>
        <v/>
      </c>
      <c r="K43" s="0" t="str">
        <f aca="false" t="array" ref="K43:K43">IFERROR(CONCATENATE((INDEX($A$7:$A$28,SMALL(IF($L$7:$L$28&lt;&gt;"",IF($I$7:$I$28&lt;&gt;"",ROW($I$7:$I$28)-MIN(ROW($I$7:$I$28))+1,""),""),ROW()-ROW(A$31)+1))),),"")</f>
        <v/>
      </c>
      <c r="N43" s="0" t="str">
        <f aca="false" t="array" ref="N43:N43">IFERROR(CONCATENATE((INDEX($Q$7:$Q$28,SMALL(IF($Q$7:$Q$28&lt;&gt;"",IF($N$7:$N$28&lt;&gt;"",ROW($N$7:$N$28)-MIN(ROW($N$7:$N$28))+1,""),""),ROW()-ROW(A$31)+1)))," "),"")</f>
        <v/>
      </c>
      <c r="O43" s="0" t="str">
        <f aca="false" t="array" ref="O43:O43">IFERROR(CONCATENATE(TEXT(INDEX($N$7:$N$28,SMALL(IF($Q$7:$Q$28&lt;&gt;"",IF($N$7:$N$28&lt;&gt;"",ROW($N$7:$N$28)-MIN(ROW($N$7:$N$28))+1,""),""),ROW()-ROW(A$31)+1)),"##0")," "),"")</f>
        <v/>
      </c>
      <c r="P43" s="0" t="str">
        <f aca="false" t="array" ref="P43:P43">IFERROR(CONCATENATE((INDEX($A$7:$A$28,SMALL(IF($Q$7:$Q$28&lt;&gt;"",IF($N$7:$N$28&lt;&gt;"",ROW($N$7:$N$28)-MIN(ROW($N$7:$N$28))+1,""),""),ROW()-ROW(A$31)+1))),),"")</f>
        <v/>
      </c>
      <c r="S43" s="0" t="str">
        <f aca="false" t="array" ref="S43:S43">IFERROR(CONCATENATE((INDEX($V$7:$V$28,SMALL(IF($V$7:$V$28&lt;&gt;"",IF($S$7:$S$28&lt;&gt;"",ROW($S$7:$S$28)-MIN(ROW($S$7:$S$28))+1,""),""),ROW()-ROW(A$31)+1)))," "),"")</f>
        <v/>
      </c>
      <c r="T43" s="0" t="str">
        <f aca="false" t="array" ref="T43:T43">IFERROR(CONCATENATE(TEXT(INDEX($S$7:$S$28,SMALL(IF($V$7:$V$28&lt;&gt;"",IF($S$7:$S$28&lt;&gt;"",ROW($S$7:$S$28)-MIN(ROW($S$7:$S$28))+1,""),""),ROW()-ROW(A$31)+1)),"##0")," "),"")</f>
        <v/>
      </c>
      <c r="U43" s="0" t="str">
        <f aca="false" t="array" ref="U43:U43">IFERROR(CONCATENATE((INDEX($A$7:$A$28,SMALL(IF($V$7:$V$28&lt;&gt;"",IF($S$7:$S$28&lt;&gt;"",ROW($S$7:$S$28)-MIN(ROW($S$7:$S$28))+1,""),""),ROW()-ROW(A$31)+1))),),"")</f>
        <v/>
      </c>
      <c r="X43" s="0" t="str">
        <f aca="false" t="array" ref="X43:X43">IFERROR(CONCATENATE((INDEX($AA$7:$AA$28,SMALL(IF($AA$7:$AA$28&lt;&gt;"",IF($X$7:$X$28&lt;&gt;"",ROW($X$7:$X$28)-MIN(ROW($X$7:$X$28))+1,""),""),ROW()-ROW(A$31)+1))),","),"")</f>
        <v/>
      </c>
      <c r="Y43" s="0" t="str">
        <f aca="false" t="array" ref="Y43:Y43">IFERROR(CONCATENATE(TEXT(INDEX($X$7:$X$28,SMALL(IF($AA$7:$AA$28&lt;&gt;"",IF($X$7:$X$28&lt;&gt;"",ROW($X$7:$X$28)-MIN(ROW($X$7:$X$28))+1,""),""),ROW()-ROW(A$31)+1)),"##0"),","),"")</f>
        <v/>
      </c>
      <c r="Z43" s="0" t="str">
        <f aca="false" t="array" ref="Z43:Z43">IFERROR(CONCATENATE((INDEX($A$7:$A$28,SMALL(IF($AA$7:$AA$28&lt;&gt;"",IF($X$7:$X$28&lt;&gt;"",ROW($X$7:$X$28)-MIN(ROW($X$7:$X$28))+1,""),""),ROW()-ROW(A$31)+1))),),"")</f>
        <v/>
      </c>
      <c r="AC43" s="0" t="str">
        <f aca="false" t="array" ref="AC43:AC43">IFERROR(CONCATENATE((INDEX($AF$7:$AF$28,SMALL(IF($AF$7:$AF$28&lt;&gt;"",IF($AC$7:$AC$28&lt;&gt;"",ROW($AC$7:$AC$28)-MIN(ROW($AC$7:$AC$28))+1,""),""),ROW()-ROW(A$31)+1)))," "),"")</f>
        <v/>
      </c>
      <c r="AD43" s="0" t="str">
        <f aca="false" t="array" ref="AD43:AD43">IFERROR(CONCATENATE(TEXT(INDEX($AC$7:$AC$28,SMALL(IF($AF$7:$AF$28&lt;&gt;"",IF($AC$7:$AC$28&lt;&gt;"",ROW($AC$7:$AC$28)-MIN(ROW($AC$7:$AC$28))+1,""),""),ROW()-ROW(A$31)+1)),"##0")," "),"")</f>
        <v/>
      </c>
      <c r="AE43" s="0" t="str">
        <f aca="false" t="array" ref="AE43:AE43">IFERROR(CONCATENATE((INDEX($A$7:$A$28,SMALL(IF($AF$7:$AF$28&lt;&gt;"",IF($AC$7:$AC$28&lt;&gt;"",ROW($AC$7:$AC$28)-MIN(ROW($AC$7:$AC$28))+1,""),""),ROW()-ROW(A$31)+1))),),"")</f>
        <v/>
      </c>
      <c r="AH43" s="0" t="str">
        <f aca="false" t="array" ref="AH43:AH43">IFERROR(CONCATENATE((INDEX($AK$7:$AK$28,SMALL(IF($AK$7:$AK$28&lt;&gt;"",IF($AH$7:$AH$28&lt;&gt;"",ROW($AH$7:$AH$28)-MIN(ROW($AH$7:$AH$28))+1,""),""),ROW()-ROW(A$31)+1)))," "),"")</f>
        <v/>
      </c>
      <c r="AI43" s="0" t="str">
        <f aca="false" t="array" ref="AI43:AI43">IFERROR(CONCATENATE(TEXT(INDEX($AH$7:$AH$28,SMALL(IF($AK$7:$AK$28&lt;&gt;"",IF($AH$7:$AH$28&lt;&gt;"",ROW($AH$7:$AH$28)-MIN(ROW($AH$7:$AH$28))+1,""),""),ROW()-ROW(A$31)+1)),"##0")," "),"")</f>
        <v/>
      </c>
      <c r="AJ43" s="0" t="str">
        <f aca="false" t="array" ref="AJ43:AJ43">IFERROR(CONCATENATE((INDEX($A$7:$A$28,SMALL(IF($AK$7:$AK$28&lt;&gt;"",IF($AH$7:$AH$28&lt;&gt;"",ROW($AH$7:$AH$28)-MIN(ROW($AH$7:$AH$28))+1,""),""),ROW()-ROW(A$31)+1))),),"")</f>
        <v/>
      </c>
    </row>
    <row r="44" customFormat="false" ht="15" hidden="false" customHeight="false" outlineLevel="0" collapsed="false">
      <c r="I44" s="0" t="str">
        <f aca="false" t="array" ref="I44:I44">IFERROR(CONCATENATE(TEXT(INDEX($I$7:$I$28,SMALL(IF($L$7:$L$28&lt;&gt;"",IF($I$7:$I$28&lt;&gt;"",ROW($I$7:$I$28)-MIN(ROW($I$7:$I$28))+1,""),""),ROW()-ROW(A$31)+1)),"##0"),","),"")</f>
        <v/>
      </c>
      <c r="J44" s="0" t="str">
        <f aca="false" t="array" ref="J44:J44">IFERROR(CONCATENATE((INDEX($L$7:$L$28,SMALL(IF($L$7:$L$28&lt;&gt;"",IF($I$7:$I$28&lt;&gt;"",ROW($I$7:$I$28)-MIN(ROW($I$7:$I$28))+1,""),""),ROW()-ROW(A$31)+1))),","),"")</f>
        <v/>
      </c>
      <c r="K44" s="0" t="str">
        <f aca="false" t="array" ref="K44:K44">IFERROR(CONCATENATE((INDEX($A$7:$A$28,SMALL(IF($L$7:$L$28&lt;&gt;"",IF($I$7:$I$28&lt;&gt;"",ROW($I$7:$I$28)-MIN(ROW($I$7:$I$28))+1,""),""),ROW()-ROW(A$31)+1))),),"")</f>
        <v/>
      </c>
      <c r="N44" s="0" t="str">
        <f aca="false" t="array" ref="N44:N44">IFERROR(CONCATENATE((INDEX($Q$7:$Q$28,SMALL(IF($Q$7:$Q$28&lt;&gt;"",IF($N$7:$N$28&lt;&gt;"",ROW($N$7:$N$28)-MIN(ROW($N$7:$N$28))+1,""),""),ROW()-ROW(A$31)+1)))," "),"")</f>
        <v/>
      </c>
      <c r="O44" s="0" t="str">
        <f aca="false" t="array" ref="O44:O44">IFERROR(CONCATENATE(TEXT(INDEX($N$7:$N$28,SMALL(IF($Q$7:$Q$28&lt;&gt;"",IF($N$7:$N$28&lt;&gt;"",ROW($N$7:$N$28)-MIN(ROW($N$7:$N$28))+1,""),""),ROW()-ROW(A$31)+1)),"##0")," "),"")</f>
        <v/>
      </c>
      <c r="P44" s="0" t="str">
        <f aca="false" t="array" ref="P44:P44">IFERROR(CONCATENATE((INDEX($A$7:$A$28,SMALL(IF($Q$7:$Q$28&lt;&gt;"",IF($N$7:$N$28&lt;&gt;"",ROW($N$7:$N$28)-MIN(ROW($N$7:$N$28))+1,""),""),ROW()-ROW(A$31)+1))),),"")</f>
        <v/>
      </c>
      <c r="S44" s="0" t="str">
        <f aca="false" t="array" ref="S44:S44">IFERROR(CONCATENATE((INDEX($V$7:$V$28,SMALL(IF($V$7:$V$28&lt;&gt;"",IF($S$7:$S$28&lt;&gt;"",ROW($S$7:$S$28)-MIN(ROW($S$7:$S$28))+1,""),""),ROW()-ROW(A$31)+1)))," "),"")</f>
        <v/>
      </c>
      <c r="T44" s="0" t="str">
        <f aca="false" t="array" ref="T44:T44">IFERROR(CONCATENATE(TEXT(INDEX($S$7:$S$28,SMALL(IF($V$7:$V$28&lt;&gt;"",IF($S$7:$S$28&lt;&gt;"",ROW($S$7:$S$28)-MIN(ROW($S$7:$S$28))+1,""),""),ROW()-ROW(A$31)+1)),"##0")," "),"")</f>
        <v/>
      </c>
      <c r="U44" s="0" t="str">
        <f aca="false" t="array" ref="U44:U44">IFERROR(CONCATENATE((INDEX($A$7:$A$28,SMALL(IF($V$7:$V$28&lt;&gt;"",IF($S$7:$S$28&lt;&gt;"",ROW($S$7:$S$28)-MIN(ROW($S$7:$S$28))+1,""),""),ROW()-ROW(A$31)+1))),),"")</f>
        <v/>
      </c>
      <c r="X44" s="0" t="str">
        <f aca="false" t="array" ref="X44:X44">IFERROR(CONCATENATE((INDEX($AA$7:$AA$28,SMALL(IF($AA$7:$AA$28&lt;&gt;"",IF($X$7:$X$28&lt;&gt;"",ROW($X$7:$X$28)-MIN(ROW($X$7:$X$28))+1,""),""),ROW()-ROW(A$31)+1))),","),"")</f>
        <v/>
      </c>
      <c r="Y44" s="0" t="str">
        <f aca="false" t="array" ref="Y44:Y44">IFERROR(CONCATENATE(TEXT(INDEX($X$7:$X$28,SMALL(IF($AA$7:$AA$28&lt;&gt;"",IF($X$7:$X$28&lt;&gt;"",ROW($X$7:$X$28)-MIN(ROW($X$7:$X$28))+1,""),""),ROW()-ROW(A$31)+1)),"##0"),","),"")</f>
        <v/>
      </c>
      <c r="Z44" s="0" t="str">
        <f aca="false" t="array" ref="Z44:Z44">IFERROR(CONCATENATE((INDEX($A$7:$A$28,SMALL(IF($AA$7:$AA$28&lt;&gt;"",IF($X$7:$X$28&lt;&gt;"",ROW($X$7:$X$28)-MIN(ROW($X$7:$X$28))+1,""),""),ROW()-ROW(A$31)+1))),),"")</f>
        <v/>
      </c>
      <c r="AC44" s="0" t="str">
        <f aca="false" t="array" ref="AC44:AC44">IFERROR(CONCATENATE((INDEX($AF$7:$AF$28,SMALL(IF($AF$7:$AF$28&lt;&gt;"",IF($AC$7:$AC$28&lt;&gt;"",ROW($AC$7:$AC$28)-MIN(ROW($AC$7:$AC$28))+1,""),""),ROW()-ROW(A$31)+1)))," "),"")</f>
        <v/>
      </c>
      <c r="AD44" s="0" t="str">
        <f aca="false" t="array" ref="AD44:AD44">IFERROR(CONCATENATE(TEXT(INDEX($AC$7:$AC$28,SMALL(IF($AF$7:$AF$28&lt;&gt;"",IF($AC$7:$AC$28&lt;&gt;"",ROW($AC$7:$AC$28)-MIN(ROW($AC$7:$AC$28))+1,""),""),ROW()-ROW(A$31)+1)),"##0")," "),"")</f>
        <v/>
      </c>
      <c r="AE44" s="0" t="str">
        <f aca="false" t="array" ref="AE44:AE44">IFERROR(CONCATENATE((INDEX($A$7:$A$28,SMALL(IF($AF$7:$AF$28&lt;&gt;"",IF($AC$7:$AC$28&lt;&gt;"",ROW($AC$7:$AC$28)-MIN(ROW($AC$7:$AC$28))+1,""),""),ROW()-ROW(A$31)+1))),),"")</f>
        <v/>
      </c>
      <c r="AH44" s="0" t="str">
        <f aca="false" t="array" ref="AH44:AH44">IFERROR(CONCATENATE((INDEX($AK$7:$AK$28,SMALL(IF($AK$7:$AK$28&lt;&gt;"",IF($AH$7:$AH$28&lt;&gt;"",ROW($AH$7:$AH$28)-MIN(ROW($AH$7:$AH$28))+1,""),""),ROW()-ROW(A$31)+1)))," "),"")</f>
        <v/>
      </c>
      <c r="AI44" s="0" t="str">
        <f aca="false" t="array" ref="AI44:AI44">IFERROR(CONCATENATE(TEXT(INDEX($AH$7:$AH$28,SMALL(IF($AK$7:$AK$28&lt;&gt;"",IF($AH$7:$AH$28&lt;&gt;"",ROW($AH$7:$AH$28)-MIN(ROW($AH$7:$AH$28))+1,""),""),ROW()-ROW(A$31)+1)),"##0")," "),"")</f>
        <v/>
      </c>
      <c r="AJ44" s="0" t="str">
        <f aca="false" t="array" ref="AJ44:AJ44">IFERROR(CONCATENATE((INDEX($A$7:$A$28,SMALL(IF($AK$7:$AK$28&lt;&gt;"",IF($AH$7:$AH$28&lt;&gt;"",ROW($AH$7:$AH$28)-MIN(ROW($AH$7:$AH$28))+1,""),""),ROW()-ROW(A$31)+1))),),"")</f>
        <v/>
      </c>
    </row>
    <row r="45" customFormat="false" ht="15" hidden="false" customHeight="false" outlineLevel="0" collapsed="false">
      <c r="I45" s="0" t="str">
        <f aca="false" t="array" ref="I45:I45">IFERROR(CONCATENATE(TEXT(INDEX($I$7:$I$28,SMALL(IF($L$7:$L$28&lt;&gt;"",IF($I$7:$I$28&lt;&gt;"",ROW($I$7:$I$28)-MIN(ROW($I$7:$I$28))+1,""),""),ROW()-ROW(A$31)+1)),"##0"),","),"")</f>
        <v/>
      </c>
      <c r="J45" s="0" t="str">
        <f aca="false" t="array" ref="J45:J45">IFERROR(CONCATENATE((INDEX($L$7:$L$28,SMALL(IF($L$7:$L$28&lt;&gt;"",IF($I$7:$I$28&lt;&gt;"",ROW($I$7:$I$28)-MIN(ROW($I$7:$I$28))+1,""),""),ROW()-ROW(A$31)+1))),","),"")</f>
        <v/>
      </c>
      <c r="K45" s="0" t="str">
        <f aca="false" t="array" ref="K45:K45">IFERROR(CONCATENATE((INDEX($A$7:$A$28,SMALL(IF($L$7:$L$28&lt;&gt;"",IF($I$7:$I$28&lt;&gt;"",ROW($I$7:$I$28)-MIN(ROW($I$7:$I$28))+1,""),""),ROW()-ROW(A$31)+1))),),"")</f>
        <v/>
      </c>
      <c r="N45" s="0" t="str">
        <f aca="false" t="array" ref="N45:N45">IFERROR(CONCATENATE((INDEX($Q$7:$Q$28,SMALL(IF($Q$7:$Q$28&lt;&gt;"",IF($N$7:$N$28&lt;&gt;"",ROW($N$7:$N$28)-MIN(ROW($N$7:$N$28))+1,""),""),ROW()-ROW(A$31)+1)))," "),"")</f>
        <v/>
      </c>
      <c r="O45" s="0" t="str">
        <f aca="false" t="array" ref="O45:O45">IFERROR(CONCATENATE(TEXT(INDEX($N$7:$N$28,SMALL(IF($Q$7:$Q$28&lt;&gt;"",IF($N$7:$N$28&lt;&gt;"",ROW($N$7:$N$28)-MIN(ROW($N$7:$N$28))+1,""),""),ROW()-ROW(A$31)+1)),"##0")," "),"")</f>
        <v/>
      </c>
      <c r="P45" s="0" t="str">
        <f aca="false" t="array" ref="P45:P45">IFERROR(CONCATENATE((INDEX($A$7:$A$28,SMALL(IF($Q$7:$Q$28&lt;&gt;"",IF($N$7:$N$28&lt;&gt;"",ROW($N$7:$N$28)-MIN(ROW($N$7:$N$28))+1,""),""),ROW()-ROW(A$31)+1))),),"")</f>
        <v/>
      </c>
      <c r="S45" s="0" t="str">
        <f aca="false" t="array" ref="S45:S45">IFERROR(CONCATENATE((INDEX($V$7:$V$28,SMALL(IF($V$7:$V$28&lt;&gt;"",IF($S$7:$S$28&lt;&gt;"",ROW($S$7:$S$28)-MIN(ROW($S$7:$S$28))+1,""),""),ROW()-ROW(A$31)+1)))," "),"")</f>
        <v/>
      </c>
      <c r="T45" s="0" t="str">
        <f aca="false" t="array" ref="T45:T45">IFERROR(CONCATENATE(TEXT(INDEX($S$7:$S$28,SMALL(IF($V$7:$V$28&lt;&gt;"",IF($S$7:$S$28&lt;&gt;"",ROW($S$7:$S$28)-MIN(ROW($S$7:$S$28))+1,""),""),ROW()-ROW(A$31)+1)),"##0")," "),"")</f>
        <v/>
      </c>
      <c r="U45" s="0" t="str">
        <f aca="false" t="array" ref="U45:U45">IFERROR(CONCATENATE((INDEX($A$7:$A$28,SMALL(IF($V$7:$V$28&lt;&gt;"",IF($S$7:$S$28&lt;&gt;"",ROW($S$7:$S$28)-MIN(ROW($S$7:$S$28))+1,""),""),ROW()-ROW(A$31)+1))),),"")</f>
        <v/>
      </c>
      <c r="X45" s="0" t="str">
        <f aca="false" t="array" ref="X45:X45">IFERROR(CONCATENATE((INDEX($AA$7:$AA$28,SMALL(IF($AA$7:$AA$28&lt;&gt;"",IF($X$7:$X$28&lt;&gt;"",ROW($X$7:$X$28)-MIN(ROW($X$7:$X$28))+1,""),""),ROW()-ROW(A$31)+1))),","),"")</f>
        <v/>
      </c>
      <c r="Y45" s="0" t="str">
        <f aca="false" t="array" ref="Y45:Y45">IFERROR(CONCATENATE(TEXT(INDEX($X$7:$X$28,SMALL(IF($AA$7:$AA$28&lt;&gt;"",IF($X$7:$X$28&lt;&gt;"",ROW($X$7:$X$28)-MIN(ROW($X$7:$X$28))+1,""),""),ROW()-ROW(A$31)+1)),"##0"),","),"")</f>
        <v/>
      </c>
      <c r="Z45" s="0" t="str">
        <f aca="false" t="array" ref="Z45:Z45">IFERROR(CONCATENATE((INDEX($A$7:$A$28,SMALL(IF($AA$7:$AA$28&lt;&gt;"",IF($X$7:$X$28&lt;&gt;"",ROW($X$7:$X$28)-MIN(ROW($X$7:$X$28))+1,""),""),ROW()-ROW(A$31)+1))),),"")</f>
        <v/>
      </c>
      <c r="AC45" s="0" t="str">
        <f aca="false" t="array" ref="AC45:AC45">IFERROR(CONCATENATE((INDEX($AF$7:$AF$28,SMALL(IF($AF$7:$AF$28&lt;&gt;"",IF($AC$7:$AC$28&lt;&gt;"",ROW($AC$7:$AC$28)-MIN(ROW($AC$7:$AC$28))+1,""),""),ROW()-ROW(A$31)+1)))," "),"")</f>
        <v/>
      </c>
      <c r="AD45" s="0" t="str">
        <f aca="false" t="array" ref="AD45:AD45">IFERROR(CONCATENATE(TEXT(INDEX($AC$7:$AC$28,SMALL(IF($AF$7:$AF$28&lt;&gt;"",IF($AC$7:$AC$28&lt;&gt;"",ROW($AC$7:$AC$28)-MIN(ROW($AC$7:$AC$28))+1,""),""),ROW()-ROW(A$31)+1)),"##0")," "),"")</f>
        <v/>
      </c>
      <c r="AE45" s="0" t="str">
        <f aca="false" t="array" ref="AE45:AE45">IFERROR(CONCATENATE((INDEX($A$7:$A$28,SMALL(IF($AF$7:$AF$28&lt;&gt;"",IF($AC$7:$AC$28&lt;&gt;"",ROW($AC$7:$AC$28)-MIN(ROW($AC$7:$AC$28))+1,""),""),ROW()-ROW(A$31)+1))),),"")</f>
        <v/>
      </c>
      <c r="AH45" s="0" t="str">
        <f aca="false" t="array" ref="AH45:AH45">IFERROR(CONCATENATE((INDEX($AK$7:$AK$28,SMALL(IF($AK$7:$AK$28&lt;&gt;"",IF($AH$7:$AH$28&lt;&gt;"",ROW($AH$7:$AH$28)-MIN(ROW($AH$7:$AH$28))+1,""),""),ROW()-ROW(A$31)+1)))," "),"")</f>
        <v/>
      </c>
      <c r="AI45" s="0" t="str">
        <f aca="false" t="array" ref="AI45:AI45">IFERROR(CONCATENATE(TEXT(INDEX($AH$7:$AH$28,SMALL(IF($AK$7:$AK$28&lt;&gt;"",IF($AH$7:$AH$28&lt;&gt;"",ROW($AH$7:$AH$28)-MIN(ROW($AH$7:$AH$28))+1,""),""),ROW()-ROW(A$31)+1)),"##0")," "),"")</f>
        <v/>
      </c>
      <c r="AJ45" s="0" t="str">
        <f aca="false" t="array" ref="AJ45:AJ45">IFERROR(CONCATENATE((INDEX($A$7:$A$28,SMALL(IF($AK$7:$AK$28&lt;&gt;"",IF($AH$7:$AH$28&lt;&gt;"",ROW($AH$7:$AH$28)-MIN(ROW($AH$7:$AH$28))+1,""),""),ROW()-ROW(A$31)+1))),),"")</f>
        <v/>
      </c>
    </row>
    <row r="46" customFormat="false" ht="15" hidden="false" customHeight="false" outlineLevel="0" collapsed="false">
      <c r="I46" s="0" t="str">
        <f aca="false" t="array" ref="I46:I46">IFERROR(CONCATENATE(TEXT(INDEX($I$7:$I$28,SMALL(IF($L$7:$L$28&lt;&gt;"",IF($I$7:$I$28&lt;&gt;"",ROW($I$7:$I$28)-MIN(ROW($I$7:$I$28))+1,""),""),ROW()-ROW(A$31)+1)),"##0"),","),"")</f>
        <v/>
      </c>
      <c r="J46" s="0" t="str">
        <f aca="false" t="array" ref="J46:J46">IFERROR(CONCATENATE((INDEX($L$7:$L$28,SMALL(IF($L$7:$L$28&lt;&gt;"",IF($I$7:$I$28&lt;&gt;"",ROW($I$7:$I$28)-MIN(ROW($I$7:$I$28))+1,""),""),ROW()-ROW(A$31)+1))),","),"")</f>
        <v/>
      </c>
      <c r="K46" s="0" t="str">
        <f aca="false" t="array" ref="K46:K46">IFERROR(CONCATENATE((INDEX($A$7:$A$28,SMALL(IF($L$7:$L$28&lt;&gt;"",IF($I$7:$I$28&lt;&gt;"",ROW($I$7:$I$28)-MIN(ROW($I$7:$I$28))+1,""),""),ROW()-ROW(A$31)+1))),),"")</f>
        <v/>
      </c>
      <c r="N46" s="0" t="str">
        <f aca="false" t="array" ref="N46:N46">IFERROR(CONCATENATE((INDEX($Q$7:$Q$28,SMALL(IF($Q$7:$Q$28&lt;&gt;"",IF($N$7:$N$28&lt;&gt;"",ROW($N$7:$N$28)-MIN(ROW($N$7:$N$28))+1,""),""),ROW()-ROW(A$31)+1)))," "),"")</f>
        <v/>
      </c>
      <c r="O46" s="0" t="str">
        <f aca="false" t="array" ref="O46:O46">IFERROR(CONCATENATE(TEXT(INDEX($N$7:$N$28,SMALL(IF($Q$7:$Q$28&lt;&gt;"",IF($N$7:$N$28&lt;&gt;"",ROW($N$7:$N$28)-MIN(ROW($N$7:$N$28))+1,""),""),ROW()-ROW(A$31)+1)),"##0")," "),"")</f>
        <v/>
      </c>
      <c r="P46" s="0" t="str">
        <f aca="false" t="array" ref="P46:P46">IFERROR(CONCATENATE((INDEX($A$7:$A$28,SMALL(IF($Q$7:$Q$28&lt;&gt;"",IF($N$7:$N$28&lt;&gt;"",ROW($N$7:$N$28)-MIN(ROW($N$7:$N$28))+1,""),""),ROW()-ROW(A$31)+1))),),"")</f>
        <v/>
      </c>
      <c r="S46" s="0" t="str">
        <f aca="false" t="array" ref="S46:S46">IFERROR(CONCATENATE((INDEX($V$7:$V$28,SMALL(IF($V$7:$V$28&lt;&gt;"",IF($S$7:$S$28&lt;&gt;"",ROW($S$7:$S$28)-MIN(ROW($S$7:$S$28))+1,""),""),ROW()-ROW(A$31)+1)))," "),"")</f>
        <v/>
      </c>
      <c r="T46" s="0" t="str">
        <f aca="false" t="array" ref="T46:T46">IFERROR(CONCATENATE(TEXT(INDEX($S$7:$S$28,SMALL(IF($V$7:$V$28&lt;&gt;"",IF($S$7:$S$28&lt;&gt;"",ROW($S$7:$S$28)-MIN(ROW($S$7:$S$28))+1,""),""),ROW()-ROW(A$31)+1)),"##0")," "),"")</f>
        <v/>
      </c>
      <c r="U46" s="0" t="str">
        <f aca="false" t="array" ref="U46:U46">IFERROR(CONCATENATE((INDEX($A$7:$A$28,SMALL(IF($V$7:$V$28&lt;&gt;"",IF($S$7:$S$28&lt;&gt;"",ROW($S$7:$S$28)-MIN(ROW($S$7:$S$28))+1,""),""),ROW()-ROW(A$31)+1))),),"")</f>
        <v/>
      </c>
      <c r="X46" s="0" t="str">
        <f aca="false" t="array" ref="X46:X46">IFERROR(CONCATENATE((INDEX($AA$7:$AA$28,SMALL(IF($AA$7:$AA$28&lt;&gt;"",IF($X$7:$X$28&lt;&gt;"",ROW($X$7:$X$28)-MIN(ROW($X$7:$X$28))+1,""),""),ROW()-ROW(A$31)+1))),","),"")</f>
        <v/>
      </c>
      <c r="Y46" s="0" t="str">
        <f aca="false" t="array" ref="Y46:Y46">IFERROR(CONCATENATE(TEXT(INDEX($X$7:$X$28,SMALL(IF($AA$7:$AA$28&lt;&gt;"",IF($X$7:$X$28&lt;&gt;"",ROW($X$7:$X$28)-MIN(ROW($X$7:$X$28))+1,""),""),ROW()-ROW(A$31)+1)),"##0"),","),"")</f>
        <v/>
      </c>
      <c r="Z46" s="0" t="str">
        <f aca="false" t="array" ref="Z46:Z46">IFERROR(CONCATENATE((INDEX($A$7:$A$28,SMALL(IF($AA$7:$AA$28&lt;&gt;"",IF($X$7:$X$28&lt;&gt;"",ROW($X$7:$X$28)-MIN(ROW($X$7:$X$28))+1,""),""),ROW()-ROW(A$31)+1))),),"")</f>
        <v/>
      </c>
      <c r="AC46" s="0" t="str">
        <f aca="false" t="array" ref="AC46:AC46">IFERROR(CONCATENATE((INDEX($AF$7:$AF$28,SMALL(IF($AF$7:$AF$28&lt;&gt;"",IF($AC$7:$AC$28&lt;&gt;"",ROW($AC$7:$AC$28)-MIN(ROW($AC$7:$AC$28))+1,""),""),ROW()-ROW(A$31)+1)))," "),"")</f>
        <v/>
      </c>
      <c r="AD46" s="0" t="str">
        <f aca="false" t="array" ref="AD46:AD46">IFERROR(CONCATENATE(TEXT(INDEX($AC$7:$AC$28,SMALL(IF($AF$7:$AF$28&lt;&gt;"",IF($AC$7:$AC$28&lt;&gt;"",ROW($AC$7:$AC$28)-MIN(ROW($AC$7:$AC$28))+1,""),""),ROW()-ROW(A$31)+1)),"##0")," "),"")</f>
        <v/>
      </c>
      <c r="AE46" s="0" t="str">
        <f aca="false" t="array" ref="AE46:AE46">IFERROR(CONCATENATE((INDEX($A$7:$A$28,SMALL(IF($AF$7:$AF$28&lt;&gt;"",IF($AC$7:$AC$28&lt;&gt;"",ROW($AC$7:$AC$28)-MIN(ROW($AC$7:$AC$28))+1,""),""),ROW()-ROW(A$31)+1))),),"")</f>
        <v/>
      </c>
      <c r="AH46" s="0" t="str">
        <f aca="false" t="array" ref="AH46:AH46">IFERROR(CONCATENATE((INDEX($AK$7:$AK$28,SMALL(IF($AK$7:$AK$28&lt;&gt;"",IF($AH$7:$AH$28&lt;&gt;"",ROW($AH$7:$AH$28)-MIN(ROW($AH$7:$AH$28))+1,""),""),ROW()-ROW(A$31)+1)))," "),"")</f>
        <v/>
      </c>
      <c r="AI46" s="0" t="str">
        <f aca="false" t="array" ref="AI46:AI46">IFERROR(CONCATENATE(TEXT(INDEX($AH$7:$AH$28,SMALL(IF($AK$7:$AK$28&lt;&gt;"",IF($AH$7:$AH$28&lt;&gt;"",ROW($AH$7:$AH$28)-MIN(ROW($AH$7:$AH$28))+1,""),""),ROW()-ROW(A$31)+1)),"##0")," "),"")</f>
        <v/>
      </c>
      <c r="AJ46" s="0" t="str">
        <f aca="false" t="array" ref="AJ46:AJ46">IFERROR(CONCATENATE((INDEX($A$7:$A$28,SMALL(IF($AK$7:$AK$28&lt;&gt;"",IF($AH$7:$AH$28&lt;&gt;"",ROW($AH$7:$AH$28)-MIN(ROW($AH$7:$AH$28))+1,""),""),ROW()-ROW(A$31)+1))),),"")</f>
        <v/>
      </c>
    </row>
    <row r="47" customFormat="false" ht="15" hidden="false" customHeight="false" outlineLevel="0" collapsed="false">
      <c r="I47" s="0" t="str">
        <f aca="false" t="array" ref="I47:I47">IFERROR(CONCATENATE(TEXT(INDEX($I$7:$I$28,SMALL(IF($L$7:$L$28&lt;&gt;"",IF($I$7:$I$28&lt;&gt;"",ROW($I$7:$I$28)-MIN(ROW($I$7:$I$28))+1,""),""),ROW()-ROW(A$31)+1)),"##0"),","),"")</f>
        <v/>
      </c>
      <c r="J47" s="0" t="str">
        <f aca="false" t="array" ref="J47:J47">IFERROR(CONCATENATE((INDEX($L$7:$L$28,SMALL(IF($L$7:$L$28&lt;&gt;"",IF($I$7:$I$28&lt;&gt;"",ROW($I$7:$I$28)-MIN(ROW($I$7:$I$28))+1,""),""),ROW()-ROW(A$31)+1))),","),"")</f>
        <v/>
      </c>
      <c r="K47" s="0" t="str">
        <f aca="false" t="array" ref="K47:K47">IFERROR(CONCATENATE((INDEX($A$7:$A$28,SMALL(IF($L$7:$L$28&lt;&gt;"",IF($I$7:$I$28&lt;&gt;"",ROW($I$7:$I$28)-MIN(ROW($I$7:$I$28))+1,""),""),ROW()-ROW(A$31)+1))),),"")</f>
        <v/>
      </c>
      <c r="N47" s="0" t="str">
        <f aca="false" t="array" ref="N47:N47">IFERROR(CONCATENATE((INDEX($Q$7:$Q$28,SMALL(IF($Q$7:$Q$28&lt;&gt;"",IF($N$7:$N$28&lt;&gt;"",ROW($N$7:$N$28)-MIN(ROW($N$7:$N$28))+1,""),""),ROW()-ROW(A$31)+1)))," "),"")</f>
        <v/>
      </c>
      <c r="O47" s="0" t="str">
        <f aca="false" t="array" ref="O47:O47">IFERROR(CONCATENATE(TEXT(INDEX($N$7:$N$28,SMALL(IF($Q$7:$Q$28&lt;&gt;"",IF($N$7:$N$28&lt;&gt;"",ROW($N$7:$N$28)-MIN(ROW($N$7:$N$28))+1,""),""),ROW()-ROW(A$31)+1)),"##0")," "),"")</f>
        <v/>
      </c>
      <c r="P47" s="0" t="str">
        <f aca="false" t="array" ref="P47:P47">IFERROR(CONCATENATE((INDEX($A$7:$A$28,SMALL(IF($Q$7:$Q$28&lt;&gt;"",IF($N$7:$N$28&lt;&gt;"",ROW($N$7:$N$28)-MIN(ROW($N$7:$N$28))+1,""),""),ROW()-ROW(A$31)+1))),),"")</f>
        <v/>
      </c>
      <c r="S47" s="0" t="str">
        <f aca="false" t="array" ref="S47:S47">IFERROR(CONCATENATE((INDEX($V$7:$V$28,SMALL(IF($V$7:$V$28&lt;&gt;"",IF($S$7:$S$28&lt;&gt;"",ROW($S$7:$S$28)-MIN(ROW($S$7:$S$28))+1,""),""),ROW()-ROW(A$31)+1)))," "),"")</f>
        <v/>
      </c>
      <c r="T47" s="0" t="str">
        <f aca="false" t="array" ref="T47:T47">IFERROR(CONCATENATE(TEXT(INDEX($S$7:$S$28,SMALL(IF($V$7:$V$28&lt;&gt;"",IF($S$7:$S$28&lt;&gt;"",ROW($S$7:$S$28)-MIN(ROW($S$7:$S$28))+1,""),""),ROW()-ROW(A$31)+1)),"##0")," "),"")</f>
        <v/>
      </c>
      <c r="U47" s="0" t="str">
        <f aca="false" t="array" ref="U47:U47">IFERROR(CONCATENATE((INDEX($A$7:$A$28,SMALL(IF($V$7:$V$28&lt;&gt;"",IF($S$7:$S$28&lt;&gt;"",ROW($S$7:$S$28)-MIN(ROW($S$7:$S$28))+1,""),""),ROW()-ROW(A$31)+1))),),"")</f>
        <v/>
      </c>
      <c r="X47" s="0" t="str">
        <f aca="false" t="array" ref="X47:X47">IFERROR(CONCATENATE((INDEX($AA$7:$AA$28,SMALL(IF($AA$7:$AA$28&lt;&gt;"",IF($X$7:$X$28&lt;&gt;"",ROW($X$7:$X$28)-MIN(ROW($X$7:$X$28))+1,""),""),ROW()-ROW(A$31)+1))),","),"")</f>
        <v/>
      </c>
      <c r="Y47" s="0" t="str">
        <f aca="false" t="array" ref="Y47:Y47">IFERROR(CONCATENATE(TEXT(INDEX($X$7:$X$28,SMALL(IF($AA$7:$AA$28&lt;&gt;"",IF($X$7:$X$28&lt;&gt;"",ROW($X$7:$X$28)-MIN(ROW($X$7:$X$28))+1,""),""),ROW()-ROW(A$31)+1)),"##0"),","),"")</f>
        <v/>
      </c>
      <c r="Z47" s="0" t="str">
        <f aca="false" t="array" ref="Z47:Z47">IFERROR(CONCATENATE((INDEX($A$7:$A$28,SMALL(IF($AA$7:$AA$28&lt;&gt;"",IF($X$7:$X$28&lt;&gt;"",ROW($X$7:$X$28)-MIN(ROW($X$7:$X$28))+1,""),""),ROW()-ROW(A$31)+1))),),"")</f>
        <v/>
      </c>
      <c r="AC47" s="0" t="str">
        <f aca="false" t="array" ref="AC47:AC47">IFERROR(CONCATENATE((INDEX($AF$7:$AF$28,SMALL(IF($AF$7:$AF$28&lt;&gt;"",IF($AC$7:$AC$28&lt;&gt;"",ROW($AC$7:$AC$28)-MIN(ROW($AC$7:$AC$28))+1,""),""),ROW()-ROW(A$31)+1)))," "),"")</f>
        <v/>
      </c>
      <c r="AD47" s="0" t="str">
        <f aca="false" t="array" ref="AD47:AD47">IFERROR(CONCATENATE(TEXT(INDEX($AC$7:$AC$28,SMALL(IF($AF$7:$AF$28&lt;&gt;"",IF($AC$7:$AC$28&lt;&gt;"",ROW($AC$7:$AC$28)-MIN(ROW($AC$7:$AC$28))+1,""),""),ROW()-ROW(A$31)+1)),"##0")," "),"")</f>
        <v/>
      </c>
      <c r="AE47" s="0" t="str">
        <f aca="false" t="array" ref="AE47:AE47">IFERROR(CONCATENATE((INDEX($A$7:$A$28,SMALL(IF($AF$7:$AF$28&lt;&gt;"",IF($AC$7:$AC$28&lt;&gt;"",ROW($AC$7:$AC$28)-MIN(ROW($AC$7:$AC$28))+1,""),""),ROW()-ROW(A$31)+1))),),"")</f>
        <v/>
      </c>
      <c r="AH47" s="0" t="str">
        <f aca="false" t="array" ref="AH47:AH47">IFERROR(CONCATENATE((INDEX($AK$7:$AK$28,SMALL(IF($AK$7:$AK$28&lt;&gt;"",IF($AH$7:$AH$28&lt;&gt;"",ROW($AH$7:$AH$28)-MIN(ROW($AH$7:$AH$28))+1,""),""),ROW()-ROW(A$31)+1)))," "),"")</f>
        <v/>
      </c>
      <c r="AI47" s="0" t="str">
        <f aca="false" t="array" ref="AI47:AI47">IFERROR(CONCATENATE(TEXT(INDEX($AH$7:$AH$28,SMALL(IF($AK$7:$AK$28&lt;&gt;"",IF($AH$7:$AH$28&lt;&gt;"",ROW($AH$7:$AH$28)-MIN(ROW($AH$7:$AH$28))+1,""),""),ROW()-ROW(A$31)+1)),"##0")," "),"")</f>
        <v/>
      </c>
      <c r="AJ47" s="0" t="str">
        <f aca="false" t="array" ref="AJ47:AJ47">IFERROR(CONCATENATE((INDEX($A$7:$A$28,SMALL(IF($AK$7:$AK$28&lt;&gt;"",IF($AH$7:$AH$28&lt;&gt;"",ROW($AH$7:$AH$28)-MIN(ROW($AH$7:$AH$28))+1,""),""),ROW()-ROW(A$31)+1))),),"")</f>
        <v/>
      </c>
    </row>
    <row r="48" customFormat="false" ht="15" hidden="false" customHeight="false" outlineLevel="0" collapsed="false">
      <c r="I48" s="0" t="str">
        <f aca="false" t="array" ref="I48:I48">IFERROR(CONCATENATE(TEXT(INDEX($I$7:$I$28,SMALL(IF($L$7:$L$28&lt;&gt;"",IF($I$7:$I$28&lt;&gt;"",ROW($I$7:$I$28)-MIN(ROW($I$7:$I$28))+1,""),""),ROW()-ROW(A$31)+1)),"##0"),","),"")</f>
        <v/>
      </c>
      <c r="J48" s="0" t="str">
        <f aca="false" t="array" ref="J48:J48">IFERROR(CONCATENATE((INDEX($L$7:$L$28,SMALL(IF($L$7:$L$28&lt;&gt;"",IF($I$7:$I$28&lt;&gt;"",ROW($I$7:$I$28)-MIN(ROW($I$7:$I$28))+1,""),""),ROW()-ROW(A$31)+1))),","),"")</f>
        <v/>
      </c>
      <c r="K48" s="0" t="str">
        <f aca="false" t="array" ref="K48:K48">IFERROR(CONCATENATE((INDEX($A$7:$A$28,SMALL(IF($L$7:$L$28&lt;&gt;"",IF($I$7:$I$28&lt;&gt;"",ROW($I$7:$I$28)-MIN(ROW($I$7:$I$28))+1,""),""),ROW()-ROW(A$31)+1))),),"")</f>
        <v/>
      </c>
      <c r="N48" s="0" t="str">
        <f aca="false" t="array" ref="N48:N48">IFERROR(CONCATENATE((INDEX($Q$7:$Q$28,SMALL(IF($Q$7:$Q$28&lt;&gt;"",IF($N$7:$N$28&lt;&gt;"",ROW($N$7:$N$28)-MIN(ROW($N$7:$N$28))+1,""),""),ROW()-ROW(A$31)+1)))," "),"")</f>
        <v/>
      </c>
      <c r="O48" s="0" t="str">
        <f aca="false" t="array" ref="O48:O48">IFERROR(CONCATENATE(TEXT(INDEX($N$7:$N$28,SMALL(IF($Q$7:$Q$28&lt;&gt;"",IF($N$7:$N$28&lt;&gt;"",ROW($N$7:$N$28)-MIN(ROW($N$7:$N$28))+1,""),""),ROW()-ROW(A$31)+1)),"##0")," "),"")</f>
        <v/>
      </c>
      <c r="P48" s="0" t="str">
        <f aca="false" t="array" ref="P48:P48">IFERROR(CONCATENATE((INDEX($A$7:$A$28,SMALL(IF($Q$7:$Q$28&lt;&gt;"",IF($N$7:$N$28&lt;&gt;"",ROW($N$7:$N$28)-MIN(ROW($N$7:$N$28))+1,""),""),ROW()-ROW(A$31)+1))),),"")</f>
        <v/>
      </c>
      <c r="S48" s="0" t="str">
        <f aca="false" t="array" ref="S48:S48">IFERROR(CONCATENATE((INDEX($V$7:$V$28,SMALL(IF($V$7:$V$28&lt;&gt;"",IF($S$7:$S$28&lt;&gt;"",ROW($S$7:$S$28)-MIN(ROW($S$7:$S$28))+1,""),""),ROW()-ROW(A$31)+1)))," "),"")</f>
        <v/>
      </c>
      <c r="T48" s="0" t="str">
        <f aca="false" t="array" ref="T48:T48">IFERROR(CONCATENATE(TEXT(INDEX($S$7:$S$28,SMALL(IF($V$7:$V$28&lt;&gt;"",IF($S$7:$S$28&lt;&gt;"",ROW($S$7:$S$28)-MIN(ROW($S$7:$S$28))+1,""),""),ROW()-ROW(A$31)+1)),"##0")," "),"")</f>
        <v/>
      </c>
      <c r="U48" s="0" t="str">
        <f aca="false" t="array" ref="U48:U48">IFERROR(CONCATENATE((INDEX($A$7:$A$28,SMALL(IF($V$7:$V$28&lt;&gt;"",IF($S$7:$S$28&lt;&gt;"",ROW($S$7:$S$28)-MIN(ROW($S$7:$S$28))+1,""),""),ROW()-ROW(A$31)+1))),),"")</f>
        <v/>
      </c>
      <c r="X48" s="0" t="str">
        <f aca="false" t="array" ref="X48:X48">IFERROR(CONCATENATE((INDEX($AA$7:$AA$28,SMALL(IF($AA$7:$AA$28&lt;&gt;"",IF($X$7:$X$28&lt;&gt;"",ROW($X$7:$X$28)-MIN(ROW($X$7:$X$28))+1,""),""),ROW()-ROW(A$31)+1))),","),"")</f>
        <v/>
      </c>
      <c r="Y48" s="0" t="str">
        <f aca="false" t="array" ref="Y48:Y48">IFERROR(CONCATENATE(TEXT(INDEX($X$7:$X$28,SMALL(IF($AA$7:$AA$28&lt;&gt;"",IF($X$7:$X$28&lt;&gt;"",ROW($X$7:$X$28)-MIN(ROW($X$7:$X$28))+1,""),""),ROW()-ROW(A$31)+1)),"##0"),","),"")</f>
        <v/>
      </c>
      <c r="Z48" s="0" t="str">
        <f aca="false" t="array" ref="Z48:Z48">IFERROR(CONCATENATE((INDEX($A$7:$A$28,SMALL(IF($AA$7:$AA$28&lt;&gt;"",IF($X$7:$X$28&lt;&gt;"",ROW($X$7:$X$28)-MIN(ROW($X$7:$X$28))+1,""),""),ROW()-ROW(A$31)+1))),),"")</f>
        <v/>
      </c>
      <c r="AC48" s="0" t="str">
        <f aca="false" t="array" ref="AC48:AC48">IFERROR(CONCATENATE((INDEX($AF$7:$AF$28,SMALL(IF($AF$7:$AF$28&lt;&gt;"",IF($AC$7:$AC$28&lt;&gt;"",ROW($AC$7:$AC$28)-MIN(ROW($AC$7:$AC$28))+1,""),""),ROW()-ROW(A$31)+1)))," "),"")</f>
        <v/>
      </c>
      <c r="AD48" s="0" t="str">
        <f aca="false" t="array" ref="AD48:AD48">IFERROR(CONCATENATE(TEXT(INDEX($AC$7:$AC$28,SMALL(IF($AF$7:$AF$28&lt;&gt;"",IF($AC$7:$AC$28&lt;&gt;"",ROW($AC$7:$AC$28)-MIN(ROW($AC$7:$AC$28))+1,""),""),ROW()-ROW(A$31)+1)),"##0")," "),"")</f>
        <v/>
      </c>
      <c r="AE48" s="0" t="str">
        <f aca="false" t="array" ref="AE48:AE48">IFERROR(CONCATENATE((INDEX($A$7:$A$28,SMALL(IF($AF$7:$AF$28&lt;&gt;"",IF($AC$7:$AC$28&lt;&gt;"",ROW($AC$7:$AC$28)-MIN(ROW($AC$7:$AC$28))+1,""),""),ROW()-ROW(A$31)+1))),),"")</f>
        <v/>
      </c>
      <c r="AH48" s="0" t="str">
        <f aca="false" t="array" ref="AH48:AH48">IFERROR(CONCATENATE((INDEX($AK$7:$AK$28,SMALL(IF($AK$7:$AK$28&lt;&gt;"",IF($AH$7:$AH$28&lt;&gt;"",ROW($AH$7:$AH$28)-MIN(ROW($AH$7:$AH$28))+1,""),""),ROW()-ROW(A$31)+1)))," "),"")</f>
        <v/>
      </c>
      <c r="AI48" s="0" t="str">
        <f aca="false" t="array" ref="AI48:AI48">IFERROR(CONCATENATE(TEXT(INDEX($AH$7:$AH$28,SMALL(IF($AK$7:$AK$28&lt;&gt;"",IF($AH$7:$AH$28&lt;&gt;"",ROW($AH$7:$AH$28)-MIN(ROW($AH$7:$AH$28))+1,""),""),ROW()-ROW(A$31)+1)),"##0")," "),"")</f>
        <v/>
      </c>
      <c r="AJ48" s="0" t="str">
        <f aca="false" t="array" ref="AJ48:AJ48">IFERROR(CONCATENATE((INDEX($A$7:$A$28,SMALL(IF($AK$7:$AK$28&lt;&gt;"",IF($AH$7:$AH$28&lt;&gt;"",ROW($AH$7:$AH$28)-MIN(ROW($AH$7:$AH$28))+1,""),""),ROW()-ROW(A$31)+1))),),"")</f>
        <v/>
      </c>
    </row>
    <row r="49" customFormat="false" ht="15" hidden="false" customHeight="false" outlineLevel="0" collapsed="false">
      <c r="I49" s="0" t="str">
        <f aca="false" t="array" ref="I49:I49">IFERROR(CONCATENATE(TEXT(INDEX($I$7:$I$28,SMALL(IF($L$7:$L$28&lt;&gt;"",IF($I$7:$I$28&lt;&gt;"",ROW($I$7:$I$28)-MIN(ROW($I$7:$I$28))+1,""),""),ROW()-ROW(A$31)+1)),"##0"),","),"")</f>
        <v/>
      </c>
      <c r="J49" s="0" t="str">
        <f aca="false" t="array" ref="J49:J49">IFERROR(CONCATENATE((INDEX($L$7:$L$28,SMALL(IF($L$7:$L$28&lt;&gt;"",IF($I$7:$I$28&lt;&gt;"",ROW($I$7:$I$28)-MIN(ROW($I$7:$I$28))+1,""),""),ROW()-ROW(A$31)+1))),","),"")</f>
        <v/>
      </c>
      <c r="K49" s="0" t="str">
        <f aca="false" t="array" ref="K49:K49">IFERROR(CONCATENATE((INDEX($A$7:$A$28,SMALL(IF($L$7:$L$28&lt;&gt;"",IF($I$7:$I$28&lt;&gt;"",ROW($I$7:$I$28)-MIN(ROW($I$7:$I$28))+1,""),""),ROW()-ROW(A$31)+1))),),"")</f>
        <v/>
      </c>
      <c r="N49" s="0" t="str">
        <f aca="false" t="array" ref="N49:N49">IFERROR(CONCATENATE((INDEX($Q$7:$Q$28,SMALL(IF($Q$7:$Q$28&lt;&gt;"",IF($N$7:$N$28&lt;&gt;"",ROW($N$7:$N$28)-MIN(ROW($N$7:$N$28))+1,""),""),ROW()-ROW(A$31)+1)))," "),"")</f>
        <v/>
      </c>
      <c r="O49" s="0" t="str">
        <f aca="false" t="array" ref="O49:O49">IFERROR(CONCATENATE(TEXT(INDEX($N$7:$N$28,SMALL(IF($Q$7:$Q$28&lt;&gt;"",IF($N$7:$N$28&lt;&gt;"",ROW($N$7:$N$28)-MIN(ROW($N$7:$N$28))+1,""),""),ROW()-ROW(A$31)+1)),"##0")," "),"")</f>
        <v/>
      </c>
      <c r="P49" s="0" t="str">
        <f aca="false" t="array" ref="P49:P49">IFERROR(CONCATENATE((INDEX($A$7:$A$28,SMALL(IF($Q$7:$Q$28&lt;&gt;"",IF($N$7:$N$28&lt;&gt;"",ROW($N$7:$N$28)-MIN(ROW($N$7:$N$28))+1,""),""),ROW()-ROW(A$31)+1))),),"")</f>
        <v/>
      </c>
      <c r="S49" s="0" t="str">
        <f aca="false" t="array" ref="S49:S49">IFERROR(CONCATENATE((INDEX($V$7:$V$28,SMALL(IF($V$7:$V$28&lt;&gt;"",IF($S$7:$S$28&lt;&gt;"",ROW($S$7:$S$28)-MIN(ROW($S$7:$S$28))+1,""),""),ROW()-ROW(A$31)+1)))," "),"")</f>
        <v/>
      </c>
      <c r="T49" s="0" t="str">
        <f aca="false" t="array" ref="T49:T49">IFERROR(CONCATENATE(TEXT(INDEX($S$7:$S$28,SMALL(IF($V$7:$V$28&lt;&gt;"",IF($S$7:$S$28&lt;&gt;"",ROW($S$7:$S$28)-MIN(ROW($S$7:$S$28))+1,""),""),ROW()-ROW(A$31)+1)),"##0")," "),"")</f>
        <v/>
      </c>
      <c r="U49" s="0" t="str">
        <f aca="false" t="array" ref="U49:U49">IFERROR(CONCATENATE((INDEX($A$7:$A$28,SMALL(IF($V$7:$V$28&lt;&gt;"",IF($S$7:$S$28&lt;&gt;"",ROW($S$7:$S$28)-MIN(ROW($S$7:$S$28))+1,""),""),ROW()-ROW(A$31)+1))),),"")</f>
        <v/>
      </c>
      <c r="X49" s="0" t="str">
        <f aca="false" t="array" ref="X49:X49">IFERROR(CONCATENATE((INDEX($AA$7:$AA$28,SMALL(IF($AA$7:$AA$28&lt;&gt;"",IF($X$7:$X$28&lt;&gt;"",ROW($X$7:$X$28)-MIN(ROW($X$7:$X$28))+1,""),""),ROW()-ROW(A$31)+1))),","),"")</f>
        <v/>
      </c>
      <c r="Y49" s="0" t="str">
        <f aca="false" t="array" ref="Y49:Y49">IFERROR(CONCATENATE(TEXT(INDEX($X$7:$X$28,SMALL(IF($AA$7:$AA$28&lt;&gt;"",IF($X$7:$X$28&lt;&gt;"",ROW($X$7:$X$28)-MIN(ROW($X$7:$X$28))+1,""),""),ROW()-ROW(A$31)+1)),"##0"),","),"")</f>
        <v/>
      </c>
      <c r="Z49" s="0" t="str">
        <f aca="false" t="array" ref="Z49:Z49">IFERROR(CONCATENATE((INDEX($A$7:$A$28,SMALL(IF($AA$7:$AA$28&lt;&gt;"",IF($X$7:$X$28&lt;&gt;"",ROW($X$7:$X$28)-MIN(ROW($X$7:$X$28))+1,""),""),ROW()-ROW(A$31)+1))),),"")</f>
        <v/>
      </c>
      <c r="AC49" s="0" t="str">
        <f aca="false" t="array" ref="AC49:AC49">IFERROR(CONCATENATE((INDEX($AF$7:$AF$28,SMALL(IF($AF$7:$AF$28&lt;&gt;"",IF($AC$7:$AC$28&lt;&gt;"",ROW($AC$7:$AC$28)-MIN(ROW($AC$7:$AC$28))+1,""),""),ROW()-ROW(A$31)+1)))," "),"")</f>
        <v/>
      </c>
      <c r="AD49" s="0" t="str">
        <f aca="false" t="array" ref="AD49:AD49">IFERROR(CONCATENATE(TEXT(INDEX($AC$7:$AC$28,SMALL(IF($AF$7:$AF$28&lt;&gt;"",IF($AC$7:$AC$28&lt;&gt;"",ROW($AC$7:$AC$28)-MIN(ROW($AC$7:$AC$28))+1,""),""),ROW()-ROW(A$31)+1)),"##0")," "),"")</f>
        <v/>
      </c>
      <c r="AE49" s="0" t="str">
        <f aca="false" t="array" ref="AE49:AE49">IFERROR(CONCATENATE((INDEX($A$7:$A$28,SMALL(IF($AF$7:$AF$28&lt;&gt;"",IF($AC$7:$AC$28&lt;&gt;"",ROW($AC$7:$AC$28)-MIN(ROW($AC$7:$AC$28))+1,""),""),ROW()-ROW(A$31)+1))),),"")</f>
        <v/>
      </c>
      <c r="AH49" s="0" t="str">
        <f aca="false" t="array" ref="AH49:AH49">IFERROR(CONCATENATE((INDEX($AK$7:$AK$28,SMALL(IF($AK$7:$AK$28&lt;&gt;"",IF($AH$7:$AH$28&lt;&gt;"",ROW($AH$7:$AH$28)-MIN(ROW($AH$7:$AH$28))+1,""),""),ROW()-ROW(A$31)+1)))," "),"")</f>
        <v/>
      </c>
      <c r="AI49" s="0" t="str">
        <f aca="false" t="array" ref="AI49:AI49">IFERROR(CONCATENATE(TEXT(INDEX($AH$7:$AH$28,SMALL(IF($AK$7:$AK$28&lt;&gt;"",IF($AH$7:$AH$28&lt;&gt;"",ROW($AH$7:$AH$28)-MIN(ROW($AH$7:$AH$28))+1,""),""),ROW()-ROW(A$31)+1)),"##0")," "),"")</f>
        <v/>
      </c>
      <c r="AJ49" s="0" t="str">
        <f aca="false" t="array" ref="AJ49:AJ49">IFERROR(CONCATENATE((INDEX($A$7:$A$28,SMALL(IF($AK$7:$AK$28&lt;&gt;"",IF($AH$7:$AH$28&lt;&gt;"",ROW($AH$7:$AH$28)-MIN(ROW($AH$7:$AH$28))+1,""),""),ROW()-ROW(A$31)+1))),),"")</f>
        <v/>
      </c>
    </row>
    <row r="50" customFormat="false" ht="15" hidden="false" customHeight="false" outlineLevel="0" collapsed="false">
      <c r="I50" s="0" t="str">
        <f aca="false" t="array" ref="I50:I50">IFERROR(CONCATENATE(TEXT(INDEX($I$7:$I$28,SMALL(IF($L$7:$L$28&lt;&gt;"",IF($I$7:$I$28&lt;&gt;"",ROW($I$7:$I$28)-MIN(ROW($I$7:$I$28))+1,""),""),ROW()-ROW(A$31)+1)),"##0"),","),"")</f>
        <v/>
      </c>
      <c r="J50" s="0" t="str">
        <f aca="false" t="array" ref="J50:J50">IFERROR(CONCATENATE((INDEX($L$7:$L$28,SMALL(IF($L$7:$L$28&lt;&gt;"",IF($I$7:$I$28&lt;&gt;"",ROW($I$7:$I$28)-MIN(ROW($I$7:$I$28))+1,""),""),ROW()-ROW(A$31)+1))),","),"")</f>
        <v/>
      </c>
      <c r="K50" s="0" t="str">
        <f aca="false" t="array" ref="K50:K50">IFERROR(CONCATENATE((INDEX($A$7:$A$28,SMALL(IF($L$7:$L$28&lt;&gt;"",IF($I$7:$I$28&lt;&gt;"",ROW($I$7:$I$28)-MIN(ROW($I$7:$I$28))+1,""),""),ROW()-ROW(A$31)+1))),),"")</f>
        <v/>
      </c>
      <c r="N50" s="0" t="str">
        <f aca="false" t="array" ref="N50:N50">IFERROR(CONCATENATE((INDEX($Q$7:$Q$28,SMALL(IF($Q$7:$Q$28&lt;&gt;"",IF($N$7:$N$28&lt;&gt;"",ROW($N$7:$N$28)-MIN(ROW($N$7:$N$28))+1,""),""),ROW()-ROW(A$31)+1)))," "),"")</f>
        <v/>
      </c>
      <c r="O50" s="0" t="str">
        <f aca="false" t="array" ref="O50:O50">IFERROR(CONCATENATE(TEXT(INDEX($N$7:$N$28,SMALL(IF($Q$7:$Q$28&lt;&gt;"",IF($N$7:$N$28&lt;&gt;"",ROW($N$7:$N$28)-MIN(ROW($N$7:$N$28))+1,""),""),ROW()-ROW(A$31)+1)),"##0")," "),"")</f>
        <v/>
      </c>
      <c r="P50" s="0" t="str">
        <f aca="false" t="array" ref="P50:P50">IFERROR(CONCATENATE((INDEX($A$7:$A$28,SMALL(IF($Q$7:$Q$28&lt;&gt;"",IF($N$7:$N$28&lt;&gt;"",ROW($N$7:$N$28)-MIN(ROW($N$7:$N$28))+1,""),""),ROW()-ROW(A$31)+1))),),"")</f>
        <v/>
      </c>
      <c r="S50" s="0" t="str">
        <f aca="false" t="array" ref="S50:S50">IFERROR(CONCATENATE((INDEX($V$7:$V$28,SMALL(IF($V$7:$V$28&lt;&gt;"",IF($S$7:$S$28&lt;&gt;"",ROW($S$7:$S$28)-MIN(ROW($S$7:$S$28))+1,""),""),ROW()-ROW(A$31)+1)))," "),"")</f>
        <v/>
      </c>
      <c r="T50" s="0" t="str">
        <f aca="false" t="array" ref="T50:T50">IFERROR(CONCATENATE(TEXT(INDEX($S$7:$S$28,SMALL(IF($V$7:$V$28&lt;&gt;"",IF($S$7:$S$28&lt;&gt;"",ROW($S$7:$S$28)-MIN(ROW($S$7:$S$28))+1,""),""),ROW()-ROW(A$31)+1)),"##0")," "),"")</f>
        <v/>
      </c>
      <c r="U50" s="0" t="str">
        <f aca="false" t="array" ref="U50:U50">IFERROR(CONCATENATE((INDEX($A$7:$A$28,SMALL(IF($V$7:$V$28&lt;&gt;"",IF($S$7:$S$28&lt;&gt;"",ROW($S$7:$S$28)-MIN(ROW($S$7:$S$28))+1,""),""),ROW()-ROW(A$31)+1))),),"")</f>
        <v/>
      </c>
      <c r="X50" s="0" t="str">
        <f aca="false" t="array" ref="X50:X50">IFERROR(CONCATENATE((INDEX($AA$7:$AA$28,SMALL(IF($AA$7:$AA$28&lt;&gt;"",IF($X$7:$X$28&lt;&gt;"",ROW($X$7:$X$28)-MIN(ROW($X$7:$X$28))+1,""),""),ROW()-ROW(A$31)+1))),","),"")</f>
        <v/>
      </c>
      <c r="Y50" s="0" t="str">
        <f aca="false" t="array" ref="Y50:Y50">IFERROR(CONCATENATE(TEXT(INDEX($X$7:$X$28,SMALL(IF($AA$7:$AA$28&lt;&gt;"",IF($X$7:$X$28&lt;&gt;"",ROW($X$7:$X$28)-MIN(ROW($X$7:$X$28))+1,""),""),ROW()-ROW(A$31)+1)),"##0"),","),"")</f>
        <v/>
      </c>
      <c r="Z50" s="0" t="str">
        <f aca="false" t="array" ref="Z50:Z50">IFERROR(CONCATENATE((INDEX($A$7:$A$28,SMALL(IF($AA$7:$AA$28&lt;&gt;"",IF($X$7:$X$28&lt;&gt;"",ROW($X$7:$X$28)-MIN(ROW($X$7:$X$28))+1,""),""),ROW()-ROW(A$31)+1))),),"")</f>
        <v/>
      </c>
      <c r="AC50" s="0" t="str">
        <f aca="false" t="array" ref="AC50:AC50">IFERROR(CONCATENATE((INDEX($AF$7:$AF$28,SMALL(IF($AF$7:$AF$28&lt;&gt;"",IF($AC$7:$AC$28&lt;&gt;"",ROW($AC$7:$AC$28)-MIN(ROW($AC$7:$AC$28))+1,""),""),ROW()-ROW(A$31)+1)))," "),"")</f>
        <v/>
      </c>
      <c r="AD50" s="0" t="str">
        <f aca="false" t="array" ref="AD50:AD50">IFERROR(CONCATENATE(TEXT(INDEX($AC$7:$AC$28,SMALL(IF($AF$7:$AF$28&lt;&gt;"",IF($AC$7:$AC$28&lt;&gt;"",ROW($AC$7:$AC$28)-MIN(ROW($AC$7:$AC$28))+1,""),""),ROW()-ROW(A$31)+1)),"##0")," "),"")</f>
        <v/>
      </c>
      <c r="AE50" s="0" t="str">
        <f aca="false" t="array" ref="AE50:AE50">IFERROR(CONCATENATE((INDEX($A$7:$A$28,SMALL(IF($AF$7:$AF$28&lt;&gt;"",IF($AC$7:$AC$28&lt;&gt;"",ROW($AC$7:$AC$28)-MIN(ROW($AC$7:$AC$28))+1,""),""),ROW()-ROW(A$31)+1))),),"")</f>
        <v/>
      </c>
      <c r="AH50" s="0" t="str">
        <f aca="false" t="array" ref="AH50:AH50">IFERROR(CONCATENATE((INDEX($AK$7:$AK$28,SMALL(IF($AK$7:$AK$28&lt;&gt;"",IF($AH$7:$AH$28&lt;&gt;"",ROW($AH$7:$AH$28)-MIN(ROW($AH$7:$AH$28))+1,""),""),ROW()-ROW(A$31)+1)))," "),"")</f>
        <v/>
      </c>
      <c r="AI50" s="0" t="str">
        <f aca="false" t="array" ref="AI50:AI50">IFERROR(CONCATENATE(TEXT(INDEX($AH$7:$AH$28,SMALL(IF($AK$7:$AK$28&lt;&gt;"",IF($AH$7:$AH$28&lt;&gt;"",ROW($AH$7:$AH$28)-MIN(ROW($AH$7:$AH$28))+1,""),""),ROW()-ROW(A$31)+1)),"##0")," "),"")</f>
        <v/>
      </c>
      <c r="AJ50" s="0" t="str">
        <f aca="false" t="array" ref="AJ50:AJ50">IFERROR(CONCATENATE((INDEX($A$7:$A$28,SMALL(IF($AK$7:$AK$28&lt;&gt;"",IF($AH$7:$AH$28&lt;&gt;"",ROW($AH$7:$AH$28)-MIN(ROW($AH$7:$AH$28))+1,""),""),ROW()-ROW(A$31)+1))),),"")</f>
        <v/>
      </c>
    </row>
    <row r="51" customFormat="false" ht="15" hidden="false" customHeight="false" outlineLevel="0" collapsed="false">
      <c r="I51" s="0" t="str">
        <f aca="false" t="array" ref="I51:I51">IFERROR(CONCATENATE(TEXT(INDEX($I$7:$I$28,SMALL(IF($L$7:$L$28&lt;&gt;"",IF($I$7:$I$28&lt;&gt;"",ROW($I$7:$I$28)-MIN(ROW($I$7:$I$28))+1,""),""),ROW()-ROW(A$31)+1)),"##0"),","),"")</f>
        <v/>
      </c>
      <c r="J51" s="0" t="str">
        <f aca="false" t="array" ref="J51:J51">IFERROR(CONCATENATE((INDEX($L$7:$L$28,SMALL(IF($L$7:$L$28&lt;&gt;"",IF($I$7:$I$28&lt;&gt;"",ROW($I$7:$I$28)-MIN(ROW($I$7:$I$28))+1,""),""),ROW()-ROW(A$31)+1))),","),"")</f>
        <v/>
      </c>
      <c r="K51" s="0" t="str">
        <f aca="false" t="array" ref="K51:K51">IFERROR(CONCATENATE((INDEX($A$7:$A$28,SMALL(IF($L$7:$L$28&lt;&gt;"",IF($I$7:$I$28&lt;&gt;"",ROW($I$7:$I$28)-MIN(ROW($I$7:$I$28))+1,""),""),ROW()-ROW(A$31)+1))),),"")</f>
        <v/>
      </c>
      <c r="N51" s="0" t="str">
        <f aca="false" t="array" ref="N51:N51">IFERROR(CONCATENATE((INDEX($Q$7:$Q$28,SMALL(IF($Q$7:$Q$28&lt;&gt;"",IF($N$7:$N$28&lt;&gt;"",ROW($N$7:$N$28)-MIN(ROW($N$7:$N$28))+1,""),""),ROW()-ROW(A$31)+1)))," "),"")</f>
        <v/>
      </c>
      <c r="O51" s="0" t="str">
        <f aca="false" t="array" ref="O51:O51">IFERROR(CONCATENATE(TEXT(INDEX($N$7:$N$28,SMALL(IF($Q$7:$Q$28&lt;&gt;"",IF($N$7:$N$28&lt;&gt;"",ROW($N$7:$N$28)-MIN(ROW($N$7:$N$28))+1,""),""),ROW()-ROW(A$31)+1)),"##0")," "),"")</f>
        <v/>
      </c>
      <c r="P51" s="0" t="str">
        <f aca="false" t="array" ref="P51:P51">IFERROR(CONCATENATE((INDEX($A$7:$A$28,SMALL(IF($Q$7:$Q$28&lt;&gt;"",IF($N$7:$N$28&lt;&gt;"",ROW($N$7:$N$28)-MIN(ROW($N$7:$N$28))+1,""),""),ROW()-ROW(A$31)+1))),),"")</f>
        <v/>
      </c>
      <c r="S51" s="0" t="str">
        <f aca="false" t="array" ref="S51:S51">IFERROR(CONCATENATE((INDEX($V$7:$V$28,SMALL(IF($V$7:$V$28&lt;&gt;"",IF($S$7:$S$28&lt;&gt;"",ROW($S$7:$S$28)-MIN(ROW($S$7:$S$28))+1,""),""),ROW()-ROW(A$31)+1)))," "),"")</f>
        <v/>
      </c>
      <c r="T51" s="0" t="str">
        <f aca="false" t="array" ref="T51:T51">IFERROR(CONCATENATE(TEXT(INDEX($S$7:$S$28,SMALL(IF($V$7:$V$28&lt;&gt;"",IF($S$7:$S$28&lt;&gt;"",ROW($S$7:$S$28)-MIN(ROW($S$7:$S$28))+1,""),""),ROW()-ROW(A$31)+1)),"##0")," "),"")</f>
        <v/>
      </c>
      <c r="U51" s="0" t="str">
        <f aca="false" t="array" ref="U51:U51">IFERROR(CONCATENATE((INDEX($A$7:$A$28,SMALL(IF($V$7:$V$28&lt;&gt;"",IF($S$7:$S$28&lt;&gt;"",ROW($S$7:$S$28)-MIN(ROW($S$7:$S$28))+1,""),""),ROW()-ROW(A$31)+1))),),"")</f>
        <v/>
      </c>
      <c r="X51" s="0" t="str">
        <f aca="false" t="array" ref="X51:X51">IFERROR(CONCATENATE((INDEX($AA$7:$AA$28,SMALL(IF($AA$7:$AA$28&lt;&gt;"",IF($X$7:$X$28&lt;&gt;"",ROW($X$7:$X$28)-MIN(ROW($X$7:$X$28))+1,""),""),ROW()-ROW(A$31)+1))),","),"")</f>
        <v/>
      </c>
      <c r="Y51" s="0" t="str">
        <f aca="false" t="array" ref="Y51:Y51">IFERROR(CONCATENATE(TEXT(INDEX($X$7:$X$28,SMALL(IF($AA$7:$AA$28&lt;&gt;"",IF($X$7:$X$28&lt;&gt;"",ROW($X$7:$X$28)-MIN(ROW($X$7:$X$28))+1,""),""),ROW()-ROW(A$31)+1)),"##0"),","),"")</f>
        <v/>
      </c>
      <c r="Z51" s="0" t="str">
        <f aca="false" t="array" ref="Z51:Z51">IFERROR(CONCATENATE((INDEX($A$7:$A$28,SMALL(IF($AA$7:$AA$28&lt;&gt;"",IF($X$7:$X$28&lt;&gt;"",ROW($X$7:$X$28)-MIN(ROW($X$7:$X$28))+1,""),""),ROW()-ROW(A$31)+1))),),"")</f>
        <v/>
      </c>
      <c r="AC51" s="0" t="str">
        <f aca="false" t="array" ref="AC51:AC51">IFERROR(CONCATENATE((INDEX($AF$7:$AF$28,SMALL(IF($AF$7:$AF$28&lt;&gt;"",IF($AC$7:$AC$28&lt;&gt;"",ROW($AC$7:$AC$28)-MIN(ROW($AC$7:$AC$28))+1,""),""),ROW()-ROW(A$31)+1)))," "),"")</f>
        <v/>
      </c>
      <c r="AD51" s="0" t="str">
        <f aca="false" t="array" ref="AD51:AD51">IFERROR(CONCATENATE(TEXT(INDEX($AC$7:$AC$28,SMALL(IF($AF$7:$AF$28&lt;&gt;"",IF($AC$7:$AC$28&lt;&gt;"",ROW($AC$7:$AC$28)-MIN(ROW($AC$7:$AC$28))+1,""),""),ROW()-ROW(A$31)+1)),"##0")," "),"")</f>
        <v/>
      </c>
      <c r="AE51" s="0" t="str">
        <f aca="false" t="array" ref="AE51:AE51">IFERROR(CONCATENATE((INDEX($A$7:$A$28,SMALL(IF($AF$7:$AF$28&lt;&gt;"",IF($AC$7:$AC$28&lt;&gt;"",ROW($AC$7:$AC$28)-MIN(ROW($AC$7:$AC$28))+1,""),""),ROW()-ROW(A$31)+1))),),"")</f>
        <v/>
      </c>
      <c r="AH51" s="0" t="str">
        <f aca="false" t="array" ref="AH51:AH51">IFERROR(CONCATENATE((INDEX($AK$7:$AK$28,SMALL(IF($AK$7:$AK$28&lt;&gt;"",IF($AH$7:$AH$28&lt;&gt;"",ROW($AH$7:$AH$28)-MIN(ROW($AH$7:$AH$28))+1,""),""),ROW()-ROW(A$31)+1)))," "),"")</f>
        <v/>
      </c>
      <c r="AI51" s="0" t="str">
        <f aca="false" t="array" ref="AI51:AI51">IFERROR(CONCATENATE(TEXT(INDEX($AH$7:$AH$28,SMALL(IF($AK$7:$AK$28&lt;&gt;"",IF($AH$7:$AH$28&lt;&gt;"",ROW($AH$7:$AH$28)-MIN(ROW($AH$7:$AH$28))+1,""),""),ROW()-ROW(A$31)+1)),"##0")," "),"")</f>
        <v/>
      </c>
      <c r="AJ51" s="0" t="str">
        <f aca="false" t="array" ref="AJ51:AJ51">IFERROR(CONCATENATE((INDEX($A$7:$A$28,SMALL(IF($AK$7:$AK$28&lt;&gt;"",IF($AH$7:$AH$28&lt;&gt;"",ROW($AH$7:$AH$28)-MIN(ROW($AH$7:$AH$28))+1,""),""),ROW()-ROW(A$31)+1))),),"")</f>
        <v/>
      </c>
    </row>
    <row r="52" customFormat="false" ht="15" hidden="false" customHeight="false" outlineLevel="0" collapsed="false">
      <c r="I52" s="0" t="str">
        <f aca="false" t="array" ref="I52:I52">IFERROR(CONCATENATE(TEXT(INDEX($I$7:$I$28,SMALL(IF($L$7:$L$28&lt;&gt;"",IF($I$7:$I$28&lt;&gt;"",ROW($I$7:$I$28)-MIN(ROW($I$7:$I$28))+1,""),""),ROW()-ROW(A$31)+1)),"##0"),","),"")</f>
        <v/>
      </c>
      <c r="J52" s="0" t="str">
        <f aca="false" t="array" ref="J52:J52">IFERROR(CONCATENATE((INDEX($L$7:$L$28,SMALL(IF($L$7:$L$28&lt;&gt;"",IF($I$7:$I$28&lt;&gt;"",ROW($I$7:$I$28)-MIN(ROW($I$7:$I$28))+1,""),""),ROW()-ROW(A$31)+1))),","),"")</f>
        <v/>
      </c>
      <c r="K52" s="0" t="str">
        <f aca="false" t="array" ref="K52:K52">IFERROR(CONCATENATE((INDEX($A$7:$A$28,SMALL(IF($L$7:$L$28&lt;&gt;"",IF($I$7:$I$28&lt;&gt;"",ROW($I$7:$I$28)-MIN(ROW($I$7:$I$28))+1,""),""),ROW()-ROW(A$31)+1))),),"")</f>
        <v/>
      </c>
      <c r="N52" s="0" t="str">
        <f aca="false" t="array" ref="N52:N52">IFERROR(CONCATENATE((INDEX($Q$7:$Q$28,SMALL(IF($Q$7:$Q$28&lt;&gt;"",IF($N$7:$N$28&lt;&gt;"",ROW($N$7:$N$28)-MIN(ROW($N$7:$N$28))+1,""),""),ROW()-ROW(A$31)+1)))," "),"")</f>
        <v/>
      </c>
      <c r="O52" s="0" t="str">
        <f aca="false" t="array" ref="O52:O52">IFERROR(CONCATENATE(TEXT(INDEX($N$7:$N$28,SMALL(IF($Q$7:$Q$28&lt;&gt;"",IF($N$7:$N$28&lt;&gt;"",ROW($N$7:$N$28)-MIN(ROW($N$7:$N$28))+1,""),""),ROW()-ROW(A$31)+1)),"##0")," "),"")</f>
        <v/>
      </c>
      <c r="P52" s="0" t="str">
        <f aca="false" t="array" ref="P52:P52">IFERROR(CONCATENATE((INDEX($A$7:$A$28,SMALL(IF($Q$7:$Q$28&lt;&gt;"",IF($N$7:$N$28&lt;&gt;"",ROW($N$7:$N$28)-MIN(ROW($N$7:$N$28))+1,""),""),ROW()-ROW(A$31)+1))),),"")</f>
        <v/>
      </c>
      <c r="S52" s="0" t="str">
        <f aca="false" t="array" ref="S52:S52">IFERROR(CONCATENATE((INDEX($V$7:$V$28,SMALL(IF($V$7:$V$28&lt;&gt;"",IF($S$7:$S$28&lt;&gt;"",ROW($S$7:$S$28)-MIN(ROW($S$7:$S$28))+1,""),""),ROW()-ROW(A$31)+1)))," "),"")</f>
        <v/>
      </c>
      <c r="T52" s="0" t="str">
        <f aca="false" t="array" ref="T52:T52">IFERROR(CONCATENATE(TEXT(INDEX($S$7:$S$28,SMALL(IF($V$7:$V$28&lt;&gt;"",IF($S$7:$S$28&lt;&gt;"",ROW($S$7:$S$28)-MIN(ROW($S$7:$S$28))+1,""),""),ROW()-ROW(A$31)+1)),"##0")," "),"")</f>
        <v/>
      </c>
      <c r="U52" s="0" t="str">
        <f aca="false" t="array" ref="U52:U52">IFERROR(CONCATENATE((INDEX($A$7:$A$28,SMALL(IF($V$7:$V$28&lt;&gt;"",IF($S$7:$S$28&lt;&gt;"",ROW($S$7:$S$28)-MIN(ROW($S$7:$S$28))+1,""),""),ROW()-ROW(A$31)+1))),),"")</f>
        <v/>
      </c>
      <c r="X52" s="0" t="str">
        <f aca="false" t="array" ref="X52:X52">IFERROR(CONCATENATE((INDEX($AA$7:$AA$28,SMALL(IF($AA$7:$AA$28&lt;&gt;"",IF($X$7:$X$28&lt;&gt;"",ROW($X$7:$X$28)-MIN(ROW($X$7:$X$28))+1,""),""),ROW()-ROW(A$31)+1))),","),"")</f>
        <v/>
      </c>
      <c r="Y52" s="0" t="str">
        <f aca="false" t="array" ref="Y52:Y52">IFERROR(CONCATENATE(TEXT(INDEX($X$7:$X$28,SMALL(IF($AA$7:$AA$28&lt;&gt;"",IF($X$7:$X$28&lt;&gt;"",ROW($X$7:$X$28)-MIN(ROW($X$7:$X$28))+1,""),""),ROW()-ROW(A$31)+1)),"##0"),","),"")</f>
        <v/>
      </c>
      <c r="Z52" s="0" t="str">
        <f aca="false" t="array" ref="Z52:Z52">IFERROR(CONCATENATE((INDEX($A$7:$A$28,SMALL(IF($AA$7:$AA$28&lt;&gt;"",IF($X$7:$X$28&lt;&gt;"",ROW($X$7:$X$28)-MIN(ROW($X$7:$X$28))+1,""),""),ROW()-ROW(A$31)+1))),),"")</f>
        <v/>
      </c>
      <c r="AC52" s="0" t="str">
        <f aca="false" t="array" ref="AC52:AC52">IFERROR(CONCATENATE((INDEX($AF$7:$AF$28,SMALL(IF($AF$7:$AF$28&lt;&gt;"",IF($AC$7:$AC$28&lt;&gt;"",ROW($AC$7:$AC$28)-MIN(ROW($AC$7:$AC$28))+1,""),""),ROW()-ROW(A$31)+1)))," "),"")</f>
        <v/>
      </c>
      <c r="AD52" s="0" t="str">
        <f aca="false" t="array" ref="AD52:AD52">IFERROR(CONCATENATE(TEXT(INDEX($AC$7:$AC$28,SMALL(IF($AF$7:$AF$28&lt;&gt;"",IF($AC$7:$AC$28&lt;&gt;"",ROW($AC$7:$AC$28)-MIN(ROW($AC$7:$AC$28))+1,""),""),ROW()-ROW(A$31)+1)),"##0")," "),"")</f>
        <v/>
      </c>
      <c r="AE52" s="0" t="str">
        <f aca="false" t="array" ref="AE52:AE52">IFERROR(CONCATENATE((INDEX($A$7:$A$28,SMALL(IF($AF$7:$AF$28&lt;&gt;"",IF($AC$7:$AC$28&lt;&gt;"",ROW($AC$7:$AC$28)-MIN(ROW($AC$7:$AC$28))+1,""),""),ROW()-ROW(A$31)+1))),),"")</f>
        <v/>
      </c>
      <c r="AH52" s="0" t="str">
        <f aca="false" t="array" ref="AH52:AH52">IFERROR(CONCATENATE((INDEX($AK$7:$AK$28,SMALL(IF($AK$7:$AK$28&lt;&gt;"",IF($AH$7:$AH$28&lt;&gt;"",ROW($AH$7:$AH$28)-MIN(ROW($AH$7:$AH$28))+1,""),""),ROW()-ROW(A$31)+1)))," "),"")</f>
        <v/>
      </c>
      <c r="AI52" s="0" t="str">
        <f aca="false" t="array" ref="AI52:AI52">IFERROR(CONCATENATE(TEXT(INDEX($AH$7:$AH$28,SMALL(IF($AK$7:$AK$28&lt;&gt;"",IF($AH$7:$AH$28&lt;&gt;"",ROW($AH$7:$AH$28)-MIN(ROW($AH$7:$AH$28))+1,""),""),ROW()-ROW(A$31)+1)),"##0")," "),"")</f>
        <v/>
      </c>
      <c r="AJ52" s="0" t="str">
        <f aca="false" t="array" ref="AJ52:AJ52">IFERROR(CONCATENATE((INDEX($A$7:$A$28,SMALL(IF($AK$7:$AK$28&lt;&gt;"",IF($AH$7:$AH$28&lt;&gt;"",ROW($AH$7:$AH$28)-MIN(ROW($AH$7:$AH$28))+1,""),""),ROW()-ROW(A$31)+1))),),"")</f>
        <v/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22">
    <cfRule type="cellIs" priority="2" operator="equal" aboveAverage="0" equalAverage="0" bottom="0" percent="0" rank="0" text="" dxfId="0">
      <formula>0</formula>
    </cfRule>
    <cfRule type="cellIs" priority="3" operator="lessThan" aboveAverage="0" equalAverage="0" bottom="0" percent="0" rank="0" text="" dxfId="0">
      <formula>E22</formula>
    </cfRule>
  </conditionalFormatting>
  <conditionalFormatting sqref="AB24">
    <cfRule type="cellIs" priority="4" operator="equal" aboveAverage="0" equalAverage="0" bottom="0" percent="0" rank="0" text="" dxfId="0">
      <formula>0</formula>
    </cfRule>
    <cfRule type="cellIs" priority="5" operator="lessThan" aboveAverage="0" equalAverage="0" bottom="0" percent="0" rank="0" text="" dxfId="0">
      <formula>E24</formula>
    </cfRule>
  </conditionalFormatting>
  <conditionalFormatting sqref="AB28">
    <cfRule type="cellIs" priority="6" operator="equal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E28</formula>
    </cfRule>
  </conditionalFormatting>
  <conditionalFormatting sqref="AC22">
    <cfRule type="cellIs" priority="8" operator="greaterThan" aboveAverage="0" equalAverage="0" bottom="0" percent="0" rank="0" text="" dxfId="0">
      <formula>AB22</formula>
    </cfRule>
  </conditionalFormatting>
  <conditionalFormatting sqref="AC24">
    <cfRule type="cellIs" priority="9" operator="greaterThan" aboveAverage="0" equalAverage="0" bottom="0" percent="0" rank="0" text="" dxfId="0">
      <formula>AB24</formula>
    </cfRule>
  </conditionalFormatting>
  <conditionalFormatting sqref="AC28">
    <cfRule type="cellIs" priority="10" operator="greaterThan" aboveAverage="0" equalAverage="0" bottom="0" percent="0" rank="0" text="" dxfId="0">
      <formula>AB28</formula>
    </cfRule>
  </conditionalFormatting>
  <conditionalFormatting sqref="AD22">
    <cfRule type="cellIs" priority="11" operator="lessThanOrEqual" aboveAverage="0" equalAverage="0" bottom="0" percent="0" rank="0" text="" dxfId="0">
      <formula>F22</formula>
    </cfRule>
  </conditionalFormatting>
  <conditionalFormatting sqref="AD24">
    <cfRule type="cellIs" priority="12" operator="lessThanOrEqual" aboveAverage="0" equalAverage="0" bottom="0" percent="0" rank="0" text="" dxfId="0">
      <formula>F24</formula>
    </cfRule>
  </conditionalFormatting>
  <conditionalFormatting sqref="AD28">
    <cfRule type="cellIs" priority="13" operator="lessThanOrEqual" aboveAverage="0" equalAverage="0" bottom="0" percent="0" rank="0" text="" dxfId="0">
      <formula>F28</formula>
    </cfRule>
  </conditionalFormatting>
  <conditionalFormatting sqref="AE22">
    <cfRule type="cellIs" priority="14" operator="lessThanOrEqual" aboveAverage="0" equalAverage="0" bottom="0" percent="0" rank="0" text="" dxfId="0">
      <formula>G22</formula>
    </cfRule>
  </conditionalFormatting>
  <conditionalFormatting sqref="AE24">
    <cfRule type="cellIs" priority="15" operator="lessThanOrEqual" aboveAverage="0" equalAverage="0" bottom="0" percent="0" rank="0" text="" dxfId="0">
      <formula>G24</formula>
    </cfRule>
  </conditionalFormatting>
  <conditionalFormatting sqref="AE28">
    <cfRule type="cellIs" priority="16" operator="lessThanOrEqual" aboveAverage="0" equalAverage="0" bottom="0" percent="0" rank="0" text="" dxfId="0">
      <formula>G28</formula>
    </cfRule>
  </conditionalFormatting>
  <conditionalFormatting sqref="AG24">
    <cfRule type="cellIs" priority="17" operator="equal" aboveAverage="0" equalAverage="0" bottom="0" percent="0" rank="0" text="" dxfId="0">
      <formula>0</formula>
    </cfRule>
    <cfRule type="cellIs" priority="18" operator="lessThan" aboveAverage="0" equalAverage="0" bottom="0" percent="0" rank="0" text="" dxfId="0">
      <formula>E24</formula>
    </cfRule>
  </conditionalFormatting>
  <conditionalFormatting sqref="AG28">
    <cfRule type="cellIs" priority="19" operator="equal" aboveAverage="0" equalAverage="0" bottom="0" percent="0" rank="0" text="" dxfId="0">
      <formula>0</formula>
    </cfRule>
    <cfRule type="cellIs" priority="20" operator="lessThan" aboveAverage="0" equalAverage="0" bottom="0" percent="0" rank="0" text="" dxfId="0">
      <formula>E28</formula>
    </cfRule>
  </conditionalFormatting>
  <conditionalFormatting sqref="AH24">
    <cfRule type="cellIs" priority="21" operator="greaterThan" aboveAverage="0" equalAverage="0" bottom="0" percent="0" rank="0" text="" dxfId="0">
      <formula>AG24</formula>
    </cfRule>
  </conditionalFormatting>
  <conditionalFormatting sqref="AH28">
    <cfRule type="cellIs" priority="22" operator="greaterThan" aboveAverage="0" equalAverage="0" bottom="0" percent="0" rank="0" text="" dxfId="0">
      <formula>AG28</formula>
    </cfRule>
  </conditionalFormatting>
  <conditionalFormatting sqref="AI24">
    <cfRule type="cellIs" priority="23" operator="lessThanOrEqual" aboveAverage="0" equalAverage="0" bottom="0" percent="0" rank="0" text="" dxfId="0">
      <formula>F24</formula>
    </cfRule>
  </conditionalFormatting>
  <conditionalFormatting sqref="AI28">
    <cfRule type="cellIs" priority="24" operator="lessThanOrEqual" aboveAverage="0" equalAverage="0" bottom="0" percent="0" rank="0" text="" dxfId="0">
      <formula>F28</formula>
    </cfRule>
  </conditionalFormatting>
  <conditionalFormatting sqref="AJ24">
    <cfRule type="cellIs" priority="25" operator="lessThanOrEqual" aboveAverage="0" equalAverage="0" bottom="0" percent="0" rank="0" text="" dxfId="0">
      <formula>G24</formula>
    </cfRule>
  </conditionalFormatting>
  <conditionalFormatting sqref="AJ28">
    <cfRule type="cellIs" priority="26" operator="lessThanOrEqual" aboveAverage="0" equalAverage="0" bottom="0" percent="0" rank="0" text="" dxfId="0">
      <formula>G28</formula>
    </cfRule>
  </conditionalFormatting>
  <conditionalFormatting sqref="E10">
    <cfRule type="expression" priority="27" aboveAverage="0" equalAverage="0" bottom="0" percent="0" rank="0" text="" dxfId="0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28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29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30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priority="31" aboveAverage="0" equalAverage="0" bottom="0" percent="0" rank="0" text="" dxfId="0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32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33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34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priority="35" aboveAverage="0" equalAverage="0" bottom="0" percent="0" rank="0" text="" dxfId="0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36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37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38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priority="39" aboveAverage="0" equalAverage="0" bottom="0" percent="0" rank="0" text="" dxfId="0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40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41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42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priority="43" aboveAverage="0" equalAverage="0" bottom="0" percent="0" rank="0" text="" dxfId="0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44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45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46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priority="47" aboveAverage="0" equalAverage="0" bottom="0" percent="0" rank="0" text="" dxfId="0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48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49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50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priority="51" aboveAverage="0" equalAverage="0" bottom="0" percent="0" rank="0" text="" dxfId="0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52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53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54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priority="55" aboveAverage="0" equalAverage="0" bottom="0" percent="0" rank="0" text="" dxfId="0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56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57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58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priority="59" aboveAverage="0" equalAverage="0" bottom="0" percent="0" rank="0" text="" dxfId="0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60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1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62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priority="63" aboveAverage="0" equalAverage="0" bottom="0" percent="0" rank="0" text="" dxfId="0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64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5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66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priority="67" aboveAverage="0" equalAverage="0" bottom="0" percent="0" rank="0" text="" dxfId="0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68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9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70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priority="71" aboveAverage="0" equalAverage="0" bottom="0" percent="0" rank="0" text="" dxfId="0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72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3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74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priority="75" aboveAverage="0" equalAverage="0" bottom="0" percent="0" rank="0" text="" dxfId="0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76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7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78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priority="79" aboveAverage="0" equalAverage="0" bottom="0" percent="0" rank="0" text="" dxfId="0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80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1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82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priority="83" aboveAverage="0" equalAverage="0" bottom="0" percent="0" rank="0" text="" dxfId="0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84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5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86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priority="87" aboveAverage="0" equalAverage="0" bottom="0" percent="0" rank="0" text="" dxfId="0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88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9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90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priority="91" aboveAverage="0" equalAverage="0" bottom="0" percent="0" rank="0" text="" dxfId="0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92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3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94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priority="95" aboveAverage="0" equalAverage="0" bottom="0" percent="0" rank="0" text="" dxfId="0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96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7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98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priority="99" aboveAverage="0" equalAverage="0" bottom="0" percent="0" rank="0" text="" dxfId="0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100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1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2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priority="103" aboveAverage="0" equalAverage="0" bottom="0" percent="0" rank="0" text="" dxfId="0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104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5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6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priority="107" aboveAverage="0" equalAverage="0" bottom="0" percent="0" rank="0" text="" dxfId="0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108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9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0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priority="111" aboveAverage="0" equalAverage="0" bottom="0" percent="0" rank="0" text="" dxfId="0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112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3" operator="greaterThan" aboveAverage="0" equalAverage="0" bottom="0" percent="0" rank="0" text="" dxfId="0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4" operator="greaterThan" aboveAverage="0" equalAverage="0" bottom="0" percent="0" rank="0" text="" dxfId="1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15">
    <cfRule type="cellIs" priority="115" operator="equal" aboveAverage="0" equalAverage="0" bottom="0" percent="0" rank="0" text="" dxfId="0">
      <formula>0</formula>
    </cfRule>
    <cfRule type="cellIs" priority="116" operator="lessThan" aboveAverage="0" equalAverage="0" bottom="0" percent="0" rank="0" text="" dxfId="0">
      <formula>E15</formula>
    </cfRule>
  </conditionalFormatting>
  <conditionalFormatting sqref="H18">
    <cfRule type="cellIs" priority="117" operator="equal" aboveAverage="0" equalAverage="0" bottom="0" percent="0" rank="0" text="" dxfId="0">
      <formula>0</formula>
    </cfRule>
    <cfRule type="cellIs" priority="118" operator="lessThan" aboveAverage="0" equalAverage="0" bottom="0" percent="0" rank="0" text="" dxfId="0">
      <formula>E18</formula>
    </cfRule>
  </conditionalFormatting>
  <conditionalFormatting sqref="H19">
    <cfRule type="cellIs" priority="119" operator="equal" aboveAverage="0" equalAverage="0" bottom="0" percent="0" rank="0" text="" dxfId="0">
      <formula>0</formula>
    </cfRule>
    <cfRule type="cellIs" priority="120" operator="lessThan" aboveAverage="0" equalAverage="0" bottom="0" percent="0" rank="0" text="" dxfId="0">
      <formula>E19</formula>
    </cfRule>
  </conditionalFormatting>
  <conditionalFormatting sqref="H20">
    <cfRule type="cellIs" priority="121" operator="equal" aboveAverage="0" equalAverage="0" bottom="0" percent="0" rank="0" text="" dxfId="0">
      <formula>0</formula>
    </cfRule>
    <cfRule type="cellIs" priority="122" operator="lessThan" aboveAverage="0" equalAverage="0" bottom="0" percent="0" rank="0" text="" dxfId="0">
      <formula>E20</formula>
    </cfRule>
  </conditionalFormatting>
  <conditionalFormatting sqref="H24">
    <cfRule type="cellIs" priority="123" operator="equal" aboveAverage="0" equalAverage="0" bottom="0" percent="0" rank="0" text="" dxfId="0">
      <formula>0</formula>
    </cfRule>
    <cfRule type="cellIs" priority="124" operator="lessThan" aboveAverage="0" equalAverage="0" bottom="0" percent="0" rank="0" text="" dxfId="0">
      <formula>E24</formula>
    </cfRule>
  </conditionalFormatting>
  <conditionalFormatting sqref="H25">
    <cfRule type="cellIs" priority="125" operator="equal" aboveAverage="0" equalAverage="0" bottom="0" percent="0" rank="0" text="" dxfId="0">
      <formula>0</formula>
    </cfRule>
    <cfRule type="cellIs" priority="126" operator="lessThan" aboveAverage="0" equalAverage="0" bottom="0" percent="0" rank="0" text="" dxfId="0">
      <formula>E25</formula>
    </cfRule>
  </conditionalFormatting>
  <conditionalFormatting sqref="H28">
    <cfRule type="cellIs" priority="127" operator="equal" aboveAverage="0" equalAverage="0" bottom="0" percent="0" rank="0" text="" dxfId="0">
      <formula>0</formula>
    </cfRule>
    <cfRule type="cellIs" priority="128" operator="lessThan" aboveAverage="0" equalAverage="0" bottom="0" percent="0" rank="0" text="" dxfId="0">
      <formula>E28</formula>
    </cfRule>
  </conditionalFormatting>
  <conditionalFormatting sqref="H7">
    <cfRule type="cellIs" priority="129" operator="equal" aboveAverage="0" equalAverage="0" bottom="0" percent="0" rank="0" text="" dxfId="0">
      <formula>0</formula>
    </cfRule>
    <cfRule type="cellIs" priority="130" operator="lessThan" aboveAverage="0" equalAverage="0" bottom="0" percent="0" rank="0" text="" dxfId="0">
      <formula>E7</formula>
    </cfRule>
  </conditionalFormatting>
  <conditionalFormatting sqref="H8">
    <cfRule type="cellIs" priority="131" operator="equal" aboveAverage="0" equalAverage="0" bottom="0" percent="0" rank="0" text="" dxfId="0">
      <formula>0</formula>
    </cfRule>
    <cfRule type="cellIs" priority="132" operator="lessThan" aboveAverage="0" equalAverage="0" bottom="0" percent="0" rank="0" text="" dxfId="0">
      <formula>E8</formula>
    </cfRule>
  </conditionalFormatting>
  <conditionalFormatting sqref="I15">
    <cfRule type="cellIs" priority="133" operator="greaterThan" aboveAverage="0" equalAverage="0" bottom="0" percent="0" rank="0" text="" dxfId="0">
      <formula>H15</formula>
    </cfRule>
  </conditionalFormatting>
  <conditionalFormatting sqref="I18">
    <cfRule type="cellIs" priority="134" operator="greaterThan" aboveAverage="0" equalAverage="0" bottom="0" percent="0" rank="0" text="" dxfId="0">
      <formula>H18</formula>
    </cfRule>
  </conditionalFormatting>
  <conditionalFormatting sqref="I19">
    <cfRule type="cellIs" priority="135" operator="greaterThan" aboveAverage="0" equalAverage="0" bottom="0" percent="0" rank="0" text="" dxfId="0">
      <formula>H19</formula>
    </cfRule>
  </conditionalFormatting>
  <conditionalFormatting sqref="I20">
    <cfRule type="cellIs" priority="136" operator="greaterThan" aboveAverage="0" equalAverage="0" bottom="0" percent="0" rank="0" text="" dxfId="0">
      <formula>H20</formula>
    </cfRule>
  </conditionalFormatting>
  <conditionalFormatting sqref="I24">
    <cfRule type="cellIs" priority="137" operator="greaterThan" aboveAverage="0" equalAverage="0" bottom="0" percent="0" rank="0" text="" dxfId="0">
      <formula>H24</formula>
    </cfRule>
  </conditionalFormatting>
  <conditionalFormatting sqref="I25">
    <cfRule type="cellIs" priority="138" operator="greaterThan" aboveAverage="0" equalAverage="0" bottom="0" percent="0" rank="0" text="" dxfId="0">
      <formula>H25</formula>
    </cfRule>
  </conditionalFormatting>
  <conditionalFormatting sqref="I28">
    <cfRule type="cellIs" priority="139" operator="greaterThan" aboveAverage="0" equalAverage="0" bottom="0" percent="0" rank="0" text="" dxfId="0">
      <formula>H28</formula>
    </cfRule>
  </conditionalFormatting>
  <conditionalFormatting sqref="I7">
    <cfRule type="cellIs" priority="140" operator="greaterThan" aboveAverage="0" equalAverage="0" bottom="0" percent="0" rank="0" text="" dxfId="0">
      <formula>H7</formula>
    </cfRule>
  </conditionalFormatting>
  <conditionalFormatting sqref="I8">
    <cfRule type="cellIs" priority="141" operator="greaterThan" aboveAverage="0" equalAverage="0" bottom="0" percent="0" rank="0" text="" dxfId="0">
      <formula>H8</formula>
    </cfRule>
  </conditionalFormatting>
  <conditionalFormatting sqref="J15">
    <cfRule type="cellIs" priority="142" operator="lessThanOrEqual" aboveAverage="0" equalAverage="0" bottom="0" percent="0" rank="0" text="" dxfId="0">
      <formula>F15</formula>
    </cfRule>
  </conditionalFormatting>
  <conditionalFormatting sqref="J18">
    <cfRule type="cellIs" priority="143" operator="lessThanOrEqual" aboveAverage="0" equalAverage="0" bottom="0" percent="0" rank="0" text="" dxfId="0">
      <formula>F18</formula>
    </cfRule>
  </conditionalFormatting>
  <conditionalFormatting sqref="J19">
    <cfRule type="cellIs" priority="144" operator="lessThanOrEqual" aboveAverage="0" equalAverage="0" bottom="0" percent="0" rank="0" text="" dxfId="0">
      <formula>F19</formula>
    </cfRule>
  </conditionalFormatting>
  <conditionalFormatting sqref="J20">
    <cfRule type="cellIs" priority="145" operator="lessThanOrEqual" aboveAverage="0" equalAverage="0" bottom="0" percent="0" rank="0" text="" dxfId="0">
      <formula>F20</formula>
    </cfRule>
  </conditionalFormatting>
  <conditionalFormatting sqref="J24">
    <cfRule type="cellIs" priority="146" operator="lessThanOrEqual" aboveAverage="0" equalAverage="0" bottom="0" percent="0" rank="0" text="" dxfId="0">
      <formula>F24</formula>
    </cfRule>
  </conditionalFormatting>
  <conditionalFormatting sqref="J25">
    <cfRule type="cellIs" priority="147" operator="lessThanOrEqual" aboveAverage="0" equalAverage="0" bottom="0" percent="0" rank="0" text="" dxfId="0">
      <formula>F25</formula>
    </cfRule>
  </conditionalFormatting>
  <conditionalFormatting sqref="J28">
    <cfRule type="cellIs" priority="148" operator="lessThanOrEqual" aboveAverage="0" equalAverage="0" bottom="0" percent="0" rank="0" text="" dxfId="0">
      <formula>F28</formula>
    </cfRule>
  </conditionalFormatting>
  <conditionalFormatting sqref="J7">
    <cfRule type="cellIs" priority="149" operator="lessThanOrEqual" aboveAverage="0" equalAverage="0" bottom="0" percent="0" rank="0" text="" dxfId="0">
      <formula>F7</formula>
    </cfRule>
  </conditionalFormatting>
  <conditionalFormatting sqref="J8">
    <cfRule type="cellIs" priority="150" operator="lessThanOrEqual" aboveAverage="0" equalAverage="0" bottom="0" percent="0" rank="0" text="" dxfId="0">
      <formula>F8</formula>
    </cfRule>
  </conditionalFormatting>
  <conditionalFormatting sqref="K15">
    <cfRule type="cellIs" priority="151" operator="lessThanOrEqual" aboveAverage="0" equalAverage="0" bottom="0" percent="0" rank="0" text="" dxfId="0">
      <formula>G15</formula>
    </cfRule>
  </conditionalFormatting>
  <conditionalFormatting sqref="K18">
    <cfRule type="cellIs" priority="152" operator="lessThanOrEqual" aboveAverage="0" equalAverage="0" bottom="0" percent="0" rank="0" text="" dxfId="0">
      <formula>G18</formula>
    </cfRule>
  </conditionalFormatting>
  <conditionalFormatting sqref="K19">
    <cfRule type="cellIs" priority="153" operator="lessThanOrEqual" aboveAverage="0" equalAverage="0" bottom="0" percent="0" rank="0" text="" dxfId="0">
      <formula>G19</formula>
    </cfRule>
  </conditionalFormatting>
  <conditionalFormatting sqref="K20">
    <cfRule type="cellIs" priority="154" operator="lessThanOrEqual" aboveAverage="0" equalAverage="0" bottom="0" percent="0" rank="0" text="" dxfId="0">
      <formula>G20</formula>
    </cfRule>
  </conditionalFormatting>
  <conditionalFormatting sqref="K24">
    <cfRule type="cellIs" priority="155" operator="lessThanOrEqual" aboveAverage="0" equalAverage="0" bottom="0" percent="0" rank="0" text="" dxfId="0">
      <formula>G24</formula>
    </cfRule>
  </conditionalFormatting>
  <conditionalFormatting sqref="K25">
    <cfRule type="cellIs" priority="156" operator="lessThanOrEqual" aboveAverage="0" equalAverage="0" bottom="0" percent="0" rank="0" text="" dxfId="0">
      <formula>G25</formula>
    </cfRule>
  </conditionalFormatting>
  <conditionalFormatting sqref="K28">
    <cfRule type="cellIs" priority="157" operator="lessThanOrEqual" aboveAverage="0" equalAverage="0" bottom="0" percent="0" rank="0" text="" dxfId="0">
      <formula>G28</formula>
    </cfRule>
  </conditionalFormatting>
  <conditionalFormatting sqref="K7">
    <cfRule type="cellIs" priority="158" operator="lessThanOrEqual" aboveAverage="0" equalAverage="0" bottom="0" percent="0" rank="0" text="" dxfId="0">
      <formula>G7</formula>
    </cfRule>
  </conditionalFormatting>
  <conditionalFormatting sqref="K8">
    <cfRule type="cellIs" priority="159" operator="lessThanOrEqual" aboveAverage="0" equalAverage="0" bottom="0" percent="0" rank="0" text="" dxfId="0">
      <formula>G8</formula>
    </cfRule>
  </conditionalFormatting>
  <conditionalFormatting sqref="R15">
    <cfRule type="cellIs" priority="160" operator="equal" aboveAverage="0" equalAverage="0" bottom="0" percent="0" rank="0" text="" dxfId="0">
      <formula>0</formula>
    </cfRule>
    <cfRule type="cellIs" priority="161" operator="lessThan" aboveAverage="0" equalAverage="0" bottom="0" percent="0" rank="0" text="" dxfId="0">
      <formula>E15</formula>
    </cfRule>
  </conditionalFormatting>
  <conditionalFormatting sqref="R17">
    <cfRule type="cellIs" priority="162" operator="equal" aboveAverage="0" equalAverage="0" bottom="0" percent="0" rank="0" text="" dxfId="0">
      <formula>0</formula>
    </cfRule>
    <cfRule type="cellIs" priority="163" operator="lessThan" aboveAverage="0" equalAverage="0" bottom="0" percent="0" rank="0" text="" dxfId="0">
      <formula>E17</formula>
    </cfRule>
  </conditionalFormatting>
  <conditionalFormatting sqref="R18">
    <cfRule type="cellIs" priority="164" operator="equal" aboveAverage="0" equalAverage="0" bottom="0" percent="0" rank="0" text="" dxfId="0">
      <formula>0</formula>
    </cfRule>
    <cfRule type="cellIs" priority="165" operator="lessThan" aboveAverage="0" equalAverage="0" bottom="0" percent="0" rank="0" text="" dxfId="0">
      <formula>E18</formula>
    </cfRule>
  </conditionalFormatting>
  <conditionalFormatting sqref="R19">
    <cfRule type="cellIs" priority="166" operator="equal" aboveAverage="0" equalAverage="0" bottom="0" percent="0" rank="0" text="" dxfId="0">
      <formula>0</formula>
    </cfRule>
    <cfRule type="cellIs" priority="167" operator="lessThan" aboveAverage="0" equalAverage="0" bottom="0" percent="0" rank="0" text="" dxfId="0">
      <formula>E19</formula>
    </cfRule>
  </conditionalFormatting>
  <conditionalFormatting sqref="R20">
    <cfRule type="cellIs" priority="168" operator="equal" aboveAverage="0" equalAverage="0" bottom="0" percent="0" rank="0" text="" dxfId="0">
      <formula>0</formula>
    </cfRule>
    <cfRule type="cellIs" priority="169" operator="lessThan" aboveAverage="0" equalAverage="0" bottom="0" percent="0" rank="0" text="" dxfId="0">
      <formula>E20</formula>
    </cfRule>
  </conditionalFormatting>
  <conditionalFormatting sqref="R22">
    <cfRule type="cellIs" priority="170" operator="equal" aboveAverage="0" equalAverage="0" bottom="0" percent="0" rank="0" text="" dxfId="0">
      <formula>0</formula>
    </cfRule>
    <cfRule type="cellIs" priority="171" operator="lessThan" aboveAverage="0" equalAverage="0" bottom="0" percent="0" rank="0" text="" dxfId="0">
      <formula>E22</formula>
    </cfRule>
  </conditionalFormatting>
  <conditionalFormatting sqref="R23">
    <cfRule type="cellIs" priority="172" operator="equal" aboveAverage="0" equalAverage="0" bottom="0" percent="0" rank="0" text="" dxfId="0">
      <formula>0</formula>
    </cfRule>
    <cfRule type="cellIs" priority="173" operator="lessThan" aboveAverage="0" equalAverage="0" bottom="0" percent="0" rank="0" text="" dxfId="0">
      <formula>E23</formula>
    </cfRule>
  </conditionalFormatting>
  <conditionalFormatting sqref="R24">
    <cfRule type="cellIs" priority="174" operator="equal" aboveAverage="0" equalAverage="0" bottom="0" percent="0" rank="0" text="" dxfId="0">
      <formula>0</formula>
    </cfRule>
    <cfRule type="cellIs" priority="175" operator="lessThan" aboveAverage="0" equalAverage="0" bottom="0" percent="0" rank="0" text="" dxfId="0">
      <formula>E24</formula>
    </cfRule>
  </conditionalFormatting>
  <conditionalFormatting sqref="R25">
    <cfRule type="cellIs" priority="176" operator="equal" aboveAverage="0" equalAverage="0" bottom="0" percent="0" rank="0" text="" dxfId="0">
      <formula>0</formula>
    </cfRule>
    <cfRule type="cellIs" priority="177" operator="lessThan" aboveAverage="0" equalAverage="0" bottom="0" percent="0" rank="0" text="" dxfId="0">
      <formula>E25</formula>
    </cfRule>
  </conditionalFormatting>
  <conditionalFormatting sqref="R27">
    <cfRule type="cellIs" priority="178" operator="equal" aboveAverage="0" equalAverage="0" bottom="0" percent="0" rank="0" text="" dxfId="0">
      <formula>0</formula>
    </cfRule>
    <cfRule type="cellIs" priority="179" operator="lessThan" aboveAverage="0" equalAverage="0" bottom="0" percent="0" rank="0" text="" dxfId="0">
      <formula>E27</formula>
    </cfRule>
  </conditionalFormatting>
  <conditionalFormatting sqref="R28">
    <cfRule type="cellIs" priority="180" operator="equal" aboveAverage="0" equalAverage="0" bottom="0" percent="0" rank="0" text="" dxfId="0">
      <formula>0</formula>
    </cfRule>
    <cfRule type="cellIs" priority="181" operator="lessThan" aboveAverage="0" equalAverage="0" bottom="0" percent="0" rank="0" text="" dxfId="0">
      <formula>E28</formula>
    </cfRule>
  </conditionalFormatting>
  <conditionalFormatting sqref="R7">
    <cfRule type="cellIs" priority="182" operator="equal" aboveAverage="0" equalAverage="0" bottom="0" percent="0" rank="0" text="" dxfId="0">
      <formula>0</formula>
    </cfRule>
    <cfRule type="cellIs" priority="183" operator="lessThan" aboveAverage="0" equalAverage="0" bottom="0" percent="0" rank="0" text="" dxfId="0">
      <formula>E7</formula>
    </cfRule>
  </conditionalFormatting>
  <conditionalFormatting sqref="R8">
    <cfRule type="cellIs" priority="184" operator="equal" aboveAverage="0" equalAverage="0" bottom="0" percent="0" rank="0" text="" dxfId="0">
      <formula>0</formula>
    </cfRule>
    <cfRule type="cellIs" priority="185" operator="lessThan" aboveAverage="0" equalAverage="0" bottom="0" percent="0" rank="0" text="" dxfId="0">
      <formula>E8</formula>
    </cfRule>
  </conditionalFormatting>
  <conditionalFormatting sqref="S15">
    <cfRule type="cellIs" priority="186" operator="greaterThan" aboveAverage="0" equalAverage="0" bottom="0" percent="0" rank="0" text="" dxfId="0">
      <formula>R15</formula>
    </cfRule>
  </conditionalFormatting>
  <conditionalFormatting sqref="S17">
    <cfRule type="cellIs" priority="187" operator="greaterThan" aboveAverage="0" equalAverage="0" bottom="0" percent="0" rank="0" text="" dxfId="0">
      <formula>R17</formula>
    </cfRule>
  </conditionalFormatting>
  <conditionalFormatting sqref="S18">
    <cfRule type="cellIs" priority="188" operator="greaterThan" aboveAverage="0" equalAverage="0" bottom="0" percent="0" rank="0" text="" dxfId="0">
      <formula>R18</formula>
    </cfRule>
  </conditionalFormatting>
  <conditionalFormatting sqref="S19">
    <cfRule type="cellIs" priority="189" operator="greaterThan" aboveAverage="0" equalAverage="0" bottom="0" percent="0" rank="0" text="" dxfId="0">
      <formula>R19</formula>
    </cfRule>
  </conditionalFormatting>
  <conditionalFormatting sqref="S20">
    <cfRule type="cellIs" priority="190" operator="greaterThan" aboveAverage="0" equalAverage="0" bottom="0" percent="0" rank="0" text="" dxfId="0">
      <formula>R20</formula>
    </cfRule>
  </conditionalFormatting>
  <conditionalFormatting sqref="S22">
    <cfRule type="cellIs" priority="191" operator="greaterThan" aboveAverage="0" equalAverage="0" bottom="0" percent="0" rank="0" text="" dxfId="0">
      <formula>R22</formula>
    </cfRule>
  </conditionalFormatting>
  <conditionalFormatting sqref="S23">
    <cfRule type="cellIs" priority="192" operator="greaterThan" aboveAverage="0" equalAverage="0" bottom="0" percent="0" rank="0" text="" dxfId="0">
      <formula>R23</formula>
    </cfRule>
  </conditionalFormatting>
  <conditionalFormatting sqref="S24">
    <cfRule type="cellIs" priority="193" operator="greaterThan" aboveAverage="0" equalAverage="0" bottom="0" percent="0" rank="0" text="" dxfId="0">
      <formula>R24</formula>
    </cfRule>
  </conditionalFormatting>
  <conditionalFormatting sqref="S25">
    <cfRule type="cellIs" priority="194" operator="greaterThan" aboveAverage="0" equalAverage="0" bottom="0" percent="0" rank="0" text="" dxfId="0">
      <formula>R25</formula>
    </cfRule>
  </conditionalFormatting>
  <conditionalFormatting sqref="S27">
    <cfRule type="cellIs" priority="195" operator="greaterThan" aboveAverage="0" equalAverage="0" bottom="0" percent="0" rank="0" text="" dxfId="0">
      <formula>R27</formula>
    </cfRule>
  </conditionalFormatting>
  <conditionalFormatting sqref="S28">
    <cfRule type="cellIs" priority="196" operator="greaterThan" aboveAverage="0" equalAverage="0" bottom="0" percent="0" rank="0" text="" dxfId="0">
      <formula>R28</formula>
    </cfRule>
  </conditionalFormatting>
  <conditionalFormatting sqref="S7">
    <cfRule type="cellIs" priority="197" operator="greaterThan" aboveAverage="0" equalAverage="0" bottom="0" percent="0" rank="0" text="" dxfId="0">
      <formula>R7</formula>
    </cfRule>
  </conditionalFormatting>
  <conditionalFormatting sqref="S8">
    <cfRule type="cellIs" priority="198" operator="greaterThan" aboveAverage="0" equalAverage="0" bottom="0" percent="0" rank="0" text="" dxfId="0">
      <formula>R8</formula>
    </cfRule>
  </conditionalFormatting>
  <conditionalFormatting sqref="T15">
    <cfRule type="cellIs" priority="199" operator="lessThanOrEqual" aboveAverage="0" equalAverage="0" bottom="0" percent="0" rank="0" text="" dxfId="0">
      <formula>F15</formula>
    </cfRule>
  </conditionalFormatting>
  <conditionalFormatting sqref="T17">
    <cfRule type="cellIs" priority="200" operator="lessThanOrEqual" aboveAverage="0" equalAverage="0" bottom="0" percent="0" rank="0" text="" dxfId="0">
      <formula>F17</formula>
    </cfRule>
  </conditionalFormatting>
  <conditionalFormatting sqref="T18">
    <cfRule type="cellIs" priority="201" operator="lessThanOrEqual" aboveAverage="0" equalAverage="0" bottom="0" percent="0" rank="0" text="" dxfId="0">
      <formula>F18</formula>
    </cfRule>
  </conditionalFormatting>
  <conditionalFormatting sqref="T19">
    <cfRule type="cellIs" priority="202" operator="lessThanOrEqual" aboveAverage="0" equalAverage="0" bottom="0" percent="0" rank="0" text="" dxfId="0">
      <formula>F19</formula>
    </cfRule>
  </conditionalFormatting>
  <conditionalFormatting sqref="T20">
    <cfRule type="cellIs" priority="203" operator="lessThanOrEqual" aboveAverage="0" equalAverage="0" bottom="0" percent="0" rank="0" text="" dxfId="0">
      <formula>F20</formula>
    </cfRule>
  </conditionalFormatting>
  <conditionalFormatting sqref="T22">
    <cfRule type="cellIs" priority="204" operator="lessThanOrEqual" aboveAverage="0" equalAverage="0" bottom="0" percent="0" rank="0" text="" dxfId="0">
      <formula>F22</formula>
    </cfRule>
  </conditionalFormatting>
  <conditionalFormatting sqref="T23">
    <cfRule type="cellIs" priority="205" operator="lessThanOrEqual" aboveAverage="0" equalAverage="0" bottom="0" percent="0" rank="0" text="" dxfId="0">
      <formula>F23</formula>
    </cfRule>
  </conditionalFormatting>
  <conditionalFormatting sqref="T24">
    <cfRule type="cellIs" priority="206" operator="lessThanOrEqual" aboveAverage="0" equalAverage="0" bottom="0" percent="0" rank="0" text="" dxfId="0">
      <formula>F24</formula>
    </cfRule>
  </conditionalFormatting>
  <conditionalFormatting sqref="T25">
    <cfRule type="cellIs" priority="207" operator="lessThanOrEqual" aboveAverage="0" equalAverage="0" bottom="0" percent="0" rank="0" text="" dxfId="0">
      <formula>F25</formula>
    </cfRule>
  </conditionalFormatting>
  <conditionalFormatting sqref="T27">
    <cfRule type="cellIs" priority="208" operator="lessThanOrEqual" aboveAverage="0" equalAverage="0" bottom="0" percent="0" rank="0" text="" dxfId="0">
      <formula>F27</formula>
    </cfRule>
  </conditionalFormatting>
  <conditionalFormatting sqref="T28">
    <cfRule type="cellIs" priority="209" operator="lessThanOrEqual" aboveAverage="0" equalAverage="0" bottom="0" percent="0" rank="0" text="" dxfId="0">
      <formula>F28</formula>
    </cfRule>
  </conditionalFormatting>
  <conditionalFormatting sqref="T7">
    <cfRule type="cellIs" priority="210" operator="lessThanOrEqual" aboveAverage="0" equalAverage="0" bottom="0" percent="0" rank="0" text="" dxfId="0">
      <formula>F7</formula>
    </cfRule>
  </conditionalFormatting>
  <conditionalFormatting sqref="T8">
    <cfRule type="cellIs" priority="211" operator="lessThanOrEqual" aboveAverage="0" equalAverage="0" bottom="0" percent="0" rank="0" text="" dxfId="0">
      <formula>F8</formula>
    </cfRule>
  </conditionalFormatting>
  <conditionalFormatting sqref="U15">
    <cfRule type="cellIs" priority="212" operator="lessThanOrEqual" aboveAverage="0" equalAverage="0" bottom="0" percent="0" rank="0" text="" dxfId="0">
      <formula>G15</formula>
    </cfRule>
  </conditionalFormatting>
  <conditionalFormatting sqref="U17">
    <cfRule type="cellIs" priority="213" operator="lessThanOrEqual" aboveAverage="0" equalAverage="0" bottom="0" percent="0" rank="0" text="" dxfId="0">
      <formula>G17</formula>
    </cfRule>
  </conditionalFormatting>
  <conditionalFormatting sqref="U18">
    <cfRule type="cellIs" priority="214" operator="lessThanOrEqual" aboveAverage="0" equalAverage="0" bottom="0" percent="0" rank="0" text="" dxfId="0">
      <formula>G18</formula>
    </cfRule>
  </conditionalFormatting>
  <conditionalFormatting sqref="U19">
    <cfRule type="cellIs" priority="215" operator="lessThanOrEqual" aboveAverage="0" equalAverage="0" bottom="0" percent="0" rank="0" text="" dxfId="0">
      <formula>G19</formula>
    </cfRule>
  </conditionalFormatting>
  <conditionalFormatting sqref="U20">
    <cfRule type="cellIs" priority="216" operator="lessThanOrEqual" aboveAverage="0" equalAverage="0" bottom="0" percent="0" rank="0" text="" dxfId="0">
      <formula>G20</formula>
    </cfRule>
  </conditionalFormatting>
  <conditionalFormatting sqref="U22">
    <cfRule type="cellIs" priority="217" operator="lessThanOrEqual" aboveAverage="0" equalAverage="0" bottom="0" percent="0" rank="0" text="" dxfId="0">
      <formula>G22</formula>
    </cfRule>
  </conditionalFormatting>
  <conditionalFormatting sqref="U23">
    <cfRule type="cellIs" priority="218" operator="lessThanOrEqual" aboveAverage="0" equalAverage="0" bottom="0" percent="0" rank="0" text="" dxfId="0">
      <formula>G23</formula>
    </cfRule>
  </conditionalFormatting>
  <conditionalFormatting sqref="U24">
    <cfRule type="cellIs" priority="219" operator="lessThanOrEqual" aboveAverage="0" equalAverage="0" bottom="0" percent="0" rank="0" text="" dxfId="0">
      <formula>G24</formula>
    </cfRule>
  </conditionalFormatting>
  <conditionalFormatting sqref="U25">
    <cfRule type="cellIs" priority="220" operator="lessThanOrEqual" aboveAverage="0" equalAverage="0" bottom="0" percent="0" rank="0" text="" dxfId="0">
      <formula>G25</formula>
    </cfRule>
  </conditionalFormatting>
  <conditionalFormatting sqref="U27">
    <cfRule type="cellIs" priority="221" operator="lessThanOrEqual" aboveAverage="0" equalAverage="0" bottom="0" percent="0" rank="0" text="" dxfId="0">
      <formula>G27</formula>
    </cfRule>
  </conditionalFormatting>
  <conditionalFormatting sqref="U28">
    <cfRule type="cellIs" priority="222" operator="lessThanOrEqual" aboveAverage="0" equalAverage="0" bottom="0" percent="0" rank="0" text="" dxfId="0">
      <formula>G28</formula>
    </cfRule>
  </conditionalFormatting>
  <conditionalFormatting sqref="U7">
    <cfRule type="cellIs" priority="223" operator="lessThanOrEqual" aboveAverage="0" equalAverage="0" bottom="0" percent="0" rank="0" text="" dxfId="0">
      <formula>G7</formula>
    </cfRule>
  </conditionalFormatting>
  <conditionalFormatting sqref="U8">
    <cfRule type="cellIs" priority="224" operator="lessThanOrEqual" aboveAverage="0" equalAverage="0" bottom="0" percent="0" rank="0" text="" dxfId="0">
      <formula>G8</formula>
    </cfRule>
  </conditionalFormatting>
  <conditionalFormatting sqref="W15">
    <cfRule type="cellIs" priority="225" operator="equal" aboveAverage="0" equalAverage="0" bottom="0" percent="0" rank="0" text="" dxfId="0">
      <formula>0</formula>
    </cfRule>
    <cfRule type="cellIs" priority="226" operator="lessThan" aboveAverage="0" equalAverage="0" bottom="0" percent="0" rank="0" text="" dxfId="0">
      <formula>E15</formula>
    </cfRule>
  </conditionalFormatting>
  <conditionalFormatting sqref="W18">
    <cfRule type="cellIs" priority="227" operator="equal" aboveAverage="0" equalAverage="0" bottom="0" percent="0" rank="0" text="" dxfId="0">
      <formula>0</formula>
    </cfRule>
    <cfRule type="cellIs" priority="228" operator="lessThan" aboveAverage="0" equalAverage="0" bottom="0" percent="0" rank="0" text="" dxfId="0">
      <formula>E18</formula>
    </cfRule>
  </conditionalFormatting>
  <conditionalFormatting sqref="W19">
    <cfRule type="cellIs" priority="229" operator="equal" aboveAverage="0" equalAverage="0" bottom="0" percent="0" rank="0" text="" dxfId="0">
      <formula>0</formula>
    </cfRule>
    <cfRule type="cellIs" priority="230" operator="lessThan" aboveAverage="0" equalAverage="0" bottom="0" percent="0" rank="0" text="" dxfId="0">
      <formula>E19</formula>
    </cfRule>
  </conditionalFormatting>
  <conditionalFormatting sqref="W20">
    <cfRule type="cellIs" priority="231" operator="equal" aboveAverage="0" equalAverage="0" bottom="0" percent="0" rank="0" text="" dxfId="0">
      <formula>0</formula>
    </cfRule>
    <cfRule type="cellIs" priority="232" operator="lessThan" aboveAverage="0" equalAverage="0" bottom="0" percent="0" rank="0" text="" dxfId="0">
      <formula>E20</formula>
    </cfRule>
  </conditionalFormatting>
  <conditionalFormatting sqref="W24">
    <cfRule type="cellIs" priority="233" operator="equal" aboveAverage="0" equalAverage="0" bottom="0" percent="0" rank="0" text="" dxfId="0">
      <formula>0</formula>
    </cfRule>
    <cfRule type="cellIs" priority="234" operator="lessThan" aboveAverage="0" equalAverage="0" bottom="0" percent="0" rank="0" text="" dxfId="0">
      <formula>E24</formula>
    </cfRule>
  </conditionalFormatting>
  <conditionalFormatting sqref="W28">
    <cfRule type="cellIs" priority="235" operator="equal" aboveAverage="0" equalAverage="0" bottom="0" percent="0" rank="0" text="" dxfId="0">
      <formula>0</formula>
    </cfRule>
    <cfRule type="cellIs" priority="236" operator="lessThan" aboveAverage="0" equalAverage="0" bottom="0" percent="0" rank="0" text="" dxfId="0">
      <formula>E28</formula>
    </cfRule>
  </conditionalFormatting>
  <conditionalFormatting sqref="W7">
    <cfRule type="cellIs" priority="237" operator="equal" aboveAverage="0" equalAverage="0" bottom="0" percent="0" rank="0" text="" dxfId="0">
      <formula>0</formula>
    </cfRule>
    <cfRule type="cellIs" priority="238" operator="lessThan" aboveAverage="0" equalAverage="0" bottom="0" percent="0" rank="0" text="" dxfId="0">
      <formula>E7</formula>
    </cfRule>
  </conditionalFormatting>
  <conditionalFormatting sqref="W8">
    <cfRule type="cellIs" priority="239" operator="equal" aboveAverage="0" equalAverage="0" bottom="0" percent="0" rank="0" text="" dxfId="0">
      <formula>0</formula>
    </cfRule>
    <cfRule type="cellIs" priority="240" operator="lessThan" aboveAverage="0" equalAverage="0" bottom="0" percent="0" rank="0" text="" dxfId="0">
      <formula>E8</formula>
    </cfRule>
  </conditionalFormatting>
  <conditionalFormatting sqref="X15">
    <cfRule type="cellIs" priority="241" operator="greaterThan" aboveAverage="0" equalAverage="0" bottom="0" percent="0" rank="0" text="" dxfId="0">
      <formula>W15</formula>
    </cfRule>
  </conditionalFormatting>
  <conditionalFormatting sqref="X18">
    <cfRule type="cellIs" priority="242" operator="greaterThan" aboveAverage="0" equalAverage="0" bottom="0" percent="0" rank="0" text="" dxfId="0">
      <formula>W18</formula>
    </cfRule>
  </conditionalFormatting>
  <conditionalFormatting sqref="X19">
    <cfRule type="cellIs" priority="243" operator="greaterThan" aboveAverage="0" equalAverage="0" bottom="0" percent="0" rank="0" text="" dxfId="0">
      <formula>W19</formula>
    </cfRule>
  </conditionalFormatting>
  <conditionalFormatting sqref="X20">
    <cfRule type="cellIs" priority="244" operator="greaterThan" aboveAverage="0" equalAverage="0" bottom="0" percent="0" rank="0" text="" dxfId="0">
      <formula>W20</formula>
    </cfRule>
  </conditionalFormatting>
  <conditionalFormatting sqref="X24">
    <cfRule type="cellIs" priority="245" operator="greaterThan" aboveAverage="0" equalAverage="0" bottom="0" percent="0" rank="0" text="" dxfId="0">
      <formula>W24</formula>
    </cfRule>
  </conditionalFormatting>
  <conditionalFormatting sqref="X28">
    <cfRule type="cellIs" priority="246" operator="greaterThan" aboveAverage="0" equalAverage="0" bottom="0" percent="0" rank="0" text="" dxfId="0">
      <formula>W28</formula>
    </cfRule>
  </conditionalFormatting>
  <conditionalFormatting sqref="X7">
    <cfRule type="cellIs" priority="247" operator="greaterThan" aboveAverage="0" equalAverage="0" bottom="0" percent="0" rank="0" text="" dxfId="0">
      <formula>W7</formula>
    </cfRule>
  </conditionalFormatting>
  <conditionalFormatting sqref="X8">
    <cfRule type="cellIs" priority="248" operator="greaterThan" aboveAverage="0" equalAverage="0" bottom="0" percent="0" rank="0" text="" dxfId="0">
      <formula>W8</formula>
    </cfRule>
  </conditionalFormatting>
  <conditionalFormatting sqref="Y15">
    <cfRule type="cellIs" priority="249" operator="lessThanOrEqual" aboveAverage="0" equalAverage="0" bottom="0" percent="0" rank="0" text="" dxfId="0">
      <formula>F15</formula>
    </cfRule>
  </conditionalFormatting>
  <conditionalFormatting sqref="Y18">
    <cfRule type="cellIs" priority="250" operator="lessThanOrEqual" aboveAverage="0" equalAverage="0" bottom="0" percent="0" rank="0" text="" dxfId="0">
      <formula>F18</formula>
    </cfRule>
  </conditionalFormatting>
  <conditionalFormatting sqref="Y19">
    <cfRule type="cellIs" priority="251" operator="lessThanOrEqual" aboveAverage="0" equalAverage="0" bottom="0" percent="0" rank="0" text="" dxfId="0">
      <formula>F19</formula>
    </cfRule>
  </conditionalFormatting>
  <conditionalFormatting sqref="Y20">
    <cfRule type="cellIs" priority="252" operator="lessThanOrEqual" aboveAverage="0" equalAverage="0" bottom="0" percent="0" rank="0" text="" dxfId="0">
      <formula>F20</formula>
    </cfRule>
  </conditionalFormatting>
  <conditionalFormatting sqref="Y24">
    <cfRule type="cellIs" priority="253" operator="lessThanOrEqual" aboveAverage="0" equalAverage="0" bottom="0" percent="0" rank="0" text="" dxfId="0">
      <formula>F24</formula>
    </cfRule>
  </conditionalFormatting>
  <conditionalFormatting sqref="Y28">
    <cfRule type="cellIs" priority="254" operator="lessThanOrEqual" aboveAverage="0" equalAverage="0" bottom="0" percent="0" rank="0" text="" dxfId="0">
      <formula>F28</formula>
    </cfRule>
  </conditionalFormatting>
  <conditionalFormatting sqref="Y7">
    <cfRule type="cellIs" priority="255" operator="lessThanOrEqual" aboveAverage="0" equalAverage="0" bottom="0" percent="0" rank="0" text="" dxfId="0">
      <formula>F7</formula>
    </cfRule>
  </conditionalFormatting>
  <conditionalFormatting sqref="Y8">
    <cfRule type="cellIs" priority="256" operator="lessThanOrEqual" aboveAverage="0" equalAverage="0" bottom="0" percent="0" rank="0" text="" dxfId="0">
      <formula>F8</formula>
    </cfRule>
  </conditionalFormatting>
  <conditionalFormatting sqref="Z15">
    <cfRule type="cellIs" priority="257" operator="lessThanOrEqual" aboveAverage="0" equalAverage="0" bottom="0" percent="0" rank="0" text="" dxfId="0">
      <formula>G15</formula>
    </cfRule>
  </conditionalFormatting>
  <conditionalFormatting sqref="Z18">
    <cfRule type="cellIs" priority="258" operator="lessThanOrEqual" aboveAverage="0" equalAverage="0" bottom="0" percent="0" rank="0" text="" dxfId="0">
      <formula>G18</formula>
    </cfRule>
  </conditionalFormatting>
  <conditionalFormatting sqref="Z19">
    <cfRule type="cellIs" priority="259" operator="lessThanOrEqual" aboveAverage="0" equalAverage="0" bottom="0" percent="0" rank="0" text="" dxfId="0">
      <formula>G19</formula>
    </cfRule>
  </conditionalFormatting>
  <conditionalFormatting sqref="Z20">
    <cfRule type="cellIs" priority="260" operator="lessThanOrEqual" aboveAverage="0" equalAverage="0" bottom="0" percent="0" rank="0" text="" dxfId="0">
      <formula>G20</formula>
    </cfRule>
  </conditionalFormatting>
  <conditionalFormatting sqref="Z24">
    <cfRule type="cellIs" priority="261" operator="lessThanOrEqual" aboveAverage="0" equalAverage="0" bottom="0" percent="0" rank="0" text="" dxfId="0">
      <formula>G24</formula>
    </cfRule>
  </conditionalFormatting>
  <conditionalFormatting sqref="Z28">
    <cfRule type="cellIs" priority="262" operator="lessThanOrEqual" aboveAverage="0" equalAverage="0" bottom="0" percent="0" rank="0" text="" dxfId="0">
      <formula>G28</formula>
    </cfRule>
  </conditionalFormatting>
  <conditionalFormatting sqref="Z7">
    <cfRule type="cellIs" priority="263" operator="lessThanOrEqual" aboveAverage="0" equalAverage="0" bottom="0" percent="0" rank="0" text="" dxfId="0">
      <formula>G7</formula>
    </cfRule>
  </conditionalFormatting>
  <conditionalFormatting sqref="Z8">
    <cfRule type="cellIs" priority="264" operator="lessThanOrEqual" aboveAverage="0" equalAverage="0" bottom="0" percent="0" rank="0" text="" dxfId="0">
      <formula>G8</formula>
    </cfRule>
  </conditionalFormatting>
  <hyperlinks>
    <hyperlink ref="L7" r:id="rId2" display="1572-1705-ND"/>
    <hyperlink ref="V7" r:id="rId3" display="598-227CKS025MGM"/>
    <hyperlink ref="AA7" r:id="rId4" display="02P4266"/>
    <hyperlink ref="AF7" r:id="rId5" display="2509179458"/>
    <hyperlink ref="L8" r:id="rId6" display="399-14945-2-ND"/>
    <hyperlink ref="V8" r:id="rId7" display="80-C0603C106M8PACTU"/>
    <hyperlink ref="AA8" r:id="rId8" display="45AC6535"/>
    <hyperlink ref="L15" r:id="rId9" display="SC2416-ND"/>
    <hyperlink ref="V15" r:id="rId10" display="502-57GB5FX"/>
    <hyperlink ref="AA15" r:id="rId11" display="89K7666"/>
    <hyperlink ref="AF15" r:id="rId12" display="878-6917"/>
    <hyperlink ref="V17" r:id="rId13" display="485-1431"/>
    <hyperlink ref="L18" r:id="rId14" display="399-14945-2-ND"/>
    <hyperlink ref="V18" r:id="rId15" display="80-C0603C106M8PACTU"/>
    <hyperlink ref="AA18" r:id="rId16" display="45AC6535"/>
    <hyperlink ref="L19" r:id="rId17" display="399-14945-2-ND"/>
    <hyperlink ref="V19" r:id="rId18" display="80-C0603C106M8PACTU"/>
    <hyperlink ref="AA19" r:id="rId19" display="45AC6535"/>
    <hyperlink ref="L20" r:id="rId20" display="399-14945-2-ND"/>
    <hyperlink ref="V20" r:id="rId21" display="80-C0603C106M8PACTU"/>
    <hyperlink ref="AA20" r:id="rId22" display="45AC6535"/>
    <hyperlink ref="V22" r:id="rId23" display="688-RK09D1130A1L"/>
    <hyperlink ref="AF22" r:id="rId24" display="172-7564"/>
    <hyperlink ref="V23" r:id="rId25" display="688-RS6011YA6009"/>
    <hyperlink ref="L24" r:id="rId26" display="PEC11R-4215F-S0024-ND"/>
    <hyperlink ref="V24" r:id="rId27" display="652-PEC11R-4215F-S24"/>
    <hyperlink ref="AA24" r:id="rId28" display="46Y2635"/>
    <hyperlink ref="AF24" r:id="rId29" display="167-4653"/>
    <hyperlink ref="AK24" r:id="rId30" display="PEC11R-4215F-S0024"/>
    <hyperlink ref="L25" r:id="rId31" display="MHPS2285-ND"/>
    <hyperlink ref="V25" r:id="rId32" display="642-MHPS2285"/>
    <hyperlink ref="L27" r:id="rId33" display="PC817X1NSZ1B-ND"/>
    <hyperlink ref="V27" r:id="rId34" display="852-PC817X1NSZ1B"/>
    <hyperlink ref="L28" r:id="rId35" display="296-12810-5-ND"/>
    <hyperlink ref="V28" r:id="rId36" display="595-CD74HC4051E"/>
    <hyperlink ref="AA28" r:id="rId37" display="64K3094"/>
    <hyperlink ref="AF28" r:id="rId38" display="526-694"/>
    <hyperlink ref="AK28" r:id="rId39" display="CD74HC4051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2018-05-11T18:30:48Z</dcterms:created>
  <dc:creator/>
  <dc:description/>
  <dc:language>nb-NO</dc:language>
  <cp:lastModifiedBy/>
  <dcterms:modified xsi:type="dcterms:W3CDTF">2018-05-11T22:47:30Z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