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uoc\pagina_web\sitios\sitio_webpersonal\core\static\core\images\"/>
    </mc:Choice>
  </mc:AlternateContent>
  <xr:revisionPtr revIDLastSave="0" documentId="13_ncr:1_{9B2EBAC8-F047-48C7-B173-72F05175E82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ITUACION PARCIAL" sheetId="1" r:id="rId1"/>
    <sheet name="Casos" sheetId="2" r:id="rId2"/>
    <sheet name="RESUMEN S2" sheetId="3" r:id="rId3"/>
    <sheet name="RESUMEN S1" sheetId="4" r:id="rId4"/>
  </sheets>
  <externalReferences>
    <externalReference r:id="rId5"/>
  </externalReferences>
  <definedNames>
    <definedName name="_xlnm._FilterDatabase" localSheetId="1" hidden="1">Casos!$A$3:$I$47</definedName>
    <definedName name="notas">'[1]notas y puntajes examen'!$1:$1048576</definedName>
    <definedName name="resumen">'RESUMEN S2'!$A$1:$B$44</definedName>
  </definedNames>
  <calcPr calcId="191029"/>
</workbook>
</file>

<file path=xl/calcChain.xml><?xml version="1.0" encoding="utf-8"?>
<calcChain xmlns="http://schemas.openxmlformats.org/spreadsheetml/2006/main">
  <c r="J45" i="1" l="1"/>
  <c r="I3" i="1"/>
  <c r="E19" i="1"/>
  <c r="E18" i="1"/>
  <c r="I18" i="1" s="1"/>
  <c r="I17" i="1"/>
  <c r="I19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" i="2"/>
  <c r="K37" i="1" l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1" i="1"/>
  <c r="K18" i="1"/>
  <c r="K17" i="1"/>
  <c r="K13" i="1"/>
  <c r="K12" i="1"/>
  <c r="K10" i="1"/>
  <c r="K9" i="1"/>
  <c r="K6" i="1"/>
  <c r="K8" i="1" l="1"/>
  <c r="L8" i="1" s="1"/>
  <c r="M8" i="1" s="1"/>
  <c r="K16" i="1"/>
  <c r="L16" i="1" s="1"/>
  <c r="M16" i="1" s="1"/>
  <c r="K20" i="1"/>
  <c r="L20" i="1" s="1"/>
  <c r="M20" i="1" s="1"/>
  <c r="K4" i="1"/>
  <c r="L4" i="1" s="1"/>
  <c r="M4" i="1" s="1"/>
  <c r="J29" i="1"/>
  <c r="K29" i="1"/>
  <c r="L29" i="1" s="1"/>
  <c r="M29" i="1" s="1"/>
  <c r="K5" i="1"/>
  <c r="L5" i="1" s="1"/>
  <c r="M5" i="1" s="1"/>
  <c r="J14" i="1"/>
  <c r="K14" i="1"/>
  <c r="L14" i="1" s="1"/>
  <c r="M14" i="1" s="1"/>
  <c r="J22" i="1"/>
  <c r="K22" i="1"/>
  <c r="J7" i="1"/>
  <c r="K7" i="1"/>
  <c r="L7" i="1" s="1"/>
  <c r="M7" i="1" s="1"/>
  <c r="J11" i="1"/>
  <c r="K11" i="1"/>
  <c r="L11" i="1" s="1"/>
  <c r="M11" i="1" s="1"/>
  <c r="J15" i="1"/>
  <c r="K15" i="1"/>
  <c r="L15" i="1" s="1"/>
  <c r="M15" i="1" s="1"/>
  <c r="J19" i="1"/>
  <c r="K19" i="1"/>
  <c r="L19" i="1" s="1"/>
  <c r="M19" i="1" s="1"/>
  <c r="J20" i="1"/>
  <c r="L12" i="1"/>
  <c r="M12" i="1" s="1"/>
  <c r="L6" i="1"/>
  <c r="M6" i="1" s="1"/>
  <c r="L26" i="1"/>
  <c r="M26" i="1" s="1"/>
  <c r="L17" i="1"/>
  <c r="M17" i="1" s="1"/>
  <c r="J17" i="1"/>
  <c r="L24" i="1"/>
  <c r="M24" i="1" s="1"/>
  <c r="J8" i="1"/>
  <c r="L10" i="1"/>
  <c r="M10" i="1" s="1"/>
  <c r="J24" i="1"/>
  <c r="J26" i="1"/>
  <c r="L28" i="1"/>
  <c r="M28" i="1" s="1"/>
  <c r="L32" i="1"/>
  <c r="M32" i="1" s="1"/>
  <c r="J32" i="1"/>
  <c r="L35" i="1"/>
  <c r="M35" i="1" s="1"/>
  <c r="J35" i="1"/>
  <c r="J4" i="1"/>
  <c r="J10" i="1"/>
  <c r="J16" i="1"/>
  <c r="L18" i="1"/>
  <c r="M18" i="1" s="1"/>
  <c r="L21" i="1"/>
  <c r="M21" i="1" s="1"/>
  <c r="J21" i="1"/>
  <c r="L23" i="1"/>
  <c r="M23" i="1" s="1"/>
  <c r="J23" i="1"/>
  <c r="L25" i="1"/>
  <c r="M25" i="1" s="1"/>
  <c r="J25" i="1"/>
  <c r="J28" i="1"/>
  <c r="J30" i="1"/>
  <c r="L30" i="1"/>
  <c r="M30" i="1" s="1"/>
  <c r="L33" i="1"/>
  <c r="M33" i="1" s="1"/>
  <c r="J33" i="1"/>
  <c r="L36" i="1"/>
  <c r="M36" i="1" s="1"/>
  <c r="J36" i="1"/>
  <c r="J5" i="1"/>
  <c r="L22" i="1"/>
  <c r="M22" i="1" s="1"/>
  <c r="L31" i="1"/>
  <c r="M31" i="1" s="1"/>
  <c r="J31" i="1"/>
  <c r="L37" i="1"/>
  <c r="M37" i="1" s="1"/>
  <c r="J37" i="1"/>
  <c r="L13" i="1"/>
  <c r="M13" i="1" s="1"/>
  <c r="J13" i="1"/>
  <c r="J6" i="1"/>
  <c r="L9" i="1"/>
  <c r="M9" i="1" s="1"/>
  <c r="J9" i="1"/>
  <c r="J12" i="1"/>
  <c r="J18" i="1"/>
  <c r="L27" i="1"/>
  <c r="M27" i="1" s="1"/>
  <c r="J27" i="1"/>
  <c r="J34" i="1"/>
  <c r="L34" i="1"/>
  <c r="M34" i="1" s="1"/>
  <c r="K3" i="1" l="1"/>
  <c r="L3" i="1" s="1"/>
  <c r="M3" i="1" s="1"/>
  <c r="J3" i="1"/>
  <c r="K38" i="1" l="1"/>
  <c r="L38" i="1" s="1"/>
  <c r="M38" i="1" s="1"/>
  <c r="J38" i="1"/>
  <c r="K39" i="1"/>
  <c r="L39" i="1" s="1"/>
  <c r="M39" i="1" s="1"/>
  <c r="J39" i="1"/>
  <c r="J42" i="1" l="1"/>
  <c r="K42" i="1"/>
  <c r="L42" i="1" s="1"/>
  <c r="M42" i="1" s="1"/>
  <c r="J41" i="1"/>
  <c r="K41" i="1"/>
  <c r="L41" i="1" s="1"/>
  <c r="M41" i="1" s="1"/>
  <c r="K40" i="1"/>
  <c r="L40" i="1" s="1"/>
  <c r="M40" i="1" s="1"/>
  <c r="J40" i="1"/>
  <c r="K44" i="1" l="1"/>
  <c r="L44" i="1" s="1"/>
  <c r="M44" i="1" s="1"/>
  <c r="J44" i="1"/>
  <c r="K43" i="1"/>
  <c r="L43" i="1" s="1"/>
  <c r="M43" i="1" s="1"/>
  <c r="J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Shacke Shack</t>
        </r>
      </text>
    </comment>
    <comment ref="F3" authorId="0" shapeId="0" xr:uid="{E6AFCA34-DF41-C74C-A9DF-70468FBA88F8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segmentacion</t>
        </r>
      </text>
    </comment>
    <comment ref="G3" authorId="0" shapeId="0" xr:uid="{DFEE2EF9-5213-6F4C-8619-34B1B54DC7C1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targenting</t>
        </r>
      </text>
    </comment>
    <comment ref="H3" authorId="0" shapeId="0" xr:uid="{40B6A3A4-F16F-EF4B-8361-4A24776814CD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Posicionamiento DD vs Starbucks
</t>
        </r>
      </text>
    </comment>
  </commentList>
</comments>
</file>

<file path=xl/sharedStrings.xml><?xml version="1.0" encoding="utf-8"?>
<sst xmlns="http://schemas.openxmlformats.org/spreadsheetml/2006/main" count="283" uniqueCount="106">
  <si>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</si>
  <si>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</si>
  <si>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</si>
  <si>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</si>
  <si>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</si>
  <si>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</si>
  <si>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</si>
  <si>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</si>
  <si>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</si>
  <si>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GONZALEZ CARVAJAL</t>
  </si>
  <si>
    <t>FRANCISCO IGNACIO</t>
  </si>
  <si>
    <t>JAVIERA IGNACIA</t>
  </si>
  <si>
    <t>MARTIN</t>
  </si>
  <si>
    <t>SAID LUCERO</t>
  </si>
  <si>
    <t>OMAR ALEJANDRO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</si>
  <si>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</si>
  <si>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</si>
  <si>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</si>
  <si>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</si>
  <si>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</si>
  <si>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</si>
  <si>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</si>
  <si>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</si>
  <si>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RODRIGO IGNACIO</t>
  </si>
  <si>
    <t>ALVAREZ BRAVO</t>
  </si>
  <si>
    <t>VALENTINA PAZ</t>
  </si>
  <si>
    <t>ARANDA SILVA</t>
  </si>
  <si>
    <t>JAVIERA</t>
  </si>
  <si>
    <t>ARANEDA BRUNA</t>
  </si>
  <si>
    <t>MARCO SEBASTIAN</t>
  </si>
  <si>
    <t>BARRA GUTIERREZ</t>
  </si>
  <si>
    <t>TOMAS SEBASTIAN</t>
  </si>
  <si>
    <t>BRAVO ORTEGA</t>
  </si>
  <si>
    <t>MONSERRAT FERNANDA</t>
  </si>
  <si>
    <t>BUSTAMANTE LAGOS</t>
  </si>
  <si>
    <t>ANGELO GENARO</t>
  </si>
  <si>
    <t>CACERES CORREA</t>
  </si>
  <si>
    <t>YANKO JESUS</t>
  </si>
  <si>
    <t>CANAS PANAFIEL</t>
  </si>
  <si>
    <t>ISIDORA PAZ</t>
  </si>
  <si>
    <t>CARRERA ARENAS</t>
  </si>
  <si>
    <t>FELIPE AGUSTIN</t>
  </si>
  <si>
    <t>CASTILLO MOLINA</t>
  </si>
  <si>
    <t>DIEGO ALONSO</t>
  </si>
  <si>
    <t>CORREA MORALES</t>
  </si>
  <si>
    <t>ALFONSO IGNACIO</t>
  </si>
  <si>
    <t>COTAPOS HERRERA</t>
  </si>
  <si>
    <t>ESCANILLA RIFFO</t>
  </si>
  <si>
    <t>DIERKO YOEL AND</t>
  </si>
  <si>
    <t>ESCOBAR CARRASCO</t>
  </si>
  <si>
    <t>MORIE NISKA SKARLLETTE</t>
  </si>
  <si>
    <t>ESPINOZA PENA</t>
  </si>
  <si>
    <t>ESTEBAN FELIPE</t>
  </si>
  <si>
    <t>GAJARDO REBOLLEDO</t>
  </si>
  <si>
    <t>PEDRO PABLO</t>
  </si>
  <si>
    <t>GALFAN PRIETO</t>
  </si>
  <si>
    <t>GARRIDO ALBORNOZ</t>
  </si>
  <si>
    <t>CAMILA PAZ</t>
  </si>
  <si>
    <t>GONZALEZ MENA</t>
  </si>
  <si>
    <t>ALFONSO JOSE</t>
  </si>
  <si>
    <t>HERNANDEZ CUADRA</t>
  </si>
  <si>
    <t>NICOLAS ALFONSO</t>
  </si>
  <si>
    <t>Ibanez Acuna</t>
  </si>
  <si>
    <t>Carlos Ignacio</t>
  </si>
  <si>
    <t>LLAIMA LINCOVIL</t>
  </si>
  <si>
    <t>FABIAN MARCELO</t>
  </si>
  <si>
    <t>LOLAS VOGEL</t>
  </si>
  <si>
    <t>MARTIN IGNACIO</t>
  </si>
  <si>
    <t>MONTEFIORI FERNANDEZ</t>
  </si>
  <si>
    <t>MORRONI AREVALO</t>
  </si>
  <si>
    <t>GIANCARLO</t>
  </si>
  <si>
    <t>MUNOZ GUTIERREZ</t>
  </si>
  <si>
    <t>FERNANDO IGNACIO</t>
  </si>
  <si>
    <t>ONATE TRONCOSO</t>
  </si>
  <si>
    <t>JORGE IGNACIO</t>
  </si>
  <si>
    <t>ORELLANA ORDENES</t>
  </si>
  <si>
    <t>JORGE VICENTE</t>
  </si>
  <si>
    <t>OSSES MALDONADO</t>
  </si>
  <si>
    <t>MATIAS IGNACIO</t>
  </si>
  <si>
    <t>PEZOA MARTINEZ</t>
  </si>
  <si>
    <t>VALERIA ALEJANDRA</t>
  </si>
  <si>
    <t>PINO FUENTES</t>
  </si>
  <si>
    <t>LUCAS ALEXIS</t>
  </si>
  <si>
    <t>RAMIREZ PEREZ</t>
  </si>
  <si>
    <t>VICENTE ANDRES</t>
  </si>
  <si>
    <t>RECABAL BUSTAMANTE</t>
  </si>
  <si>
    <t>NICOLAS ANDRES</t>
  </si>
  <si>
    <t>RIVAS HERNANDEZ</t>
  </si>
  <si>
    <t>ATILIO ANDRES</t>
  </si>
  <si>
    <t>SOLIS ARROCHAS</t>
  </si>
  <si>
    <t>REYNALDO ENRIQUE</t>
  </si>
  <si>
    <t>SORIANO IBARRA</t>
  </si>
  <si>
    <t>FRANCO IGNACIO</t>
  </si>
  <si>
    <t>SOTO AYALA</t>
  </si>
  <si>
    <t>WILLIAM ANSELMO</t>
  </si>
  <si>
    <t>SOTO SOTO</t>
  </si>
  <si>
    <t>SEBASTIAN IGNAC</t>
  </si>
  <si>
    <t>SUBIABRE SPENCER</t>
  </si>
  <si>
    <t>BENJAMIN MATIAS</t>
  </si>
  <si>
    <t>TOBAR ECHEGOYEN</t>
  </si>
  <si>
    <t>MARIO ALEJANDRO</t>
  </si>
  <si>
    <t>VARGAS LARENAS</t>
  </si>
  <si>
    <t>BELEN ALEJANDRA</t>
  </si>
  <si>
    <t>F.CLAINA</t>
  </si>
  <si>
    <t>NOMBRE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</si>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</sst>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65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9" fontId="0" fillId="0" borderId="11" xfId="0" applyNumberForma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7" xfId="0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0" applyNumberFormat="1" applyFill="1" applyBorder="1"/>
    <xf numFmtId="164" fontId="0" fillId="0" borderId="21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0" fontId="2" fillId="0" borderId="29" xfId="0" applyFont="1" applyBorder="1"/>
    <xf numFmtId="9" fontId="2" fillId="0" borderId="29" xfId="0" applyNumberFormat="1" applyFont="1" applyFill="1" applyBorder="1"/>
    <xf numFmtId="0" fontId="2" fillId="0" borderId="30" xfId="0" applyFont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0" fillId="0" borderId="28" xfId="0" applyNumberForma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0" xfId="0" applyFill="1" applyBorder="1"/>
    <xf numFmtId="0" fontId="0" fillId="16" borderId="9" xfId="0" applyFill="1" applyBorder="1"/>
    <xf numFmtId="0" fontId="0" fillId="17" borderId="9" xfId="0" applyFill="1" applyBorder="1"/>
    <xf numFmtId="0" fontId="15" fillId="0" borderId="9" xfId="0" applyFont="1" applyBorder="1"/>
    <xf numFmtId="0" fontId="15" fillId="18" borderId="9" xfId="0" applyFont="1" applyFill="1" applyBorder="1"/>
    <xf numFmtId="0" fontId="15" fillId="19" borderId="9" xfId="0" applyFont="1" applyFill="1" applyBorder="1"/>
    <xf numFmtId="0" fontId="16" fillId="20" borderId="9" xfId="0" applyFont="1" applyFill="1" applyBorder="1"/>
    <xf numFmtId="0" fontId="2" fillId="21" borderId="10" xfId="0" applyFont="1" applyFill="1" applyBorder="1"/>
    <xf numFmtId="0" fontId="2" fillId="21" borderId="11" xfId="0" applyFont="1" applyFill="1" applyBorder="1"/>
    <xf numFmtId="9" fontId="2" fillId="21" borderId="29" xfId="0" applyNumberFormat="1" applyFont="1" applyFill="1" applyBorder="1"/>
    <xf numFmtId="164" fontId="2" fillId="21" borderId="29" xfId="0" applyNumberFormat="1" applyFont="1" applyFill="1" applyBorder="1"/>
  </cellXfs>
  <cellStyles count="46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1000000}"/>
    <cellStyle name="Énfasis2" xfId="34" xr:uid="{00000000-0005-0000-0000-000022000000}"/>
    <cellStyle name="Énfasis3" xfId="35" xr:uid="{00000000-0005-0000-0000-000023000000}"/>
    <cellStyle name="Énfasis4" xfId="36" xr:uid="{00000000-0005-0000-0000-000024000000}"/>
    <cellStyle name="Énfasis5" xfId="37" xr:uid="{00000000-0005-0000-0000-000025000000}"/>
    <cellStyle name="Énfasis6" xfId="38" xr:uid="{00000000-0005-0000-0000-000026000000}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M45"/>
  <sheetViews>
    <sheetView tabSelected="1" workbookViewId="0">
      <selection activeCell="D23" sqref="D22:D23"/>
    </sheetView>
  </sheetViews>
  <sheetFormatPr baseColWidth="10" defaultRowHeight="15.75" x14ac:dyDescent="0.25"/>
  <cols>
    <col min="2" max="2" width="23.375" customWidth="1"/>
    <col min="3" max="3" width="19.625" customWidth="1"/>
    <col min="4" max="4" width="17" customWidth="1"/>
    <col min="5" max="5" width="11" customWidth="1"/>
    <col min="7" max="8" width="10.875" style="2"/>
    <col min="9" max="10" width="15.5" style="2" customWidth="1"/>
    <col min="11" max="11" width="0" style="9" hidden="1" customWidth="1"/>
    <col min="12" max="12" width="0" hidden="1" customWidth="1"/>
    <col min="13" max="13" width="13.125" hidden="1" customWidth="1"/>
  </cols>
  <sheetData>
    <row r="1" spans="1:13" ht="16.5" thickBot="1" x14ac:dyDescent="0.3">
      <c r="A1" s="6"/>
      <c r="B1" s="7"/>
      <c r="C1" s="7"/>
      <c r="D1" s="7"/>
      <c r="E1" s="24">
        <v>0.15</v>
      </c>
      <c r="F1" s="24">
        <v>0.15</v>
      </c>
      <c r="G1" s="24">
        <v>0.15</v>
      </c>
      <c r="H1" s="25">
        <v>0.3</v>
      </c>
      <c r="I1" s="25">
        <v>0.75</v>
      </c>
      <c r="J1" s="25"/>
      <c r="K1" s="28">
        <v>0.3</v>
      </c>
      <c r="L1" t="s">
        <v>20</v>
      </c>
    </row>
    <row r="2" spans="1:13" s="1" customFormat="1" ht="16.5" thickBot="1" x14ac:dyDescent="0.3">
      <c r="A2" s="61" t="s">
        <v>0</v>
      </c>
      <c r="B2" s="62" t="s">
        <v>1</v>
      </c>
      <c r="C2" s="62" t="s">
        <v>2</v>
      </c>
      <c r="D2" s="62" t="s">
        <v>3</v>
      </c>
      <c r="E2" s="63" t="s">
        <v>4</v>
      </c>
      <c r="F2" s="63" t="s">
        <v>5</v>
      </c>
      <c r="G2" s="64" t="s">
        <v>6</v>
      </c>
      <c r="H2" s="64" t="s">
        <v>7</v>
      </c>
      <c r="I2" s="64" t="s">
        <v>21</v>
      </c>
      <c r="J2" s="64" t="s">
        <v>22</v>
      </c>
      <c r="K2" s="44" t="s">
        <v>8</v>
      </c>
      <c r="L2" s="43">
        <v>100</v>
      </c>
      <c r="M2" s="45" t="s">
        <v>20</v>
      </c>
    </row>
    <row r="3" spans="1:13" ht="16.5" thickBot="1" x14ac:dyDescent="0.3">
      <c r="A3" s="13">
        <v>79295</v>
      </c>
      <c r="B3" s="14" t="s">
        <v>24</v>
      </c>
      <c r="C3" s="14" t="s">
        <v>25</v>
      </c>
      <c r="D3" s="18">
        <v>20444233</v>
      </c>
      <c r="E3" s="33">
        <f>VLOOKUP(B3,'RESUMEN S1'!A$2:B$44,2)</f>
        <v>4.2</v>
      </c>
      <c r="F3" s="34">
        <f>VLOOKUP(B3,resumen,2)</f>
        <v>3.6</v>
      </c>
      <c r="G3" s="34">
        <v>6</v>
      </c>
      <c r="H3" s="46">
        <v>3</v>
      </c>
      <c r="I3" s="37">
        <f>(E3*15+F3*15+G3*15+H3*30)/75</f>
        <v>3.96</v>
      </c>
      <c r="J3" s="37" t="str">
        <f>IF(I3&gt;=5,"EXIMIDO","EXAMEN")</f>
        <v>EXAMEN</v>
      </c>
      <c r="K3" s="33">
        <f>I3</f>
        <v>3.96</v>
      </c>
      <c r="L3" s="41">
        <f>(I3*75+K3*25)/100</f>
        <v>3.96</v>
      </c>
      <c r="M3" s="29" t="str">
        <f>IF(L3&gt;=4,"APROBADO","REPROBADO")</f>
        <v>REPROBADO</v>
      </c>
    </row>
    <row r="4" spans="1:13" ht="16.5" thickBot="1" x14ac:dyDescent="0.3">
      <c r="A4" s="15">
        <v>78830</v>
      </c>
      <c r="B4" s="12" t="s">
        <v>26</v>
      </c>
      <c r="C4" s="12" t="s">
        <v>27</v>
      </c>
      <c r="D4" s="19">
        <v>19566978</v>
      </c>
      <c r="E4" s="33">
        <f>VLOOKUP(B4,'RESUMEN S1'!A$2:B$44,2)</f>
        <v>7</v>
      </c>
      <c r="F4" s="34">
        <f>VLOOKUP(B4,resumen,2)</f>
        <v>6.8</v>
      </c>
      <c r="G4" s="27">
        <v>5.375</v>
      </c>
      <c r="H4" s="47">
        <v>5.8</v>
      </c>
      <c r="I4" s="37">
        <f t="shared" ref="I4:I45" si="0">(E4*15+F4*15+G4*15+H4*30)/75</f>
        <v>6.1550000000000002</v>
      </c>
      <c r="J4" s="38" t="str">
        <f t="shared" ref="J4:J45" si="1">IF(I4&gt;=5,"EXIMIDO","EXAMEN")</f>
        <v>EXIMIDO</v>
      </c>
      <c r="K4" s="35">
        <f t="shared" ref="K4:K44" si="2">I4</f>
        <v>6.1550000000000002</v>
      </c>
      <c r="L4" s="26">
        <f t="shared" ref="L4:L44" si="3">(I4*75+K4*25)/100</f>
        <v>6.1550000000000002</v>
      </c>
      <c r="M4" s="30" t="str">
        <f t="shared" ref="M4:M44" si="4">IF(L4&gt;=4,"APROBADO","REPROBADO")</f>
        <v>APROBADO</v>
      </c>
    </row>
    <row r="5" spans="1:13" ht="16.5" thickBot="1" x14ac:dyDescent="0.3">
      <c r="A5" s="15">
        <v>79443</v>
      </c>
      <c r="B5" s="12" t="s">
        <v>28</v>
      </c>
      <c r="C5" s="12" t="s">
        <v>29</v>
      </c>
      <c r="D5" s="19">
        <v>20192238</v>
      </c>
      <c r="E5" s="33">
        <f>VLOOKUP(B5,'RESUMEN S1'!A$2:B$44,2)</f>
        <v>5.2</v>
      </c>
      <c r="F5" s="34">
        <f>VLOOKUP(B5,resumen,2)</f>
        <v>4.0999999999999996</v>
      </c>
      <c r="G5" s="27">
        <v>5.7</v>
      </c>
      <c r="H5" s="47">
        <v>6</v>
      </c>
      <c r="I5" s="37">
        <f t="shared" si="0"/>
        <v>5.4</v>
      </c>
      <c r="J5" s="38" t="str">
        <f t="shared" si="1"/>
        <v>EXIMIDO</v>
      </c>
      <c r="K5" s="35">
        <f t="shared" si="2"/>
        <v>5.4</v>
      </c>
      <c r="L5" s="26">
        <f t="shared" si="3"/>
        <v>5.4</v>
      </c>
      <c r="M5" s="30" t="str">
        <f t="shared" si="4"/>
        <v>APROBADO</v>
      </c>
    </row>
    <row r="6" spans="1:13" ht="16.5" thickBot="1" x14ac:dyDescent="0.3">
      <c r="A6" s="15">
        <v>77908</v>
      </c>
      <c r="B6" s="12" t="s">
        <v>30</v>
      </c>
      <c r="C6" s="12" t="s">
        <v>31</v>
      </c>
      <c r="D6" s="19">
        <v>20331780</v>
      </c>
      <c r="E6" s="33">
        <f>VLOOKUP(B6,'RESUMEN S1'!A$2:B$44,2)</f>
        <v>3.2</v>
      </c>
      <c r="F6" s="34">
        <f>VLOOKUP(B6,resumen,2)</f>
        <v>4.8</v>
      </c>
      <c r="G6" s="27">
        <v>5.375</v>
      </c>
      <c r="H6" s="47">
        <v>5.8</v>
      </c>
      <c r="I6" s="37">
        <f t="shared" si="0"/>
        <v>4.9950000000000001</v>
      </c>
      <c r="J6" s="38" t="str">
        <f t="shared" si="1"/>
        <v>EXAMEN</v>
      </c>
      <c r="K6" s="35">
        <f t="shared" si="2"/>
        <v>4.9950000000000001</v>
      </c>
      <c r="L6" s="26">
        <f t="shared" si="3"/>
        <v>4.9950000000000001</v>
      </c>
      <c r="M6" s="30" t="str">
        <f t="shared" si="4"/>
        <v>APROBADO</v>
      </c>
    </row>
    <row r="7" spans="1:13" ht="16.5" thickBot="1" x14ac:dyDescent="0.3">
      <c r="A7" s="15">
        <v>79350</v>
      </c>
      <c r="B7" s="12" t="s">
        <v>32</v>
      </c>
      <c r="C7" s="12" t="s">
        <v>33</v>
      </c>
      <c r="D7" s="19">
        <v>20725684</v>
      </c>
      <c r="E7" s="33">
        <f>VLOOKUP(B7,'RESUMEN S1'!A$2:B$44,2)</f>
        <v>5.8</v>
      </c>
      <c r="F7" s="34">
        <f>VLOOKUP(B7,resumen,2)</f>
        <v>3.5</v>
      </c>
      <c r="G7" s="27">
        <v>6.25</v>
      </c>
      <c r="H7" s="47">
        <v>5</v>
      </c>
      <c r="I7" s="37">
        <f t="shared" si="0"/>
        <v>5.1100000000000003</v>
      </c>
      <c r="J7" s="38" t="str">
        <f t="shared" si="1"/>
        <v>EXIMIDO</v>
      </c>
      <c r="K7" s="35">
        <f t="shared" si="2"/>
        <v>5.1100000000000003</v>
      </c>
      <c r="L7" s="26">
        <f t="shared" si="3"/>
        <v>5.1100000000000003</v>
      </c>
      <c r="M7" s="30" t="str">
        <f t="shared" si="4"/>
        <v>APROBADO</v>
      </c>
    </row>
    <row r="8" spans="1:13" ht="16.5" thickBot="1" x14ac:dyDescent="0.3">
      <c r="A8" s="15">
        <v>78188</v>
      </c>
      <c r="B8" s="12" t="s">
        <v>34</v>
      </c>
      <c r="C8" s="12" t="s">
        <v>35</v>
      </c>
      <c r="D8" s="19">
        <v>20434809</v>
      </c>
      <c r="E8" s="33">
        <f>VLOOKUP(B8,'RESUMEN S1'!A$2:B$44,2)</f>
        <v>4.8</v>
      </c>
      <c r="F8" s="34">
        <f>VLOOKUP(B8,resumen,2)</f>
        <v>4</v>
      </c>
      <c r="G8" s="27">
        <v>6</v>
      </c>
      <c r="H8" s="47">
        <v>3</v>
      </c>
      <c r="I8" s="37">
        <f t="shared" si="0"/>
        <v>4.16</v>
      </c>
      <c r="J8" s="38" t="str">
        <f t="shared" si="1"/>
        <v>EXAMEN</v>
      </c>
      <c r="K8" s="35">
        <f t="shared" si="2"/>
        <v>4.16</v>
      </c>
      <c r="L8" s="26">
        <f t="shared" si="3"/>
        <v>4.16</v>
      </c>
      <c r="M8" s="30" t="str">
        <f t="shared" si="4"/>
        <v>APROBADO</v>
      </c>
    </row>
    <row r="9" spans="1:13" ht="16.5" thickBot="1" x14ac:dyDescent="0.3">
      <c r="A9" s="15">
        <v>78701</v>
      </c>
      <c r="B9" s="12" t="s">
        <v>36</v>
      </c>
      <c r="C9" s="12" t="s">
        <v>37</v>
      </c>
      <c r="D9" s="19">
        <v>19133867</v>
      </c>
      <c r="E9" s="33">
        <f>VLOOKUP(B9,'RESUMEN S1'!A$2:B$44,2)</f>
        <v>5.5</v>
      </c>
      <c r="F9" s="34">
        <f>VLOOKUP(B9,resumen,2)</f>
        <v>5.5</v>
      </c>
      <c r="G9" s="27">
        <v>5.125</v>
      </c>
      <c r="H9" s="47">
        <v>5.5</v>
      </c>
      <c r="I9" s="37">
        <f t="shared" si="0"/>
        <v>5.4249999999999998</v>
      </c>
      <c r="J9" s="38" t="str">
        <f t="shared" si="1"/>
        <v>EXIMIDO</v>
      </c>
      <c r="K9" s="35">
        <f t="shared" si="2"/>
        <v>5.4249999999999998</v>
      </c>
      <c r="L9" s="26">
        <f t="shared" si="3"/>
        <v>5.4249999999999998</v>
      </c>
      <c r="M9" s="30" t="str">
        <f t="shared" si="4"/>
        <v>APROBADO</v>
      </c>
    </row>
    <row r="10" spans="1:13" ht="16.5" thickBot="1" x14ac:dyDescent="0.3">
      <c r="A10" s="15">
        <v>78958</v>
      </c>
      <c r="B10" s="12" t="s">
        <v>38</v>
      </c>
      <c r="C10" s="12" t="s">
        <v>39</v>
      </c>
      <c r="D10" s="19">
        <v>20445515</v>
      </c>
      <c r="E10" s="33">
        <f>VLOOKUP(B10,'RESUMEN S1'!A$2:B$44,2)</f>
        <v>5.0999999999999996</v>
      </c>
      <c r="F10" s="34">
        <f>VLOOKUP(B10,resumen,2)</f>
        <v>6.1</v>
      </c>
      <c r="G10" s="27">
        <v>5.375</v>
      </c>
      <c r="H10" s="47">
        <v>5.8</v>
      </c>
      <c r="I10" s="37">
        <f t="shared" si="0"/>
        <v>5.6349999999999998</v>
      </c>
      <c r="J10" s="38" t="str">
        <f t="shared" si="1"/>
        <v>EXIMIDO</v>
      </c>
      <c r="K10" s="35">
        <f t="shared" si="2"/>
        <v>5.6349999999999998</v>
      </c>
      <c r="L10" s="26">
        <f t="shared" si="3"/>
        <v>5.6349999999999998</v>
      </c>
      <c r="M10" s="30" t="str">
        <f t="shared" si="4"/>
        <v>APROBADO</v>
      </c>
    </row>
    <row r="11" spans="1:13" ht="16.5" thickBot="1" x14ac:dyDescent="0.3">
      <c r="A11" s="15">
        <v>78969</v>
      </c>
      <c r="B11" s="12" t="s">
        <v>40</v>
      </c>
      <c r="C11" s="12" t="s">
        <v>41</v>
      </c>
      <c r="D11" s="19">
        <v>20426129</v>
      </c>
      <c r="E11" s="33">
        <f>VLOOKUP(B11,'RESUMEN S1'!A$2:B$44,2)</f>
        <v>4.9000000000000004</v>
      </c>
      <c r="F11" s="34">
        <f>VLOOKUP(B11,resumen,2)</f>
        <v>5.8</v>
      </c>
      <c r="G11" s="27">
        <v>4.875</v>
      </c>
      <c r="H11" s="47">
        <v>1</v>
      </c>
      <c r="I11" s="37">
        <f t="shared" si="0"/>
        <v>3.5150000000000001</v>
      </c>
      <c r="J11" s="38" t="str">
        <f>IF(I11&gt;=5,"EXIMIDO","EXAMEN")</f>
        <v>EXAMEN</v>
      </c>
      <c r="K11" s="35">
        <f t="shared" si="2"/>
        <v>3.5150000000000001</v>
      </c>
      <c r="L11" s="26">
        <f t="shared" si="3"/>
        <v>3.5150000000000001</v>
      </c>
      <c r="M11" s="30" t="str">
        <f t="shared" si="4"/>
        <v>REPROBADO</v>
      </c>
    </row>
    <row r="12" spans="1:13" ht="16.5" thickBot="1" x14ac:dyDescent="0.3">
      <c r="A12" s="15">
        <v>79100</v>
      </c>
      <c r="B12" s="12" t="s">
        <v>42</v>
      </c>
      <c r="C12" s="12" t="s">
        <v>43</v>
      </c>
      <c r="D12" s="19">
        <v>20317053</v>
      </c>
      <c r="E12" s="33">
        <f>VLOOKUP(B12,'RESUMEN S1'!A$2:B$44,2)</f>
        <v>5.4</v>
      </c>
      <c r="F12" s="34">
        <f>VLOOKUP(B12,resumen,2)</f>
        <v>5.3</v>
      </c>
      <c r="G12" s="27">
        <v>5.375</v>
      </c>
      <c r="H12" s="47">
        <v>5.8</v>
      </c>
      <c r="I12" s="37">
        <f t="shared" si="0"/>
        <v>5.5350000000000001</v>
      </c>
      <c r="J12" s="38" t="str">
        <f t="shared" si="1"/>
        <v>EXIMIDO</v>
      </c>
      <c r="K12" s="35">
        <f t="shared" si="2"/>
        <v>5.5350000000000001</v>
      </c>
      <c r="L12" s="26">
        <f t="shared" si="3"/>
        <v>5.5350000000000001</v>
      </c>
      <c r="M12" s="30" t="str">
        <f t="shared" si="4"/>
        <v>APROBADO</v>
      </c>
    </row>
    <row r="13" spans="1:13" ht="16.5" thickBot="1" x14ac:dyDescent="0.3">
      <c r="A13" s="15">
        <v>78164</v>
      </c>
      <c r="B13" s="12" t="s">
        <v>44</v>
      </c>
      <c r="C13" s="12" t="s">
        <v>45</v>
      </c>
      <c r="D13" s="19">
        <v>20100072</v>
      </c>
      <c r="E13" s="33">
        <f>VLOOKUP(B13,'RESUMEN S1'!A$2:B$44,2)</f>
        <v>5.4</v>
      </c>
      <c r="F13" s="34">
        <f>VLOOKUP(B13,resumen,2)</f>
        <v>6.4</v>
      </c>
      <c r="G13" s="27">
        <v>6</v>
      </c>
      <c r="H13" s="47">
        <v>3</v>
      </c>
      <c r="I13" s="37">
        <f t="shared" si="0"/>
        <v>4.76</v>
      </c>
      <c r="J13" s="38" t="str">
        <f t="shared" si="1"/>
        <v>EXAMEN</v>
      </c>
      <c r="K13" s="35">
        <f t="shared" si="2"/>
        <v>4.76</v>
      </c>
      <c r="L13" s="26">
        <f t="shared" si="3"/>
        <v>4.76</v>
      </c>
      <c r="M13" s="30" t="str">
        <f t="shared" si="4"/>
        <v>APROBADO</v>
      </c>
    </row>
    <row r="14" spans="1:13" ht="16.5" thickBot="1" x14ac:dyDescent="0.3">
      <c r="A14" s="15">
        <v>78691</v>
      </c>
      <c r="B14" s="12" t="s">
        <v>46</v>
      </c>
      <c r="C14" s="12" t="s">
        <v>12</v>
      </c>
      <c r="D14" s="19">
        <v>20430537</v>
      </c>
      <c r="E14" s="33">
        <f>VLOOKUP(B14,'RESUMEN S1'!A$2:B$44,2)</f>
        <v>5.4</v>
      </c>
      <c r="F14" s="34">
        <f>VLOOKUP(B14,resumen,2)</f>
        <v>5.6</v>
      </c>
      <c r="G14" s="27">
        <v>6.3250000000000002</v>
      </c>
      <c r="H14" s="47">
        <v>5</v>
      </c>
      <c r="I14" s="37">
        <f t="shared" si="0"/>
        <v>5.4649999999999999</v>
      </c>
      <c r="J14" s="38" t="str">
        <f t="shared" si="1"/>
        <v>EXIMIDO</v>
      </c>
      <c r="K14" s="35">
        <f t="shared" si="2"/>
        <v>5.4649999999999999</v>
      </c>
      <c r="L14" s="26">
        <f t="shared" si="3"/>
        <v>5.4649999999999999</v>
      </c>
      <c r="M14" s="30" t="str">
        <f t="shared" si="4"/>
        <v>APROBADO</v>
      </c>
    </row>
    <row r="15" spans="1:13" ht="16.5" thickBot="1" x14ac:dyDescent="0.3">
      <c r="A15" s="15">
        <v>78591</v>
      </c>
      <c r="B15" s="12" t="s">
        <v>47</v>
      </c>
      <c r="C15" s="12" t="s">
        <v>48</v>
      </c>
      <c r="D15" s="19">
        <v>20390068</v>
      </c>
      <c r="E15" s="33">
        <f>VLOOKUP(B15,'RESUMEN S1'!A$2:B$44,2)</f>
        <v>3.8</v>
      </c>
      <c r="F15" s="34">
        <f>VLOOKUP(B15,resumen,2)</f>
        <v>3.7</v>
      </c>
      <c r="G15" s="27">
        <v>5.375</v>
      </c>
      <c r="H15" s="47">
        <v>5.8</v>
      </c>
      <c r="I15" s="37">
        <f t="shared" si="0"/>
        <v>4.8949999999999996</v>
      </c>
      <c r="J15" s="38" t="str">
        <f t="shared" si="1"/>
        <v>EXAMEN</v>
      </c>
      <c r="K15" s="35">
        <f t="shared" si="2"/>
        <v>4.8949999999999996</v>
      </c>
      <c r="L15" s="26">
        <f t="shared" si="3"/>
        <v>4.8949999999999996</v>
      </c>
      <c r="M15" s="30" t="str">
        <f t="shared" si="4"/>
        <v>APROBADO</v>
      </c>
    </row>
    <row r="16" spans="1:13" s="9" customFormat="1" ht="16.5" thickBot="1" x14ac:dyDescent="0.3">
      <c r="A16" s="15">
        <v>69839</v>
      </c>
      <c r="B16" s="12" t="s">
        <v>49</v>
      </c>
      <c r="C16" s="12" t="s">
        <v>50</v>
      </c>
      <c r="D16" s="19">
        <v>17869175</v>
      </c>
      <c r="E16" s="33">
        <f>VLOOKUP(B16,'RESUMEN S1'!A$2:B$44,2)</f>
        <v>6.6</v>
      </c>
      <c r="F16" s="34">
        <f>VLOOKUP(B16,resumen,2)</f>
        <v>1</v>
      </c>
      <c r="G16" s="27">
        <v>6.3250000000000002</v>
      </c>
      <c r="H16" s="47">
        <v>1</v>
      </c>
      <c r="I16" s="37">
        <f t="shared" si="0"/>
        <v>3.1850000000000001</v>
      </c>
      <c r="J16" s="39" t="str">
        <f t="shared" si="1"/>
        <v>EXAMEN</v>
      </c>
      <c r="K16" s="35">
        <f t="shared" si="2"/>
        <v>3.1850000000000001</v>
      </c>
      <c r="L16" s="27">
        <f t="shared" si="3"/>
        <v>3.1850000000000001</v>
      </c>
      <c r="M16" s="31" t="str">
        <f t="shared" si="4"/>
        <v>REPROBADO</v>
      </c>
    </row>
    <row r="17" spans="1:13" ht="16.5" thickBot="1" x14ac:dyDescent="0.3">
      <c r="A17" s="15">
        <v>79411</v>
      </c>
      <c r="B17" s="12" t="s">
        <v>51</v>
      </c>
      <c r="C17" s="12" t="s">
        <v>52</v>
      </c>
      <c r="D17" s="19">
        <v>19849228</v>
      </c>
      <c r="E17" s="33">
        <f>VLOOKUP(B17,'RESUMEN S1'!A$2:B$44,2)</f>
        <v>5.2</v>
      </c>
      <c r="F17" s="34">
        <f>VLOOKUP(B17,resumen,2)</f>
        <v>4.4000000000000004</v>
      </c>
      <c r="G17" s="27">
        <v>6.25</v>
      </c>
      <c r="H17" s="47">
        <v>5</v>
      </c>
      <c r="I17" s="37">
        <f>(E17*15+F17*15+G17*15+H17*30)/75</f>
        <v>5.17</v>
      </c>
      <c r="J17" s="38" t="str">
        <f t="shared" si="1"/>
        <v>EXIMIDO</v>
      </c>
      <c r="K17" s="35">
        <f t="shared" si="2"/>
        <v>5.17</v>
      </c>
      <c r="L17" s="26">
        <f t="shared" si="3"/>
        <v>5.17</v>
      </c>
      <c r="M17" s="30" t="str">
        <f t="shared" si="4"/>
        <v>APROBADO</v>
      </c>
    </row>
    <row r="18" spans="1:13" ht="16.5" thickBot="1" x14ac:dyDescent="0.3">
      <c r="A18" s="15">
        <v>78388</v>
      </c>
      <c r="B18" s="12" t="s">
        <v>53</v>
      </c>
      <c r="C18" s="12" t="s">
        <v>54</v>
      </c>
      <c r="D18" s="19">
        <v>20573818</v>
      </c>
      <c r="E18" s="33">
        <f>VLOOKUP(B18,'RESUMEN S1'!A$2:B$44,2)</f>
        <v>3.5</v>
      </c>
      <c r="F18" s="34">
        <f>VLOOKUP(B18,resumen,2)</f>
        <v>3.5</v>
      </c>
      <c r="G18" s="27">
        <v>5.25</v>
      </c>
      <c r="H18" s="47">
        <v>4.3</v>
      </c>
      <c r="I18" s="37">
        <f t="shared" si="0"/>
        <v>4.17</v>
      </c>
      <c r="J18" s="38" t="str">
        <f t="shared" si="1"/>
        <v>EXAMEN</v>
      </c>
      <c r="K18" s="35">
        <f t="shared" si="2"/>
        <v>4.17</v>
      </c>
      <c r="L18" s="26">
        <f t="shared" si="3"/>
        <v>4.17</v>
      </c>
      <c r="M18" s="30" t="str">
        <f t="shared" si="4"/>
        <v>APROBADO</v>
      </c>
    </row>
    <row r="19" spans="1:13" ht="16.5" thickBot="1" x14ac:dyDescent="0.3">
      <c r="A19" s="15">
        <v>78843</v>
      </c>
      <c r="B19" s="12" t="s">
        <v>55</v>
      </c>
      <c r="C19" s="12" t="s">
        <v>23</v>
      </c>
      <c r="D19" s="19">
        <v>20471995</v>
      </c>
      <c r="E19" s="33">
        <f>VLOOKUP(B19,'RESUMEN S1'!A$2:B$44,2)</f>
        <v>3.5</v>
      </c>
      <c r="F19" s="34">
        <f>VLOOKUP(B19,resumen,2)</f>
        <v>5.3</v>
      </c>
      <c r="G19" s="27">
        <v>6</v>
      </c>
      <c r="H19" s="47">
        <v>3</v>
      </c>
      <c r="I19" s="37">
        <f t="shared" si="0"/>
        <v>4.16</v>
      </c>
      <c r="J19" s="38" t="str">
        <f t="shared" si="1"/>
        <v>EXAMEN</v>
      </c>
      <c r="K19" s="35">
        <f t="shared" si="2"/>
        <v>4.16</v>
      </c>
      <c r="L19" s="26">
        <f t="shared" si="3"/>
        <v>4.16</v>
      </c>
      <c r="M19" s="30" t="str">
        <f t="shared" si="4"/>
        <v>APROBADO</v>
      </c>
    </row>
    <row r="20" spans="1:13" ht="16.5" thickBot="1" x14ac:dyDescent="0.3">
      <c r="A20" s="15">
        <v>73930</v>
      </c>
      <c r="B20" s="12" t="s">
        <v>56</v>
      </c>
      <c r="C20" s="12" t="s">
        <v>57</v>
      </c>
      <c r="D20" s="19">
        <v>19893145</v>
      </c>
      <c r="E20" s="33">
        <f>VLOOKUP(B20,'RESUMEN S1'!A$2:B$44,2)</f>
        <v>4.5</v>
      </c>
      <c r="F20" s="34">
        <f>VLOOKUP(B20,resumen,2)</f>
        <v>7</v>
      </c>
      <c r="G20" s="27">
        <v>4.875</v>
      </c>
      <c r="H20" s="47">
        <v>1</v>
      </c>
      <c r="I20" s="37">
        <f t="shared" si="0"/>
        <v>3.6749999999999998</v>
      </c>
      <c r="J20" s="38" t="str">
        <f t="shared" si="1"/>
        <v>EXAMEN</v>
      </c>
      <c r="K20" s="35">
        <f t="shared" si="2"/>
        <v>3.6749999999999998</v>
      </c>
      <c r="L20" s="26">
        <f t="shared" si="3"/>
        <v>3.6749999999999998</v>
      </c>
      <c r="M20" s="30" t="str">
        <f t="shared" si="4"/>
        <v>REPROBADO</v>
      </c>
    </row>
    <row r="21" spans="1:13" ht="16.5" thickBot="1" x14ac:dyDescent="0.3">
      <c r="A21" s="15">
        <v>75095</v>
      </c>
      <c r="B21" s="12" t="s">
        <v>9</v>
      </c>
      <c r="C21" s="12" t="s">
        <v>10</v>
      </c>
      <c r="D21" s="19">
        <v>20283218</v>
      </c>
      <c r="E21" s="33">
        <f>VLOOKUP(B21,'RESUMEN S1'!A$2:B$44,2)</f>
        <v>3.4</v>
      </c>
      <c r="F21" s="34">
        <f>VLOOKUP(B21,resumen,2)</f>
        <v>5.0999999999999996</v>
      </c>
      <c r="G21" s="27">
        <v>6.3250000000000002</v>
      </c>
      <c r="H21" s="47">
        <v>5</v>
      </c>
      <c r="I21" s="37">
        <f t="shared" si="0"/>
        <v>4.9649999999999999</v>
      </c>
      <c r="J21" s="38" t="str">
        <f t="shared" si="1"/>
        <v>EXAMEN</v>
      </c>
      <c r="K21" s="35">
        <f t="shared" si="2"/>
        <v>4.9649999999999999</v>
      </c>
      <c r="L21" s="26">
        <f t="shared" si="3"/>
        <v>4.9649999999999999</v>
      </c>
      <c r="M21" s="30" t="str">
        <f t="shared" si="4"/>
        <v>APROBADO</v>
      </c>
    </row>
    <row r="22" spans="1:13" ht="16.5" thickBot="1" x14ac:dyDescent="0.3">
      <c r="A22" s="15">
        <v>78091</v>
      </c>
      <c r="B22" s="12" t="s">
        <v>58</v>
      </c>
      <c r="C22" s="12" t="s">
        <v>59</v>
      </c>
      <c r="D22" s="19">
        <v>19893104</v>
      </c>
      <c r="E22" s="33">
        <f>VLOOKUP(B22,'RESUMEN S1'!A$2:B$44,2)</f>
        <v>5.2</v>
      </c>
      <c r="F22" s="34">
        <f>VLOOKUP(B22,resumen,2)</f>
        <v>3</v>
      </c>
      <c r="G22" s="27">
        <v>6.45</v>
      </c>
      <c r="H22" s="47">
        <v>4.8</v>
      </c>
      <c r="I22" s="37">
        <f t="shared" si="0"/>
        <v>4.8499999999999996</v>
      </c>
      <c r="J22" s="38" t="str">
        <f t="shared" si="1"/>
        <v>EXAMEN</v>
      </c>
      <c r="K22" s="35">
        <f t="shared" si="2"/>
        <v>4.8499999999999996</v>
      </c>
      <c r="L22" s="26">
        <f t="shared" si="3"/>
        <v>4.8499999999999996</v>
      </c>
      <c r="M22" s="30" t="str">
        <f t="shared" si="4"/>
        <v>APROBADO</v>
      </c>
    </row>
    <row r="23" spans="1:13" ht="16.5" thickBot="1" x14ac:dyDescent="0.3">
      <c r="A23" s="15">
        <v>74168</v>
      </c>
      <c r="B23" s="12" t="s">
        <v>60</v>
      </c>
      <c r="C23" s="12" t="s">
        <v>61</v>
      </c>
      <c r="D23" s="19">
        <v>19958004</v>
      </c>
      <c r="E23" s="33">
        <f>VLOOKUP(B23,'RESUMEN S1'!A$2:B$44,2)</f>
        <v>5.7</v>
      </c>
      <c r="F23" s="34">
        <f>VLOOKUP(B23,resumen,2)</f>
        <v>5.3</v>
      </c>
      <c r="G23" s="27">
        <v>6.3250000000000002</v>
      </c>
      <c r="H23" s="47">
        <v>5</v>
      </c>
      <c r="I23" s="37">
        <f t="shared" si="0"/>
        <v>5.4649999999999999</v>
      </c>
      <c r="J23" s="38" t="str">
        <f t="shared" si="1"/>
        <v>EXIMIDO</v>
      </c>
      <c r="K23" s="35">
        <f t="shared" si="2"/>
        <v>5.4649999999999999</v>
      </c>
      <c r="L23" s="26">
        <f t="shared" si="3"/>
        <v>5.4649999999999999</v>
      </c>
      <c r="M23" s="30" t="str">
        <f t="shared" si="4"/>
        <v>APROBADO</v>
      </c>
    </row>
    <row r="24" spans="1:13" ht="16.5" thickBot="1" x14ac:dyDescent="0.3">
      <c r="A24" s="15">
        <v>76815</v>
      </c>
      <c r="B24" s="12" t="s">
        <v>62</v>
      </c>
      <c r="C24" s="12" t="s">
        <v>63</v>
      </c>
      <c r="D24" s="19">
        <v>20574156</v>
      </c>
      <c r="E24" s="33">
        <f>VLOOKUP(B24,'RESUMEN S1'!A$2:B$44,2)</f>
        <v>5.0999999999999996</v>
      </c>
      <c r="F24" s="34">
        <f>VLOOKUP(B24,resumen,2)</f>
        <v>6</v>
      </c>
      <c r="G24" s="27">
        <v>6</v>
      </c>
      <c r="H24" s="47">
        <v>5.5</v>
      </c>
      <c r="I24" s="37">
        <f t="shared" si="0"/>
        <v>5.62</v>
      </c>
      <c r="J24" s="38" t="str">
        <f t="shared" si="1"/>
        <v>EXIMIDO</v>
      </c>
      <c r="K24" s="35">
        <f t="shared" si="2"/>
        <v>5.62</v>
      </c>
      <c r="L24" s="26">
        <f t="shared" si="3"/>
        <v>5.62</v>
      </c>
      <c r="M24" s="30" t="str">
        <f t="shared" si="4"/>
        <v>APROBADO</v>
      </c>
    </row>
    <row r="25" spans="1:13" ht="16.5" thickBot="1" x14ac:dyDescent="0.3">
      <c r="A25" s="15">
        <v>72630</v>
      </c>
      <c r="B25" s="12" t="s">
        <v>64</v>
      </c>
      <c r="C25" s="12" t="s">
        <v>65</v>
      </c>
      <c r="D25" s="19">
        <v>19570111</v>
      </c>
      <c r="E25" s="33">
        <f>VLOOKUP(B25,'RESUMEN S1'!A$2:B$44,2)</f>
        <v>4.2</v>
      </c>
      <c r="F25" s="34">
        <f>VLOOKUP(B25,resumen,2)</f>
        <v>4.8</v>
      </c>
      <c r="G25" s="27">
        <v>6.25</v>
      </c>
      <c r="H25" s="47">
        <v>6.5</v>
      </c>
      <c r="I25" s="37">
        <f t="shared" si="0"/>
        <v>5.65</v>
      </c>
      <c r="J25" s="38" t="str">
        <f t="shared" si="1"/>
        <v>EXIMIDO</v>
      </c>
      <c r="K25" s="35">
        <f t="shared" si="2"/>
        <v>5.65</v>
      </c>
      <c r="L25" s="26">
        <f t="shared" si="3"/>
        <v>5.65</v>
      </c>
      <c r="M25" s="30" t="str">
        <f t="shared" si="4"/>
        <v>APROBADO</v>
      </c>
    </row>
    <row r="26" spans="1:13" ht="16.5" thickBot="1" x14ac:dyDescent="0.3">
      <c r="A26" s="15">
        <v>74838</v>
      </c>
      <c r="B26" s="12" t="s">
        <v>66</v>
      </c>
      <c r="C26" s="12" t="s">
        <v>67</v>
      </c>
      <c r="D26" s="19">
        <v>20161621</v>
      </c>
      <c r="E26" s="33">
        <f>VLOOKUP(B26,'RESUMEN S1'!A$2:B$44,2)</f>
        <v>4.2</v>
      </c>
      <c r="F26" s="34">
        <f>VLOOKUP(B26,resumen,2)</f>
        <v>3.4</v>
      </c>
      <c r="G26" s="27">
        <v>5.7</v>
      </c>
      <c r="H26" s="47">
        <v>6</v>
      </c>
      <c r="I26" s="37">
        <f t="shared" si="0"/>
        <v>5.0599999999999996</v>
      </c>
      <c r="J26" s="38" t="str">
        <f t="shared" si="1"/>
        <v>EXIMIDO</v>
      </c>
      <c r="K26" s="35">
        <f t="shared" si="2"/>
        <v>5.0599999999999996</v>
      </c>
      <c r="L26" s="26">
        <f t="shared" si="3"/>
        <v>5.0599999999999996</v>
      </c>
      <c r="M26" s="30" t="str">
        <f t="shared" si="4"/>
        <v>APROBADO</v>
      </c>
    </row>
    <row r="27" spans="1:13" ht="16.5" thickBot="1" x14ac:dyDescent="0.3">
      <c r="A27" s="15">
        <v>79372</v>
      </c>
      <c r="B27" s="12" t="s">
        <v>68</v>
      </c>
      <c r="C27" s="12" t="s">
        <v>11</v>
      </c>
      <c r="D27" s="19">
        <v>20089762</v>
      </c>
      <c r="E27" s="33">
        <f>VLOOKUP(B27,'RESUMEN S1'!A$2:B$44,2)</f>
        <v>4</v>
      </c>
      <c r="F27" s="34">
        <f>VLOOKUP(B27,resumen,2)</f>
        <v>6.1</v>
      </c>
      <c r="G27" s="27">
        <v>5.7</v>
      </c>
      <c r="H27" s="47">
        <v>6</v>
      </c>
      <c r="I27" s="37">
        <f t="shared" si="0"/>
        <v>5.56</v>
      </c>
      <c r="J27" s="38" t="str">
        <f t="shared" si="1"/>
        <v>EXIMIDO</v>
      </c>
      <c r="K27" s="35">
        <f t="shared" si="2"/>
        <v>5.56</v>
      </c>
      <c r="L27" s="26">
        <f t="shared" si="3"/>
        <v>5.56</v>
      </c>
      <c r="M27" s="30" t="str">
        <f t="shared" si="4"/>
        <v>APROBADO</v>
      </c>
    </row>
    <row r="28" spans="1:13" ht="16.5" thickBot="1" x14ac:dyDescent="0.3">
      <c r="A28" s="15">
        <v>79446</v>
      </c>
      <c r="B28" s="12" t="s">
        <v>69</v>
      </c>
      <c r="C28" s="12" t="s">
        <v>70</v>
      </c>
      <c r="D28" s="19">
        <v>20424402</v>
      </c>
      <c r="E28" s="33">
        <f>VLOOKUP(B28,'RESUMEN S1'!A$2:B$44,2)</f>
        <v>3.6</v>
      </c>
      <c r="F28" s="34">
        <f>VLOOKUP(B28,resumen,2)</f>
        <v>1</v>
      </c>
      <c r="G28" s="27">
        <v>4.875</v>
      </c>
      <c r="H28" s="47">
        <v>1</v>
      </c>
      <c r="I28" s="37">
        <f t="shared" si="0"/>
        <v>2.2949999999999999</v>
      </c>
      <c r="J28" s="38" t="str">
        <f t="shared" si="1"/>
        <v>EXAMEN</v>
      </c>
      <c r="K28" s="35">
        <f t="shared" si="2"/>
        <v>2.2949999999999999</v>
      </c>
      <c r="L28" s="26">
        <f t="shared" si="3"/>
        <v>2.2949999999999999</v>
      </c>
      <c r="M28" s="30" t="str">
        <f t="shared" si="4"/>
        <v>REPROBADO</v>
      </c>
    </row>
    <row r="29" spans="1:13" ht="16.5" thickBot="1" x14ac:dyDescent="0.3">
      <c r="A29" s="15">
        <v>77893</v>
      </c>
      <c r="B29" s="12" t="s">
        <v>71</v>
      </c>
      <c r="C29" s="12" t="s">
        <v>72</v>
      </c>
      <c r="D29" s="19">
        <v>20336456</v>
      </c>
      <c r="E29" s="33">
        <f>VLOOKUP(B29,'RESUMEN S1'!A$2:B$44,2)</f>
        <v>5.2</v>
      </c>
      <c r="F29" s="34">
        <f>VLOOKUP(B29,resumen,2)</f>
        <v>4.5999999999999996</v>
      </c>
      <c r="G29" s="27">
        <v>5.25</v>
      </c>
      <c r="H29" s="47">
        <v>4.3</v>
      </c>
      <c r="I29" s="37">
        <f t="shared" si="0"/>
        <v>4.7300000000000004</v>
      </c>
      <c r="J29" s="38" t="str">
        <f t="shared" si="1"/>
        <v>EXAMEN</v>
      </c>
      <c r="K29" s="35">
        <f t="shared" si="2"/>
        <v>4.7300000000000004</v>
      </c>
      <c r="L29" s="26">
        <f t="shared" si="3"/>
        <v>4.7300000000000004</v>
      </c>
      <c r="M29" s="30" t="str">
        <f t="shared" si="4"/>
        <v>APROBADO</v>
      </c>
    </row>
    <row r="30" spans="1:13" ht="16.5" thickBot="1" x14ac:dyDescent="0.3">
      <c r="A30" s="15">
        <v>79066</v>
      </c>
      <c r="B30" s="12" t="s">
        <v>73</v>
      </c>
      <c r="C30" s="12" t="s">
        <v>74</v>
      </c>
      <c r="D30" s="19">
        <v>19209086</v>
      </c>
      <c r="E30" s="33">
        <f>VLOOKUP(B30,'RESUMEN S1'!A$2:B$44,2)</f>
        <v>4.9000000000000004</v>
      </c>
      <c r="F30" s="34">
        <f>VLOOKUP(B30,resumen,2)</f>
        <v>4.5999999999999996</v>
      </c>
      <c r="G30" s="27">
        <v>6.25</v>
      </c>
      <c r="H30" s="47">
        <v>6.5</v>
      </c>
      <c r="I30" s="37">
        <f t="shared" si="0"/>
        <v>5.75</v>
      </c>
      <c r="J30" s="38" t="str">
        <f t="shared" si="1"/>
        <v>EXIMIDO</v>
      </c>
      <c r="K30" s="35">
        <f t="shared" si="2"/>
        <v>5.75</v>
      </c>
      <c r="L30" s="26">
        <f t="shared" si="3"/>
        <v>5.75</v>
      </c>
      <c r="M30" s="30" t="str">
        <f t="shared" si="4"/>
        <v>APROBADO</v>
      </c>
    </row>
    <row r="31" spans="1:13" ht="16.5" thickBot="1" x14ac:dyDescent="0.3">
      <c r="A31" s="15">
        <v>79496</v>
      </c>
      <c r="B31" s="12" t="s">
        <v>75</v>
      </c>
      <c r="C31" s="12" t="s">
        <v>76</v>
      </c>
      <c r="D31" s="19">
        <v>20288462</v>
      </c>
      <c r="E31" s="33">
        <f>VLOOKUP(B31,'RESUMEN S1'!A$2:B$44,2)</f>
        <v>4.9000000000000004</v>
      </c>
      <c r="F31" s="34">
        <f>VLOOKUP(B31,resumen,2)</f>
        <v>4.0999999999999996</v>
      </c>
      <c r="G31" s="27">
        <v>5.25</v>
      </c>
      <c r="H31" s="47">
        <v>4.3</v>
      </c>
      <c r="I31" s="37">
        <f t="shared" si="0"/>
        <v>4.57</v>
      </c>
      <c r="J31" s="38" t="str">
        <f t="shared" si="1"/>
        <v>EXAMEN</v>
      </c>
      <c r="K31" s="35">
        <f t="shared" si="2"/>
        <v>4.57</v>
      </c>
      <c r="L31" s="26">
        <f t="shared" si="3"/>
        <v>4.57</v>
      </c>
      <c r="M31" s="30" t="str">
        <f t="shared" si="4"/>
        <v>APROBADO</v>
      </c>
    </row>
    <row r="32" spans="1:13" ht="16.5" thickBot="1" x14ac:dyDescent="0.3">
      <c r="A32" s="15">
        <v>79029</v>
      </c>
      <c r="B32" s="12" t="s">
        <v>77</v>
      </c>
      <c r="C32" s="12" t="s">
        <v>78</v>
      </c>
      <c r="D32" s="19">
        <v>19422024</v>
      </c>
      <c r="E32" s="33">
        <f>VLOOKUP(B32,'RESUMEN S1'!A$2:B$44,2)</f>
        <v>5.7</v>
      </c>
      <c r="F32" s="34">
        <f>VLOOKUP(B32,resumen,2)</f>
        <v>5.3</v>
      </c>
      <c r="G32" s="27">
        <v>6.45</v>
      </c>
      <c r="H32" s="47">
        <v>4.8</v>
      </c>
      <c r="I32" s="37">
        <f t="shared" si="0"/>
        <v>5.41</v>
      </c>
      <c r="J32" s="38" t="str">
        <f t="shared" si="1"/>
        <v>EXIMIDO</v>
      </c>
      <c r="K32" s="35">
        <f t="shared" si="2"/>
        <v>5.41</v>
      </c>
      <c r="L32" s="26">
        <f t="shared" si="3"/>
        <v>5.41</v>
      </c>
      <c r="M32" s="30" t="str">
        <f t="shared" si="4"/>
        <v>APROBADO</v>
      </c>
    </row>
    <row r="33" spans="1:13" ht="16.5" thickBot="1" x14ac:dyDescent="0.3">
      <c r="A33" s="15">
        <v>79945</v>
      </c>
      <c r="B33" s="12" t="s">
        <v>79</v>
      </c>
      <c r="C33" s="12" t="s">
        <v>80</v>
      </c>
      <c r="D33" s="19">
        <v>20452488</v>
      </c>
      <c r="E33" s="33">
        <f>VLOOKUP(B33,'RESUMEN S1'!A$2:B$44,2)</f>
        <v>6.1</v>
      </c>
      <c r="F33" s="34">
        <f>VLOOKUP(B33,resumen,2)</f>
        <v>4.4000000000000004</v>
      </c>
      <c r="G33" s="27">
        <v>5.25</v>
      </c>
      <c r="H33" s="47">
        <v>4.3</v>
      </c>
      <c r="I33" s="37">
        <f t="shared" si="0"/>
        <v>4.87</v>
      </c>
      <c r="J33" s="38" t="str">
        <f t="shared" si="1"/>
        <v>EXAMEN</v>
      </c>
      <c r="K33" s="35">
        <f t="shared" si="2"/>
        <v>4.87</v>
      </c>
      <c r="L33" s="26">
        <f t="shared" si="3"/>
        <v>4.87</v>
      </c>
      <c r="M33" s="30" t="str">
        <f t="shared" si="4"/>
        <v>APROBADO</v>
      </c>
    </row>
    <row r="34" spans="1:13" ht="16.5" thickBot="1" x14ac:dyDescent="0.3">
      <c r="A34" s="15">
        <v>79294</v>
      </c>
      <c r="B34" s="12" t="s">
        <v>81</v>
      </c>
      <c r="C34" s="12" t="s">
        <v>82</v>
      </c>
      <c r="D34" s="19">
        <v>20818348</v>
      </c>
      <c r="E34" s="33">
        <f>VLOOKUP(B34,'RESUMEN S1'!A$2:B$44,2)</f>
        <v>5.4</v>
      </c>
      <c r="F34" s="34">
        <f>VLOOKUP(B34,resumen,2)</f>
        <v>4.5999999999999996</v>
      </c>
      <c r="G34" s="27">
        <v>6.45</v>
      </c>
      <c r="H34" s="47">
        <v>4.8</v>
      </c>
      <c r="I34" s="37">
        <f t="shared" si="0"/>
        <v>5.21</v>
      </c>
      <c r="J34" s="38" t="str">
        <f t="shared" si="1"/>
        <v>EXIMIDO</v>
      </c>
      <c r="K34" s="35">
        <f t="shared" si="2"/>
        <v>5.21</v>
      </c>
      <c r="L34" s="26">
        <f t="shared" si="3"/>
        <v>5.21</v>
      </c>
      <c r="M34" s="30" t="str">
        <f t="shared" si="4"/>
        <v>APROBADO</v>
      </c>
    </row>
    <row r="35" spans="1:13" ht="16.5" thickBot="1" x14ac:dyDescent="0.3">
      <c r="A35" s="15">
        <v>78581</v>
      </c>
      <c r="B35" s="12" t="s">
        <v>83</v>
      </c>
      <c r="C35" s="12" t="s">
        <v>84</v>
      </c>
      <c r="D35" s="19">
        <v>20430286</v>
      </c>
      <c r="E35" s="33">
        <f>VLOOKUP(B35,'RESUMEN S1'!A$2:B$44,2)</f>
        <v>5.8</v>
      </c>
      <c r="F35" s="34">
        <f>VLOOKUP(B35,resumen,2)</f>
        <v>5.5</v>
      </c>
      <c r="G35" s="27">
        <v>4.25</v>
      </c>
      <c r="H35" s="47">
        <v>5.5</v>
      </c>
      <c r="I35" s="37">
        <f t="shared" si="0"/>
        <v>5.31</v>
      </c>
      <c r="J35" s="38" t="str">
        <f t="shared" si="1"/>
        <v>EXIMIDO</v>
      </c>
      <c r="K35" s="35">
        <f t="shared" si="2"/>
        <v>5.31</v>
      </c>
      <c r="L35" s="26">
        <f t="shared" si="3"/>
        <v>5.31</v>
      </c>
      <c r="M35" s="30" t="str">
        <f t="shared" si="4"/>
        <v>APROBADO</v>
      </c>
    </row>
    <row r="36" spans="1:13" ht="16.5" thickBot="1" x14ac:dyDescent="0.3">
      <c r="A36" s="15">
        <v>83766</v>
      </c>
      <c r="B36" s="12" t="s">
        <v>85</v>
      </c>
      <c r="C36" s="12" t="s">
        <v>86</v>
      </c>
      <c r="D36" s="19">
        <v>20183687</v>
      </c>
      <c r="E36" s="33">
        <f>VLOOKUP(B36,'RESUMEN S1'!A$2:B$44,2)</f>
        <v>4.2</v>
      </c>
      <c r="F36" s="34">
        <f>VLOOKUP(B36,resumen,2)</f>
        <v>3</v>
      </c>
      <c r="G36" s="27">
        <v>6.25</v>
      </c>
      <c r="H36" s="47">
        <v>6.5</v>
      </c>
      <c r="I36" s="37">
        <f t="shared" si="0"/>
        <v>5.29</v>
      </c>
      <c r="J36" s="38" t="str">
        <f t="shared" si="1"/>
        <v>EXIMIDO</v>
      </c>
      <c r="K36" s="35">
        <f t="shared" si="2"/>
        <v>5.29</v>
      </c>
      <c r="L36" s="26">
        <f t="shared" si="3"/>
        <v>5.29</v>
      </c>
      <c r="M36" s="30" t="str">
        <f t="shared" si="4"/>
        <v>APROBADO</v>
      </c>
    </row>
    <row r="37" spans="1:13" ht="16.5" thickBot="1" x14ac:dyDescent="0.3">
      <c r="A37" s="15">
        <v>79101</v>
      </c>
      <c r="B37" s="12" t="s">
        <v>87</v>
      </c>
      <c r="C37" s="12" t="s">
        <v>88</v>
      </c>
      <c r="D37" s="19">
        <v>20779513</v>
      </c>
      <c r="E37" s="33">
        <f>VLOOKUP(B37,'RESUMEN S1'!A$2:B$44,2)</f>
        <v>4</v>
      </c>
      <c r="F37" s="34">
        <f>VLOOKUP(B37,resumen,2)</f>
        <v>3.3</v>
      </c>
      <c r="G37" s="27">
        <v>4.875</v>
      </c>
      <c r="H37" s="47">
        <v>1</v>
      </c>
      <c r="I37" s="37">
        <f t="shared" si="0"/>
        <v>2.835</v>
      </c>
      <c r="J37" s="38" t="str">
        <f t="shared" si="1"/>
        <v>EXAMEN</v>
      </c>
      <c r="K37" s="35">
        <f t="shared" si="2"/>
        <v>2.835</v>
      </c>
      <c r="L37" s="26">
        <f t="shared" si="3"/>
        <v>2.835</v>
      </c>
      <c r="M37" s="30" t="str">
        <f t="shared" si="4"/>
        <v>REPROBADO</v>
      </c>
    </row>
    <row r="38" spans="1:13" ht="16.5" thickBot="1" x14ac:dyDescent="0.3">
      <c r="A38" s="15">
        <v>74146</v>
      </c>
      <c r="B38" s="12" t="s">
        <v>13</v>
      </c>
      <c r="C38" s="12" t="s">
        <v>14</v>
      </c>
      <c r="D38" s="19">
        <v>19955197</v>
      </c>
      <c r="E38" s="33">
        <f>VLOOKUP(B38,'RESUMEN S1'!A$2:B$44,2)</f>
        <v>3.7</v>
      </c>
      <c r="F38" s="34">
        <f>VLOOKUP(B38,resumen,2)</f>
        <v>5</v>
      </c>
      <c r="G38" s="27">
        <v>5.7</v>
      </c>
      <c r="H38" s="47">
        <v>6</v>
      </c>
      <c r="I38" s="37">
        <f t="shared" si="0"/>
        <v>5.28</v>
      </c>
      <c r="J38" s="38" t="str">
        <f t="shared" si="1"/>
        <v>EXIMIDO</v>
      </c>
      <c r="K38" s="35">
        <f t="shared" si="2"/>
        <v>5.28</v>
      </c>
      <c r="L38" s="26">
        <f t="shared" si="3"/>
        <v>5.28</v>
      </c>
      <c r="M38" s="30" t="str">
        <f t="shared" si="4"/>
        <v>APROBADO</v>
      </c>
    </row>
    <row r="39" spans="1:13" ht="16.5" thickBot="1" x14ac:dyDescent="0.3">
      <c r="A39" s="15">
        <v>78385</v>
      </c>
      <c r="B39" s="12" t="s">
        <v>89</v>
      </c>
      <c r="C39" s="12" t="s">
        <v>90</v>
      </c>
      <c r="D39" s="19">
        <v>20218934</v>
      </c>
      <c r="E39" s="33">
        <f>VLOOKUP(B39,'RESUMEN S1'!A$2:B$44,2)</f>
        <v>4</v>
      </c>
      <c r="F39" s="34">
        <f>VLOOKUP(B39,resumen,2)</f>
        <v>4.4000000000000004</v>
      </c>
      <c r="G39" s="27">
        <v>5.125</v>
      </c>
      <c r="H39" s="47">
        <v>5.5</v>
      </c>
      <c r="I39" s="37">
        <f t="shared" si="0"/>
        <v>4.9050000000000002</v>
      </c>
      <c r="J39" s="38" t="str">
        <f t="shared" si="1"/>
        <v>EXAMEN</v>
      </c>
      <c r="K39" s="35">
        <f t="shared" si="2"/>
        <v>4.9050000000000002</v>
      </c>
      <c r="L39" s="26">
        <f t="shared" si="3"/>
        <v>4.9050000000000002</v>
      </c>
      <c r="M39" s="30" t="str">
        <f t="shared" si="4"/>
        <v>APROBADO</v>
      </c>
    </row>
    <row r="40" spans="1:13" ht="16.5" thickBot="1" x14ac:dyDescent="0.3">
      <c r="A40" s="15">
        <v>78216</v>
      </c>
      <c r="B40" s="12" t="s">
        <v>91</v>
      </c>
      <c r="C40" s="12" t="s">
        <v>92</v>
      </c>
      <c r="D40" s="19">
        <v>19025991</v>
      </c>
      <c r="E40" s="33">
        <f>VLOOKUP(B40,'RESUMEN S1'!A$2:B$44,2)</f>
        <v>6.6</v>
      </c>
      <c r="F40" s="34">
        <f>VLOOKUP(B40,resumen,2)</f>
        <v>5.6</v>
      </c>
      <c r="G40" s="27">
        <v>6.25</v>
      </c>
      <c r="H40" s="47">
        <v>5</v>
      </c>
      <c r="I40" s="37">
        <f t="shared" si="0"/>
        <v>5.69</v>
      </c>
      <c r="J40" s="38" t="str">
        <f t="shared" si="1"/>
        <v>EXIMIDO</v>
      </c>
      <c r="K40" s="35">
        <f t="shared" si="2"/>
        <v>5.69</v>
      </c>
      <c r="L40" s="26">
        <f t="shared" si="3"/>
        <v>5.69</v>
      </c>
      <c r="M40" s="30" t="str">
        <f t="shared" si="4"/>
        <v>APROBADO</v>
      </c>
    </row>
    <row r="41" spans="1:13" ht="16.5" thickBot="1" x14ac:dyDescent="0.3">
      <c r="A41" s="15">
        <v>78348</v>
      </c>
      <c r="B41" s="12" t="s">
        <v>93</v>
      </c>
      <c r="C41" s="12" t="s">
        <v>94</v>
      </c>
      <c r="D41" s="19">
        <v>20330271</v>
      </c>
      <c r="E41" s="33">
        <f>VLOOKUP(B41,'RESUMEN S1'!A$2:B$44,2)</f>
        <v>5.2</v>
      </c>
      <c r="F41" s="34">
        <f>VLOOKUP(B41,resumen,2)</f>
        <v>4.8</v>
      </c>
      <c r="G41" s="27">
        <v>5.25</v>
      </c>
      <c r="H41" s="47">
        <v>4.3</v>
      </c>
      <c r="I41" s="37">
        <f t="shared" si="0"/>
        <v>4.7699999999999996</v>
      </c>
      <c r="J41" s="38" t="str">
        <f t="shared" si="1"/>
        <v>EXAMEN</v>
      </c>
      <c r="K41" s="35">
        <f t="shared" si="2"/>
        <v>4.7699999999999996</v>
      </c>
      <c r="L41" s="26">
        <f t="shared" si="3"/>
        <v>4.7699999999999996</v>
      </c>
      <c r="M41" s="30" t="str">
        <f t="shared" si="4"/>
        <v>APROBADO</v>
      </c>
    </row>
    <row r="42" spans="1:13" ht="16.5" thickBot="1" x14ac:dyDescent="0.3">
      <c r="A42" s="15">
        <v>78544</v>
      </c>
      <c r="B42" s="12" t="s">
        <v>95</v>
      </c>
      <c r="C42" s="12" t="s">
        <v>96</v>
      </c>
      <c r="D42" s="19">
        <v>20002516</v>
      </c>
      <c r="E42" s="33">
        <f>VLOOKUP(B42,'RESUMEN S1'!A$2:B$44,2)</f>
        <v>3.4</v>
      </c>
      <c r="F42" s="34">
        <f>VLOOKUP(B42,resumen,2)</f>
        <v>3.8</v>
      </c>
      <c r="G42" s="27">
        <v>6.25</v>
      </c>
      <c r="H42" s="47">
        <v>6.5</v>
      </c>
      <c r="I42" s="37">
        <f t="shared" si="0"/>
        <v>5.29</v>
      </c>
      <c r="J42" s="38" t="str">
        <f t="shared" si="1"/>
        <v>EXIMIDO</v>
      </c>
      <c r="K42" s="35">
        <f t="shared" si="2"/>
        <v>5.29</v>
      </c>
      <c r="L42" s="26">
        <f t="shared" si="3"/>
        <v>5.29</v>
      </c>
      <c r="M42" s="30" t="str">
        <f t="shared" si="4"/>
        <v>APROBADO</v>
      </c>
    </row>
    <row r="43" spans="1:13" ht="16.5" thickBot="1" x14ac:dyDescent="0.3">
      <c r="A43" s="15">
        <v>78487</v>
      </c>
      <c r="B43" s="12" t="s">
        <v>97</v>
      </c>
      <c r="C43" s="12" t="s">
        <v>98</v>
      </c>
      <c r="D43" s="19">
        <v>20287538</v>
      </c>
      <c r="E43" s="33">
        <f>VLOOKUP(B43,'RESUMEN S1'!A$2:B$44,2)</f>
        <v>3</v>
      </c>
      <c r="F43" s="34">
        <f>VLOOKUP(B43,resumen,2)</f>
        <v>4.9000000000000004</v>
      </c>
      <c r="G43" s="27">
        <v>4.875</v>
      </c>
      <c r="H43" s="47">
        <v>1</v>
      </c>
      <c r="I43" s="37">
        <f t="shared" si="0"/>
        <v>2.9550000000000001</v>
      </c>
      <c r="J43" s="38" t="str">
        <f t="shared" si="1"/>
        <v>EXAMEN</v>
      </c>
      <c r="K43" s="35">
        <f t="shared" si="2"/>
        <v>2.9550000000000001</v>
      </c>
      <c r="L43" s="26">
        <f t="shared" si="3"/>
        <v>2.9550000000000001</v>
      </c>
      <c r="M43" s="30" t="str">
        <f t="shared" si="4"/>
        <v>REPROBADO</v>
      </c>
    </row>
    <row r="44" spans="1:13" ht="16.5" thickBot="1" x14ac:dyDescent="0.3">
      <c r="A44" s="15">
        <v>78997</v>
      </c>
      <c r="B44" s="12" t="s">
        <v>99</v>
      </c>
      <c r="C44" s="12" t="s">
        <v>100</v>
      </c>
      <c r="D44" s="19">
        <v>19113071</v>
      </c>
      <c r="E44" s="33">
        <f>VLOOKUP(B44,'RESUMEN S1'!A$2:B$44,2)</f>
        <v>4.5</v>
      </c>
      <c r="F44" s="34">
        <f>VLOOKUP(B44,resumen,2)</f>
        <v>1</v>
      </c>
      <c r="G44" s="27">
        <v>1</v>
      </c>
      <c r="H44" s="47">
        <v>1</v>
      </c>
      <c r="I44" s="37">
        <f t="shared" si="0"/>
        <v>1.7</v>
      </c>
      <c r="J44" s="38" t="str">
        <f t="shared" si="1"/>
        <v>EXAMEN</v>
      </c>
      <c r="K44" s="35">
        <f t="shared" si="2"/>
        <v>1.7</v>
      </c>
      <c r="L44" s="26">
        <f t="shared" si="3"/>
        <v>1.7</v>
      </c>
      <c r="M44" s="30" t="str">
        <f t="shared" si="4"/>
        <v>REPROBADO</v>
      </c>
    </row>
    <row r="45" spans="1:13" ht="16.5" thickBot="1" x14ac:dyDescent="0.3">
      <c r="A45" s="16">
        <v>77991</v>
      </c>
      <c r="B45" s="17" t="s">
        <v>101</v>
      </c>
      <c r="C45" s="17" t="s">
        <v>102</v>
      </c>
      <c r="D45" s="20">
        <v>19673430</v>
      </c>
      <c r="E45" s="33">
        <f>VLOOKUP(B45,'RESUMEN S1'!A$2:B$44,2)</f>
        <v>5.7</v>
      </c>
      <c r="F45" s="34">
        <f>VLOOKUP(B45,resumen,2)</f>
        <v>5.6</v>
      </c>
      <c r="G45" s="42">
        <v>6.25</v>
      </c>
      <c r="H45" s="48">
        <v>5</v>
      </c>
      <c r="I45" s="37">
        <f>(E45*15+F45*15+G45*15+H45*30)/75</f>
        <v>5.51</v>
      </c>
      <c r="J45" s="38" t="str">
        <f t="shared" si="1"/>
        <v>EXIMIDO</v>
      </c>
      <c r="K45" s="36"/>
      <c r="L45" s="17"/>
      <c r="M45" s="32"/>
    </row>
  </sheetData>
  <conditionalFormatting sqref="J3">
    <cfRule type="colorScale" priority="2">
      <colorScale>
        <cfvo type="min"/>
        <cfvo type="max"/>
        <color rgb="FFFF7128"/>
        <color rgb="FFFFEF9C"/>
      </colorScale>
    </cfRule>
  </conditionalFormatting>
  <conditionalFormatting sqref="J3:J45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7"/>
  <sheetViews>
    <sheetView topLeftCell="A9" workbookViewId="0">
      <selection activeCell="L22" sqref="L22"/>
    </sheetView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5" width="12.125" style="3" customWidth="1"/>
    <col min="6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10" t="s">
        <v>0</v>
      </c>
      <c r="B3" s="11" t="s">
        <v>1</v>
      </c>
      <c r="C3" s="11" t="s">
        <v>2</v>
      </c>
      <c r="D3" s="21" t="s">
        <v>3</v>
      </c>
      <c r="E3" s="49" t="s">
        <v>15</v>
      </c>
      <c r="F3" s="50" t="s">
        <v>16</v>
      </c>
      <c r="G3" s="50" t="s">
        <v>17</v>
      </c>
      <c r="H3" s="50" t="s">
        <v>18</v>
      </c>
      <c r="I3" s="4" t="s">
        <v>19</v>
      </c>
    </row>
    <row r="4" spans="1:9" x14ac:dyDescent="0.25">
      <c r="A4" s="13">
        <v>79295</v>
      </c>
      <c r="B4" s="14" t="s">
        <v>24</v>
      </c>
      <c r="C4" s="14" t="s">
        <v>25</v>
      </c>
      <c r="D4" s="18">
        <v>20444233</v>
      </c>
      <c r="E4" s="51">
        <v>7</v>
      </c>
      <c r="F4" s="5">
        <v>7</v>
      </c>
      <c r="G4" s="5">
        <v>5</v>
      </c>
      <c r="H4" s="53">
        <v>5</v>
      </c>
      <c r="I4" s="37">
        <f>AVERAGE(E4:H4)</f>
        <v>6</v>
      </c>
    </row>
    <row r="5" spans="1:9" x14ac:dyDescent="0.25">
      <c r="A5" s="15">
        <v>78830</v>
      </c>
      <c r="B5" s="12" t="s">
        <v>26</v>
      </c>
      <c r="C5" s="12" t="s">
        <v>27</v>
      </c>
      <c r="D5" s="19">
        <v>19566978</v>
      </c>
      <c r="E5" s="8">
        <v>5.5</v>
      </c>
      <c r="F5" s="5">
        <v>5</v>
      </c>
      <c r="G5" s="5">
        <v>4.5</v>
      </c>
      <c r="H5" s="22">
        <v>6.5</v>
      </c>
      <c r="I5" s="38">
        <f t="shared" ref="I5:I46" si="0">AVERAGE(E5:H5)</f>
        <v>5.375</v>
      </c>
    </row>
    <row r="6" spans="1:9" x14ac:dyDescent="0.25">
      <c r="A6" s="15">
        <v>79443</v>
      </c>
      <c r="B6" s="12" t="s">
        <v>28</v>
      </c>
      <c r="C6" s="12" t="s">
        <v>29</v>
      </c>
      <c r="D6" s="19">
        <v>20192238</v>
      </c>
      <c r="E6" s="8">
        <v>6</v>
      </c>
      <c r="F6" s="5">
        <v>5.8</v>
      </c>
      <c r="G6" s="5">
        <v>5</v>
      </c>
      <c r="H6" s="22">
        <v>6</v>
      </c>
      <c r="I6" s="38">
        <f t="shared" si="0"/>
        <v>5.7</v>
      </c>
    </row>
    <row r="7" spans="1:9" x14ac:dyDescent="0.25">
      <c r="A7" s="15">
        <v>77908</v>
      </c>
      <c r="B7" s="12" t="s">
        <v>30</v>
      </c>
      <c r="C7" s="12" t="s">
        <v>31</v>
      </c>
      <c r="D7" s="19">
        <v>20331780</v>
      </c>
      <c r="E7" s="8">
        <v>5.5</v>
      </c>
      <c r="F7" s="5">
        <v>5</v>
      </c>
      <c r="G7" s="5">
        <v>4.5</v>
      </c>
      <c r="H7" s="22">
        <v>6.5</v>
      </c>
      <c r="I7" s="38">
        <f t="shared" si="0"/>
        <v>5.375</v>
      </c>
    </row>
    <row r="8" spans="1:9" x14ac:dyDescent="0.25">
      <c r="A8" s="15">
        <v>79350</v>
      </c>
      <c r="B8" s="12" t="s">
        <v>32</v>
      </c>
      <c r="C8" s="12" t="s">
        <v>33</v>
      </c>
      <c r="D8" s="19">
        <v>20725684</v>
      </c>
      <c r="E8" s="8">
        <v>6.5</v>
      </c>
      <c r="F8" s="5">
        <v>7</v>
      </c>
      <c r="G8" s="5">
        <v>5</v>
      </c>
      <c r="H8" s="22">
        <v>6.5</v>
      </c>
      <c r="I8" s="38">
        <f t="shared" si="0"/>
        <v>6.25</v>
      </c>
    </row>
    <row r="9" spans="1:9" x14ac:dyDescent="0.25">
      <c r="A9" s="15">
        <v>78188</v>
      </c>
      <c r="B9" s="12" t="s">
        <v>34</v>
      </c>
      <c r="C9" s="12" t="s">
        <v>35</v>
      </c>
      <c r="D9" s="19">
        <v>20434809</v>
      </c>
      <c r="E9" s="8">
        <v>7</v>
      </c>
      <c r="F9" s="5">
        <v>7</v>
      </c>
      <c r="G9" s="5">
        <v>5</v>
      </c>
      <c r="H9" s="22">
        <v>5</v>
      </c>
      <c r="I9" s="38">
        <f t="shared" si="0"/>
        <v>6</v>
      </c>
    </row>
    <row r="10" spans="1:9" x14ac:dyDescent="0.25">
      <c r="A10" s="15">
        <v>78701</v>
      </c>
      <c r="B10" s="12" t="s">
        <v>36</v>
      </c>
      <c r="C10" s="12" t="s">
        <v>37</v>
      </c>
      <c r="D10" s="19">
        <v>19133867</v>
      </c>
      <c r="E10" s="8">
        <v>6.5</v>
      </c>
      <c r="F10" s="5">
        <v>4.5</v>
      </c>
      <c r="G10" s="5">
        <v>4</v>
      </c>
      <c r="H10" s="22">
        <v>5.5</v>
      </c>
      <c r="I10" s="38">
        <f t="shared" si="0"/>
        <v>5.125</v>
      </c>
    </row>
    <row r="11" spans="1:9" x14ac:dyDescent="0.25">
      <c r="A11" s="15">
        <v>78958</v>
      </c>
      <c r="B11" s="12" t="s">
        <v>38</v>
      </c>
      <c r="C11" s="12" t="s">
        <v>39</v>
      </c>
      <c r="D11" s="19">
        <v>20445515</v>
      </c>
      <c r="E11" s="8">
        <v>5.5</v>
      </c>
      <c r="F11" s="5">
        <v>5</v>
      </c>
      <c r="G11" s="5">
        <v>4.5</v>
      </c>
      <c r="H11" s="22">
        <v>6.5</v>
      </c>
      <c r="I11" s="38">
        <f t="shared" si="0"/>
        <v>5.375</v>
      </c>
    </row>
    <row r="12" spans="1:9" x14ac:dyDescent="0.25">
      <c r="A12" s="15">
        <v>78969</v>
      </c>
      <c r="B12" s="12" t="s">
        <v>40</v>
      </c>
      <c r="C12" s="12" t="s">
        <v>41</v>
      </c>
      <c r="D12" s="19">
        <v>20426129</v>
      </c>
      <c r="E12" s="8">
        <v>5.5</v>
      </c>
      <c r="F12" s="5">
        <v>4</v>
      </c>
      <c r="G12" s="5">
        <v>4</v>
      </c>
      <c r="H12" s="22">
        <v>6</v>
      </c>
      <c r="I12" s="38">
        <f t="shared" si="0"/>
        <v>4.875</v>
      </c>
    </row>
    <row r="13" spans="1:9" x14ac:dyDescent="0.25">
      <c r="A13" s="15">
        <v>79100</v>
      </c>
      <c r="B13" s="12" t="s">
        <v>42</v>
      </c>
      <c r="C13" s="12" t="s">
        <v>43</v>
      </c>
      <c r="D13" s="19">
        <v>20317053</v>
      </c>
      <c r="E13" s="8">
        <v>5.5</v>
      </c>
      <c r="F13" s="5">
        <v>5</v>
      </c>
      <c r="G13" s="5">
        <v>4.5</v>
      </c>
      <c r="H13" s="22">
        <v>6.5</v>
      </c>
      <c r="I13" s="38">
        <f t="shared" si="0"/>
        <v>5.375</v>
      </c>
    </row>
    <row r="14" spans="1:9" x14ac:dyDescent="0.25">
      <c r="A14" s="15">
        <v>78164</v>
      </c>
      <c r="B14" s="12" t="s">
        <v>44</v>
      </c>
      <c r="C14" s="12" t="s">
        <v>45</v>
      </c>
      <c r="D14" s="19">
        <v>20100072</v>
      </c>
      <c r="E14" s="8">
        <v>7</v>
      </c>
      <c r="F14" s="5">
        <v>7</v>
      </c>
      <c r="G14" s="5">
        <v>5</v>
      </c>
      <c r="H14" s="22">
        <v>5</v>
      </c>
      <c r="I14" s="38">
        <f t="shared" si="0"/>
        <v>6</v>
      </c>
    </row>
    <row r="15" spans="1:9" x14ac:dyDescent="0.25">
      <c r="A15" s="15">
        <v>78691</v>
      </c>
      <c r="B15" s="12" t="s">
        <v>46</v>
      </c>
      <c r="C15" s="12" t="s">
        <v>12</v>
      </c>
      <c r="D15" s="19">
        <v>20430537</v>
      </c>
      <c r="E15" s="8">
        <v>6.5</v>
      </c>
      <c r="F15" s="5">
        <v>6.5</v>
      </c>
      <c r="G15" s="5">
        <v>6.5</v>
      </c>
      <c r="H15" s="22">
        <v>5.8</v>
      </c>
      <c r="I15" s="38">
        <f t="shared" si="0"/>
        <v>6.3250000000000002</v>
      </c>
    </row>
    <row r="16" spans="1:9" x14ac:dyDescent="0.25">
      <c r="A16" s="15">
        <v>78591</v>
      </c>
      <c r="B16" s="12" t="s">
        <v>47</v>
      </c>
      <c r="C16" s="12" t="s">
        <v>48</v>
      </c>
      <c r="D16" s="19">
        <v>20390068</v>
      </c>
      <c r="E16" s="8">
        <v>5.5</v>
      </c>
      <c r="F16" s="5">
        <v>5</v>
      </c>
      <c r="G16" s="5">
        <v>4.5</v>
      </c>
      <c r="H16" s="22">
        <v>6.5</v>
      </c>
      <c r="I16" s="38">
        <f t="shared" si="0"/>
        <v>5.375</v>
      </c>
    </row>
    <row r="17" spans="1:9" x14ac:dyDescent="0.25">
      <c r="A17" s="15">
        <v>69839</v>
      </c>
      <c r="B17" s="12" t="s">
        <v>49</v>
      </c>
      <c r="C17" s="12" t="s">
        <v>50</v>
      </c>
      <c r="D17" s="19">
        <v>17869175</v>
      </c>
      <c r="E17" s="8">
        <v>6.5</v>
      </c>
      <c r="F17" s="5">
        <v>6.5</v>
      </c>
      <c r="G17" s="5">
        <v>6.5</v>
      </c>
      <c r="H17" s="22">
        <v>5.8</v>
      </c>
      <c r="I17" s="38">
        <f t="shared" si="0"/>
        <v>6.3250000000000002</v>
      </c>
    </row>
    <row r="18" spans="1:9" x14ac:dyDescent="0.25">
      <c r="A18" s="15">
        <v>79411</v>
      </c>
      <c r="B18" s="12" t="s">
        <v>51</v>
      </c>
      <c r="C18" s="12" t="s">
        <v>52</v>
      </c>
      <c r="D18" s="19">
        <v>19849228</v>
      </c>
      <c r="E18" s="8">
        <v>6.5</v>
      </c>
      <c r="F18" s="5">
        <v>7</v>
      </c>
      <c r="G18" s="5">
        <v>5</v>
      </c>
      <c r="H18" s="22">
        <v>6.5</v>
      </c>
      <c r="I18" s="38">
        <f t="shared" si="0"/>
        <v>6.25</v>
      </c>
    </row>
    <row r="19" spans="1:9" x14ac:dyDescent="0.25">
      <c r="A19" s="15">
        <v>78388</v>
      </c>
      <c r="B19" s="12" t="s">
        <v>53</v>
      </c>
      <c r="C19" s="12" t="s">
        <v>54</v>
      </c>
      <c r="D19" s="19">
        <v>20573818</v>
      </c>
      <c r="E19" s="8">
        <v>4.5</v>
      </c>
      <c r="F19" s="5">
        <v>7</v>
      </c>
      <c r="G19" s="5">
        <v>6</v>
      </c>
      <c r="H19" s="22">
        <v>3.5</v>
      </c>
      <c r="I19" s="38">
        <f t="shared" si="0"/>
        <v>5.25</v>
      </c>
    </row>
    <row r="20" spans="1:9" x14ac:dyDescent="0.25">
      <c r="A20" s="15">
        <v>78843</v>
      </c>
      <c r="B20" s="12" t="s">
        <v>55</v>
      </c>
      <c r="C20" s="12" t="s">
        <v>23</v>
      </c>
      <c r="D20" s="19">
        <v>20471995</v>
      </c>
      <c r="E20" s="8">
        <v>7</v>
      </c>
      <c r="F20" s="5">
        <v>7</v>
      </c>
      <c r="G20" s="5">
        <v>5</v>
      </c>
      <c r="H20" s="22">
        <v>5</v>
      </c>
      <c r="I20" s="38">
        <f t="shared" si="0"/>
        <v>6</v>
      </c>
    </row>
    <row r="21" spans="1:9" x14ac:dyDescent="0.25">
      <c r="A21" s="15">
        <v>73930</v>
      </c>
      <c r="B21" s="12" t="s">
        <v>56</v>
      </c>
      <c r="C21" s="12" t="s">
        <v>57</v>
      </c>
      <c r="D21" s="19">
        <v>19893145</v>
      </c>
      <c r="E21" s="8">
        <v>5.5</v>
      </c>
      <c r="F21" s="5">
        <v>4</v>
      </c>
      <c r="G21" s="5">
        <v>4</v>
      </c>
      <c r="H21" s="22">
        <v>6</v>
      </c>
      <c r="I21" s="38">
        <f t="shared" si="0"/>
        <v>4.875</v>
      </c>
    </row>
    <row r="22" spans="1:9" x14ac:dyDescent="0.25">
      <c r="A22" s="15">
        <v>75095</v>
      </c>
      <c r="B22" s="12" t="s">
        <v>9</v>
      </c>
      <c r="C22" s="12" t="s">
        <v>10</v>
      </c>
      <c r="D22" s="19">
        <v>20283218</v>
      </c>
      <c r="E22" s="8">
        <v>6.5</v>
      </c>
      <c r="F22" s="5">
        <v>6.5</v>
      </c>
      <c r="G22" s="5">
        <v>6.5</v>
      </c>
      <c r="H22" s="22">
        <v>5.8</v>
      </c>
      <c r="I22" s="38">
        <f t="shared" si="0"/>
        <v>6.3250000000000002</v>
      </c>
    </row>
    <row r="23" spans="1:9" x14ac:dyDescent="0.25">
      <c r="A23" s="15">
        <v>78091</v>
      </c>
      <c r="B23" s="12" t="s">
        <v>58</v>
      </c>
      <c r="C23" s="12" t="s">
        <v>59</v>
      </c>
      <c r="D23" s="19">
        <v>19893104</v>
      </c>
      <c r="E23" s="8">
        <v>7</v>
      </c>
      <c r="F23" s="5">
        <v>6</v>
      </c>
      <c r="G23" s="5">
        <v>7</v>
      </c>
      <c r="H23" s="22">
        <v>5.8</v>
      </c>
      <c r="I23" s="38">
        <f t="shared" si="0"/>
        <v>6.45</v>
      </c>
    </row>
    <row r="24" spans="1:9" x14ac:dyDescent="0.25">
      <c r="A24" s="15">
        <v>74168</v>
      </c>
      <c r="B24" s="12" t="s">
        <v>60</v>
      </c>
      <c r="C24" s="12" t="s">
        <v>61</v>
      </c>
      <c r="D24" s="19">
        <v>19958004</v>
      </c>
      <c r="E24" s="8">
        <v>6.5</v>
      </c>
      <c r="F24" s="5">
        <v>6.5</v>
      </c>
      <c r="G24" s="5">
        <v>6.5</v>
      </c>
      <c r="H24" s="22">
        <v>5.8</v>
      </c>
      <c r="I24" s="38">
        <f t="shared" si="0"/>
        <v>6.3250000000000002</v>
      </c>
    </row>
    <row r="25" spans="1:9" x14ac:dyDescent="0.25">
      <c r="A25" s="15">
        <v>76815</v>
      </c>
      <c r="B25" s="12" t="s">
        <v>62</v>
      </c>
      <c r="C25" s="12" t="s">
        <v>63</v>
      </c>
      <c r="D25" s="19">
        <v>20574156</v>
      </c>
      <c r="E25" s="8">
        <v>7</v>
      </c>
      <c r="F25" s="5">
        <v>7</v>
      </c>
      <c r="G25" s="5">
        <v>5</v>
      </c>
      <c r="H25" s="22">
        <v>5</v>
      </c>
      <c r="I25" s="38">
        <f t="shared" si="0"/>
        <v>6</v>
      </c>
    </row>
    <row r="26" spans="1:9" x14ac:dyDescent="0.25">
      <c r="A26" s="15">
        <v>72630</v>
      </c>
      <c r="B26" s="12" t="s">
        <v>64</v>
      </c>
      <c r="C26" s="12" t="s">
        <v>65</v>
      </c>
      <c r="D26" s="19">
        <v>19570111</v>
      </c>
      <c r="E26" s="8">
        <v>7</v>
      </c>
      <c r="F26" s="5">
        <v>5</v>
      </c>
      <c r="G26" s="5">
        <v>6.5</v>
      </c>
      <c r="H26" s="22">
        <v>6.5</v>
      </c>
      <c r="I26" s="38">
        <f t="shared" si="0"/>
        <v>6.25</v>
      </c>
    </row>
    <row r="27" spans="1:9" x14ac:dyDescent="0.25">
      <c r="A27" s="15">
        <v>74838</v>
      </c>
      <c r="B27" s="12" t="s">
        <v>66</v>
      </c>
      <c r="C27" s="12" t="s">
        <v>67</v>
      </c>
      <c r="D27" s="19">
        <v>20161621</v>
      </c>
      <c r="E27" s="8">
        <v>6</v>
      </c>
      <c r="F27" s="5">
        <v>5.8</v>
      </c>
      <c r="G27" s="5">
        <v>5</v>
      </c>
      <c r="H27" s="22">
        <v>6</v>
      </c>
      <c r="I27" s="38">
        <f t="shared" si="0"/>
        <v>5.7</v>
      </c>
    </row>
    <row r="28" spans="1:9" x14ac:dyDescent="0.25">
      <c r="A28" s="15">
        <v>79372</v>
      </c>
      <c r="B28" s="12" t="s">
        <v>68</v>
      </c>
      <c r="C28" s="12" t="s">
        <v>11</v>
      </c>
      <c r="D28" s="19">
        <v>20089762</v>
      </c>
      <c r="E28" s="8">
        <v>6</v>
      </c>
      <c r="F28" s="5">
        <v>5.8</v>
      </c>
      <c r="G28" s="5">
        <v>5</v>
      </c>
      <c r="H28" s="22">
        <v>6</v>
      </c>
      <c r="I28" s="38">
        <f t="shared" si="0"/>
        <v>5.7</v>
      </c>
    </row>
    <row r="29" spans="1:9" x14ac:dyDescent="0.25">
      <c r="A29" s="15">
        <v>79446</v>
      </c>
      <c r="B29" s="12" t="s">
        <v>69</v>
      </c>
      <c r="C29" s="12" t="s">
        <v>70</v>
      </c>
      <c r="D29" s="19">
        <v>20424402</v>
      </c>
      <c r="E29" s="8">
        <v>5.5</v>
      </c>
      <c r="F29" s="5">
        <v>4</v>
      </c>
      <c r="G29" s="5">
        <v>4</v>
      </c>
      <c r="H29" s="22">
        <v>6</v>
      </c>
      <c r="I29" s="38">
        <f t="shared" si="0"/>
        <v>4.875</v>
      </c>
    </row>
    <row r="30" spans="1:9" x14ac:dyDescent="0.25">
      <c r="A30" s="15">
        <v>77893</v>
      </c>
      <c r="B30" s="12" t="s">
        <v>71</v>
      </c>
      <c r="C30" s="12" t="s">
        <v>72</v>
      </c>
      <c r="D30" s="19">
        <v>20336456</v>
      </c>
      <c r="E30" s="8">
        <v>4.5</v>
      </c>
      <c r="F30" s="5">
        <v>7</v>
      </c>
      <c r="G30" s="5">
        <v>6</v>
      </c>
      <c r="H30" s="22">
        <v>3.5</v>
      </c>
      <c r="I30" s="38">
        <f t="shared" si="0"/>
        <v>5.25</v>
      </c>
    </row>
    <row r="31" spans="1:9" x14ac:dyDescent="0.25">
      <c r="A31" s="15">
        <v>79066</v>
      </c>
      <c r="B31" s="12" t="s">
        <v>73</v>
      </c>
      <c r="C31" s="12" t="s">
        <v>74</v>
      </c>
      <c r="D31" s="19">
        <v>19209086</v>
      </c>
      <c r="E31" s="8">
        <v>7</v>
      </c>
      <c r="F31" s="5">
        <v>5</v>
      </c>
      <c r="G31" s="5">
        <v>6.5</v>
      </c>
      <c r="H31" s="22">
        <v>6.5</v>
      </c>
      <c r="I31" s="38">
        <f t="shared" si="0"/>
        <v>6.25</v>
      </c>
    </row>
    <row r="32" spans="1:9" x14ac:dyDescent="0.25">
      <c r="A32" s="15">
        <v>79496</v>
      </c>
      <c r="B32" s="12" t="s">
        <v>75</v>
      </c>
      <c r="C32" s="12" t="s">
        <v>76</v>
      </c>
      <c r="D32" s="19">
        <v>20288462</v>
      </c>
      <c r="E32" s="8">
        <v>4.5</v>
      </c>
      <c r="F32" s="5">
        <v>7</v>
      </c>
      <c r="G32" s="5">
        <v>6</v>
      </c>
      <c r="H32" s="22">
        <v>3.5</v>
      </c>
      <c r="I32" s="38">
        <f t="shared" si="0"/>
        <v>5.25</v>
      </c>
    </row>
    <row r="33" spans="1:9" x14ac:dyDescent="0.25">
      <c r="A33" s="15">
        <v>79029</v>
      </c>
      <c r="B33" s="12" t="s">
        <v>77</v>
      </c>
      <c r="C33" s="12" t="s">
        <v>78</v>
      </c>
      <c r="D33" s="19">
        <v>19422024</v>
      </c>
      <c r="E33" s="8">
        <v>7</v>
      </c>
      <c r="F33" s="5">
        <v>6</v>
      </c>
      <c r="G33" s="5">
        <v>7</v>
      </c>
      <c r="H33" s="22">
        <v>5.8</v>
      </c>
      <c r="I33" s="38">
        <f t="shared" si="0"/>
        <v>6.45</v>
      </c>
    </row>
    <row r="34" spans="1:9" x14ac:dyDescent="0.25">
      <c r="A34" s="15">
        <v>79945</v>
      </c>
      <c r="B34" s="12" t="s">
        <v>79</v>
      </c>
      <c r="C34" s="12" t="s">
        <v>80</v>
      </c>
      <c r="D34" s="19">
        <v>20452488</v>
      </c>
      <c r="E34" s="8">
        <v>4.5</v>
      </c>
      <c r="F34" s="5">
        <v>7</v>
      </c>
      <c r="G34" s="5">
        <v>6</v>
      </c>
      <c r="H34" s="22">
        <v>3.5</v>
      </c>
      <c r="I34" s="38">
        <f t="shared" si="0"/>
        <v>5.25</v>
      </c>
    </row>
    <row r="35" spans="1:9" x14ac:dyDescent="0.25">
      <c r="A35" s="15">
        <v>79294</v>
      </c>
      <c r="B35" s="12" t="s">
        <v>81</v>
      </c>
      <c r="C35" s="12" t="s">
        <v>82</v>
      </c>
      <c r="D35" s="19">
        <v>20818348</v>
      </c>
      <c r="E35" s="8">
        <v>7</v>
      </c>
      <c r="F35" s="5">
        <v>6</v>
      </c>
      <c r="G35" s="5">
        <v>7</v>
      </c>
      <c r="H35" s="22">
        <v>5.8</v>
      </c>
      <c r="I35" s="38">
        <f t="shared" si="0"/>
        <v>6.45</v>
      </c>
    </row>
    <row r="36" spans="1:9" x14ac:dyDescent="0.25">
      <c r="A36" s="15">
        <v>78581</v>
      </c>
      <c r="B36" s="12" t="s">
        <v>83</v>
      </c>
      <c r="C36" s="12" t="s">
        <v>84</v>
      </c>
      <c r="D36" s="19">
        <v>20430286</v>
      </c>
      <c r="E36" s="8">
        <v>6.5</v>
      </c>
      <c r="F36" s="5">
        <v>4</v>
      </c>
      <c r="G36" s="5">
        <v>1</v>
      </c>
      <c r="H36" s="22">
        <v>5.5</v>
      </c>
      <c r="I36" s="38">
        <f t="shared" si="0"/>
        <v>4.25</v>
      </c>
    </row>
    <row r="37" spans="1:9" x14ac:dyDescent="0.25">
      <c r="A37" s="15">
        <v>83766</v>
      </c>
      <c r="B37" s="12" t="s">
        <v>85</v>
      </c>
      <c r="C37" s="12" t="s">
        <v>86</v>
      </c>
      <c r="D37" s="19">
        <v>20183687</v>
      </c>
      <c r="E37" s="8">
        <v>7</v>
      </c>
      <c r="F37" s="5">
        <v>5</v>
      </c>
      <c r="G37" s="5">
        <v>6.5</v>
      </c>
      <c r="H37" s="22">
        <v>6.5</v>
      </c>
      <c r="I37" s="38">
        <f t="shared" si="0"/>
        <v>6.25</v>
      </c>
    </row>
    <row r="38" spans="1:9" x14ac:dyDescent="0.25">
      <c r="A38" s="15">
        <v>79101</v>
      </c>
      <c r="B38" s="12" t="s">
        <v>87</v>
      </c>
      <c r="C38" s="12" t="s">
        <v>88</v>
      </c>
      <c r="D38" s="19">
        <v>20779513</v>
      </c>
      <c r="E38" s="8">
        <v>5.5</v>
      </c>
      <c r="F38" s="5">
        <v>4</v>
      </c>
      <c r="G38" s="5">
        <v>4</v>
      </c>
      <c r="H38" s="22">
        <v>6</v>
      </c>
      <c r="I38" s="38">
        <f t="shared" si="0"/>
        <v>4.875</v>
      </c>
    </row>
    <row r="39" spans="1:9" x14ac:dyDescent="0.25">
      <c r="A39" s="15">
        <v>74146</v>
      </c>
      <c r="B39" s="12" t="s">
        <v>13</v>
      </c>
      <c r="C39" s="12" t="s">
        <v>14</v>
      </c>
      <c r="D39" s="19">
        <v>19955197</v>
      </c>
      <c r="E39" s="8">
        <v>6</v>
      </c>
      <c r="F39" s="5">
        <v>5.8</v>
      </c>
      <c r="G39" s="5">
        <v>5</v>
      </c>
      <c r="H39" s="22">
        <v>6</v>
      </c>
      <c r="I39" s="38">
        <f t="shared" si="0"/>
        <v>5.7</v>
      </c>
    </row>
    <row r="40" spans="1:9" x14ac:dyDescent="0.25">
      <c r="A40" s="15">
        <v>78385</v>
      </c>
      <c r="B40" s="12" t="s">
        <v>89</v>
      </c>
      <c r="C40" s="12" t="s">
        <v>90</v>
      </c>
      <c r="D40" s="19">
        <v>20218934</v>
      </c>
      <c r="E40" s="8">
        <v>6.5</v>
      </c>
      <c r="F40" s="5">
        <v>4.5</v>
      </c>
      <c r="G40" s="5">
        <v>4</v>
      </c>
      <c r="H40" s="22">
        <v>5.5</v>
      </c>
      <c r="I40" s="38">
        <f t="shared" si="0"/>
        <v>5.125</v>
      </c>
    </row>
    <row r="41" spans="1:9" x14ac:dyDescent="0.25">
      <c r="A41" s="15">
        <v>78216</v>
      </c>
      <c r="B41" s="12" t="s">
        <v>91</v>
      </c>
      <c r="C41" s="12" t="s">
        <v>92</v>
      </c>
      <c r="D41" s="19">
        <v>19025991</v>
      </c>
      <c r="E41" s="8">
        <v>6.5</v>
      </c>
      <c r="F41" s="5">
        <v>7</v>
      </c>
      <c r="G41" s="5">
        <v>5</v>
      </c>
      <c r="H41" s="22">
        <v>6.5</v>
      </c>
      <c r="I41" s="38">
        <f t="shared" si="0"/>
        <v>6.25</v>
      </c>
    </row>
    <row r="42" spans="1:9" x14ac:dyDescent="0.25">
      <c r="A42" s="15">
        <v>78348</v>
      </c>
      <c r="B42" s="12" t="s">
        <v>93</v>
      </c>
      <c r="C42" s="12" t="s">
        <v>94</v>
      </c>
      <c r="D42" s="19">
        <v>20330271</v>
      </c>
      <c r="E42" s="8">
        <v>4.5</v>
      </c>
      <c r="F42" s="5">
        <v>7</v>
      </c>
      <c r="G42" s="5">
        <v>6</v>
      </c>
      <c r="H42" s="22">
        <v>3.5</v>
      </c>
      <c r="I42" s="38">
        <f t="shared" si="0"/>
        <v>5.25</v>
      </c>
    </row>
    <row r="43" spans="1:9" x14ac:dyDescent="0.25">
      <c r="A43" s="15">
        <v>78544</v>
      </c>
      <c r="B43" s="12" t="s">
        <v>95</v>
      </c>
      <c r="C43" s="12" t="s">
        <v>96</v>
      </c>
      <c r="D43" s="19">
        <v>20002516</v>
      </c>
      <c r="E43" s="8">
        <v>7</v>
      </c>
      <c r="F43" s="5">
        <v>5</v>
      </c>
      <c r="G43" s="5">
        <v>6.5</v>
      </c>
      <c r="H43" s="22">
        <v>6.5</v>
      </c>
      <c r="I43" s="38">
        <f t="shared" si="0"/>
        <v>6.25</v>
      </c>
    </row>
    <row r="44" spans="1:9" x14ac:dyDescent="0.25">
      <c r="A44" s="15">
        <v>78487</v>
      </c>
      <c r="B44" s="12" t="s">
        <v>97</v>
      </c>
      <c r="C44" s="12" t="s">
        <v>98</v>
      </c>
      <c r="D44" s="19">
        <v>20287538</v>
      </c>
      <c r="E44" s="8">
        <v>5.5</v>
      </c>
      <c r="F44" s="5">
        <v>4</v>
      </c>
      <c r="G44" s="5">
        <v>4</v>
      </c>
      <c r="H44" s="22">
        <v>6</v>
      </c>
      <c r="I44" s="38">
        <f t="shared" si="0"/>
        <v>4.875</v>
      </c>
    </row>
    <row r="45" spans="1:9" x14ac:dyDescent="0.25">
      <c r="A45" s="15">
        <v>78997</v>
      </c>
      <c r="B45" s="12" t="s">
        <v>99</v>
      </c>
      <c r="C45" s="12" t="s">
        <v>100</v>
      </c>
      <c r="D45" s="19">
        <v>19113071</v>
      </c>
      <c r="E45" s="8">
        <v>1</v>
      </c>
      <c r="F45" s="5">
        <v>1</v>
      </c>
      <c r="G45" s="5">
        <v>1</v>
      </c>
      <c r="H45" s="22">
        <v>1</v>
      </c>
      <c r="I45" s="38">
        <f t="shared" si="0"/>
        <v>1</v>
      </c>
    </row>
    <row r="46" spans="1:9" ht="16.5" thickBot="1" x14ac:dyDescent="0.3">
      <c r="A46" s="16">
        <v>77991</v>
      </c>
      <c r="B46" s="17" t="s">
        <v>101</v>
      </c>
      <c r="C46" s="17" t="s">
        <v>102</v>
      </c>
      <c r="D46" s="20">
        <v>19673430</v>
      </c>
      <c r="E46" s="52">
        <v>6.5</v>
      </c>
      <c r="F46" s="5">
        <v>7</v>
      </c>
      <c r="G46" s="5">
        <v>5</v>
      </c>
      <c r="H46" s="23">
        <v>6.5</v>
      </c>
      <c r="I46" s="40">
        <f t="shared" si="0"/>
        <v>6.25</v>
      </c>
    </row>
    <row r="47" spans="1:9" x14ac:dyDescent="0.25">
      <c r="B47" s="54" t="s">
        <v>103</v>
      </c>
      <c r="E47" s="3">
        <v>7</v>
      </c>
    </row>
  </sheetData>
  <autoFilter ref="A3:I47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7B95-A9CD-4B99-89D4-5A6D616A4439}">
  <dimension ref="A1:B44"/>
  <sheetViews>
    <sheetView workbookViewId="0">
      <selection sqref="A1:B44"/>
    </sheetView>
  </sheetViews>
  <sheetFormatPr baseColWidth="10" defaultRowHeight="15.75" x14ac:dyDescent="0.25"/>
  <sheetData>
    <row r="1" spans="1:2" x14ac:dyDescent="0.25">
      <c r="A1" t="s">
        <v>104</v>
      </c>
      <c r="B1" t="s">
        <v>105</v>
      </c>
    </row>
    <row r="2" spans="1:2" x14ac:dyDescent="0.25">
      <c r="A2" s="12" t="s">
        <v>24</v>
      </c>
      <c r="B2" s="57">
        <v>3.6</v>
      </c>
    </row>
    <row r="3" spans="1:2" x14ac:dyDescent="0.25">
      <c r="A3" s="12" t="s">
        <v>26</v>
      </c>
      <c r="B3" s="57">
        <v>6.8</v>
      </c>
    </row>
    <row r="4" spans="1:2" x14ac:dyDescent="0.25">
      <c r="A4" s="12" t="s">
        <v>28</v>
      </c>
      <c r="B4" s="57">
        <v>4.0999999999999996</v>
      </c>
    </row>
    <row r="5" spans="1:2" x14ac:dyDescent="0.25">
      <c r="A5" s="12" t="s">
        <v>30</v>
      </c>
      <c r="B5" s="57">
        <v>4.8</v>
      </c>
    </row>
    <row r="6" spans="1:2" x14ac:dyDescent="0.25">
      <c r="A6" s="12" t="s">
        <v>32</v>
      </c>
      <c r="B6" s="57">
        <v>3.5</v>
      </c>
    </row>
    <row r="7" spans="1:2" x14ac:dyDescent="0.25">
      <c r="A7" s="12" t="s">
        <v>34</v>
      </c>
      <c r="B7" s="57">
        <v>4</v>
      </c>
    </row>
    <row r="8" spans="1:2" x14ac:dyDescent="0.25">
      <c r="A8" s="12" t="s">
        <v>36</v>
      </c>
      <c r="B8" s="57">
        <v>5.5</v>
      </c>
    </row>
    <row r="9" spans="1:2" x14ac:dyDescent="0.25">
      <c r="A9" s="12" t="s">
        <v>38</v>
      </c>
      <c r="B9" s="57">
        <v>6.1</v>
      </c>
    </row>
    <row r="10" spans="1:2" x14ac:dyDescent="0.25">
      <c r="A10" s="12" t="s">
        <v>40</v>
      </c>
      <c r="B10" s="57">
        <v>5.8</v>
      </c>
    </row>
    <row r="11" spans="1:2" x14ac:dyDescent="0.25">
      <c r="A11" s="12" t="s">
        <v>42</v>
      </c>
      <c r="B11" s="57">
        <v>5.3</v>
      </c>
    </row>
    <row r="12" spans="1:2" x14ac:dyDescent="0.25">
      <c r="A12" s="12" t="s">
        <v>44</v>
      </c>
      <c r="B12" s="57">
        <v>6.4</v>
      </c>
    </row>
    <row r="13" spans="1:2" x14ac:dyDescent="0.25">
      <c r="A13" s="12" t="s">
        <v>46</v>
      </c>
      <c r="B13" s="57">
        <v>5.6</v>
      </c>
    </row>
    <row r="14" spans="1:2" x14ac:dyDescent="0.25">
      <c r="A14" s="12" t="s">
        <v>47</v>
      </c>
      <c r="B14" s="57">
        <v>3.7</v>
      </c>
    </row>
    <row r="15" spans="1:2" x14ac:dyDescent="0.25">
      <c r="A15" s="55" t="s">
        <v>49</v>
      </c>
      <c r="B15" s="58">
        <v>1</v>
      </c>
    </row>
    <row r="16" spans="1:2" x14ac:dyDescent="0.25">
      <c r="A16" s="12" t="s">
        <v>51</v>
      </c>
      <c r="B16" s="57">
        <v>4.4000000000000004</v>
      </c>
    </row>
    <row r="17" spans="1:2" x14ac:dyDescent="0.25">
      <c r="A17" s="12" t="s">
        <v>53</v>
      </c>
      <c r="B17" s="57">
        <v>3.5</v>
      </c>
    </row>
    <row r="18" spans="1:2" x14ac:dyDescent="0.25">
      <c r="A18" s="12" t="s">
        <v>55</v>
      </c>
      <c r="B18" s="57">
        <v>5.3</v>
      </c>
    </row>
    <row r="19" spans="1:2" x14ac:dyDescent="0.25">
      <c r="A19" s="12" t="s">
        <v>56</v>
      </c>
      <c r="B19" s="57">
        <v>7</v>
      </c>
    </row>
    <row r="20" spans="1:2" x14ac:dyDescent="0.25">
      <c r="A20" s="12" t="s">
        <v>9</v>
      </c>
      <c r="B20" s="57">
        <v>5.0999999999999996</v>
      </c>
    </row>
    <row r="21" spans="1:2" x14ac:dyDescent="0.25">
      <c r="A21" s="12" t="s">
        <v>58</v>
      </c>
      <c r="B21" s="57">
        <v>3</v>
      </c>
    </row>
    <row r="22" spans="1:2" x14ac:dyDescent="0.25">
      <c r="A22" s="12" t="s">
        <v>60</v>
      </c>
      <c r="B22" s="57">
        <v>5.3</v>
      </c>
    </row>
    <row r="23" spans="1:2" x14ac:dyDescent="0.25">
      <c r="A23" s="12" t="s">
        <v>62</v>
      </c>
      <c r="B23" s="57">
        <v>6</v>
      </c>
    </row>
    <row r="24" spans="1:2" x14ac:dyDescent="0.25">
      <c r="A24" s="12" t="s">
        <v>64</v>
      </c>
      <c r="B24" s="57">
        <v>4.8</v>
      </c>
    </row>
    <row r="25" spans="1:2" x14ac:dyDescent="0.25">
      <c r="A25" s="12" t="s">
        <v>66</v>
      </c>
      <c r="B25" s="57">
        <v>3.4</v>
      </c>
    </row>
    <row r="26" spans="1:2" x14ac:dyDescent="0.25">
      <c r="A26" s="12" t="s">
        <v>68</v>
      </c>
      <c r="B26" s="57">
        <v>6.1</v>
      </c>
    </row>
    <row r="27" spans="1:2" x14ac:dyDescent="0.25">
      <c r="A27" s="56" t="s">
        <v>69</v>
      </c>
      <c r="B27" s="59">
        <v>1</v>
      </c>
    </row>
    <row r="28" spans="1:2" x14ac:dyDescent="0.25">
      <c r="A28" s="12" t="s">
        <v>71</v>
      </c>
      <c r="B28" s="57">
        <v>4.5999999999999996</v>
      </c>
    </row>
    <row r="29" spans="1:2" x14ac:dyDescent="0.25">
      <c r="A29" s="12" t="s">
        <v>73</v>
      </c>
      <c r="B29" s="57">
        <v>4.5999999999999996</v>
      </c>
    </row>
    <row r="30" spans="1:2" x14ac:dyDescent="0.25">
      <c r="A30" s="12" t="s">
        <v>75</v>
      </c>
      <c r="B30" s="57">
        <v>4.0999999999999996</v>
      </c>
    </row>
    <row r="31" spans="1:2" x14ac:dyDescent="0.25">
      <c r="A31" s="12" t="s">
        <v>77</v>
      </c>
      <c r="B31" s="57">
        <v>5.3</v>
      </c>
    </row>
    <row r="32" spans="1:2" x14ac:dyDescent="0.25">
      <c r="A32" s="12" t="s">
        <v>79</v>
      </c>
      <c r="B32" s="57">
        <v>4.4000000000000004</v>
      </c>
    </row>
    <row r="33" spans="1:2" x14ac:dyDescent="0.25">
      <c r="A33" s="12" t="s">
        <v>81</v>
      </c>
      <c r="B33" s="57">
        <v>4.5999999999999996</v>
      </c>
    </row>
    <row r="34" spans="1:2" x14ac:dyDescent="0.25">
      <c r="A34" s="12" t="s">
        <v>83</v>
      </c>
      <c r="B34" s="57">
        <v>5.5</v>
      </c>
    </row>
    <row r="35" spans="1:2" x14ac:dyDescent="0.25">
      <c r="A35" s="12" t="s">
        <v>85</v>
      </c>
      <c r="B35" s="57">
        <v>3</v>
      </c>
    </row>
    <row r="36" spans="1:2" x14ac:dyDescent="0.25">
      <c r="A36" s="12" t="s">
        <v>87</v>
      </c>
      <c r="B36" s="57">
        <v>3.3</v>
      </c>
    </row>
    <row r="37" spans="1:2" x14ac:dyDescent="0.25">
      <c r="A37" s="12" t="s">
        <v>13</v>
      </c>
      <c r="B37" s="57">
        <v>5</v>
      </c>
    </row>
    <row r="38" spans="1:2" x14ac:dyDescent="0.25">
      <c r="A38" s="12" t="s">
        <v>89</v>
      </c>
      <c r="B38" s="57">
        <v>4.4000000000000004</v>
      </c>
    </row>
    <row r="39" spans="1:2" x14ac:dyDescent="0.25">
      <c r="A39" s="12" t="s">
        <v>91</v>
      </c>
      <c r="B39" s="57">
        <v>5.6</v>
      </c>
    </row>
    <row r="40" spans="1:2" x14ac:dyDescent="0.25">
      <c r="A40" s="12" t="s">
        <v>93</v>
      </c>
      <c r="B40" s="57">
        <v>4.8</v>
      </c>
    </row>
    <row r="41" spans="1:2" x14ac:dyDescent="0.25">
      <c r="A41" s="12" t="s">
        <v>95</v>
      </c>
      <c r="B41" s="57">
        <v>3.8</v>
      </c>
    </row>
    <row r="42" spans="1:2" x14ac:dyDescent="0.25">
      <c r="A42" s="12" t="s">
        <v>97</v>
      </c>
      <c r="B42" s="57">
        <v>4.9000000000000004</v>
      </c>
    </row>
    <row r="43" spans="1:2" x14ac:dyDescent="0.25">
      <c r="A43" s="55" t="s">
        <v>99</v>
      </c>
      <c r="B43" s="58">
        <v>1</v>
      </c>
    </row>
    <row r="44" spans="1:2" x14ac:dyDescent="0.25">
      <c r="A44" s="12" t="s">
        <v>101</v>
      </c>
      <c r="B44" s="57">
        <v>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3C2E-B843-4984-A921-696D49C65B46}">
  <dimension ref="A1:B44"/>
  <sheetViews>
    <sheetView topLeftCell="A10" workbookViewId="0">
      <selection activeCell="B18" sqref="B18"/>
    </sheetView>
  </sheetViews>
  <sheetFormatPr baseColWidth="10" defaultRowHeight="15.75" x14ac:dyDescent="0.25"/>
  <cols>
    <col min="1" max="1" width="22.125" bestFit="1" customWidth="1"/>
  </cols>
  <sheetData>
    <row r="1" spans="1:2" ht="16.5" thickBot="1" x14ac:dyDescent="0.3"/>
    <row r="2" spans="1:2" x14ac:dyDescent="0.25">
      <c r="A2" s="14" t="s">
        <v>24</v>
      </c>
      <c r="B2" s="60">
        <v>4.2</v>
      </c>
    </row>
    <row r="3" spans="1:2" x14ac:dyDescent="0.25">
      <c r="A3" s="12" t="s">
        <v>26</v>
      </c>
      <c r="B3" s="60">
        <v>7</v>
      </c>
    </row>
    <row r="4" spans="1:2" x14ac:dyDescent="0.25">
      <c r="A4" s="12" t="s">
        <v>28</v>
      </c>
      <c r="B4" s="60">
        <v>5.2</v>
      </c>
    </row>
    <row r="5" spans="1:2" x14ac:dyDescent="0.25">
      <c r="A5" s="12" t="s">
        <v>30</v>
      </c>
      <c r="B5" s="60">
        <v>3.2</v>
      </c>
    </row>
    <row r="6" spans="1:2" x14ac:dyDescent="0.25">
      <c r="A6" s="12" t="s">
        <v>32</v>
      </c>
      <c r="B6" s="60">
        <v>5.8</v>
      </c>
    </row>
    <row r="7" spans="1:2" x14ac:dyDescent="0.25">
      <c r="A7" s="12" t="s">
        <v>34</v>
      </c>
      <c r="B7" s="60">
        <v>4.8</v>
      </c>
    </row>
    <row r="8" spans="1:2" x14ac:dyDescent="0.25">
      <c r="A8" s="12" t="s">
        <v>36</v>
      </c>
      <c r="B8" s="60">
        <v>5.5</v>
      </c>
    </row>
    <row r="9" spans="1:2" x14ac:dyDescent="0.25">
      <c r="A9" s="12" t="s">
        <v>38</v>
      </c>
      <c r="B9" s="60">
        <v>5.0999999999999996</v>
      </c>
    </row>
    <row r="10" spans="1:2" x14ac:dyDescent="0.25">
      <c r="A10" s="12" t="s">
        <v>40</v>
      </c>
      <c r="B10" s="60">
        <v>4.9000000000000004</v>
      </c>
    </row>
    <row r="11" spans="1:2" x14ac:dyDescent="0.25">
      <c r="A11" s="12" t="s">
        <v>42</v>
      </c>
      <c r="B11" s="60">
        <v>5.4</v>
      </c>
    </row>
    <row r="12" spans="1:2" x14ac:dyDescent="0.25">
      <c r="A12" s="12" t="s">
        <v>44</v>
      </c>
      <c r="B12" s="60">
        <v>5.4</v>
      </c>
    </row>
    <row r="13" spans="1:2" x14ac:dyDescent="0.25">
      <c r="A13" s="12" t="s">
        <v>46</v>
      </c>
      <c r="B13" s="60">
        <v>5.4</v>
      </c>
    </row>
    <row r="14" spans="1:2" x14ac:dyDescent="0.25">
      <c r="A14" s="12" t="s">
        <v>47</v>
      </c>
      <c r="B14" s="60">
        <v>3.8</v>
      </c>
    </row>
    <row r="15" spans="1:2" x14ac:dyDescent="0.25">
      <c r="A15" s="12" t="s">
        <v>49</v>
      </c>
      <c r="B15" s="60">
        <v>6.6</v>
      </c>
    </row>
    <row r="16" spans="1:2" x14ac:dyDescent="0.25">
      <c r="A16" s="12" t="s">
        <v>51</v>
      </c>
      <c r="B16" s="60">
        <v>5.2</v>
      </c>
    </row>
    <row r="17" spans="1:2" x14ac:dyDescent="0.25">
      <c r="A17" s="12" t="s">
        <v>53</v>
      </c>
      <c r="B17" s="60">
        <v>3.5</v>
      </c>
    </row>
    <row r="18" spans="1:2" x14ac:dyDescent="0.25">
      <c r="A18" s="12" t="s">
        <v>55</v>
      </c>
      <c r="B18" s="60">
        <v>3.5</v>
      </c>
    </row>
    <row r="19" spans="1:2" x14ac:dyDescent="0.25">
      <c r="A19" s="12" t="s">
        <v>56</v>
      </c>
      <c r="B19" s="60">
        <v>4.5</v>
      </c>
    </row>
    <row r="20" spans="1:2" x14ac:dyDescent="0.25">
      <c r="A20" s="12" t="s">
        <v>9</v>
      </c>
      <c r="B20" s="60">
        <v>3.4</v>
      </c>
    </row>
    <row r="21" spans="1:2" x14ac:dyDescent="0.25">
      <c r="A21" s="12" t="s">
        <v>58</v>
      </c>
      <c r="B21" s="60">
        <v>5.2</v>
      </c>
    </row>
    <row r="22" spans="1:2" x14ac:dyDescent="0.25">
      <c r="A22" s="12" t="s">
        <v>60</v>
      </c>
      <c r="B22" s="60">
        <v>5.7</v>
      </c>
    </row>
    <row r="23" spans="1:2" x14ac:dyDescent="0.25">
      <c r="A23" s="12" t="s">
        <v>62</v>
      </c>
      <c r="B23" s="60">
        <v>5.0999999999999996</v>
      </c>
    </row>
    <row r="24" spans="1:2" x14ac:dyDescent="0.25">
      <c r="A24" s="12" t="s">
        <v>64</v>
      </c>
      <c r="B24" s="60">
        <v>4.2</v>
      </c>
    </row>
    <row r="25" spans="1:2" x14ac:dyDescent="0.25">
      <c r="A25" s="12" t="s">
        <v>66</v>
      </c>
      <c r="B25" s="60">
        <v>4.2</v>
      </c>
    </row>
    <row r="26" spans="1:2" x14ac:dyDescent="0.25">
      <c r="A26" s="12" t="s">
        <v>68</v>
      </c>
      <c r="B26" s="60">
        <v>4</v>
      </c>
    </row>
    <row r="27" spans="1:2" x14ac:dyDescent="0.25">
      <c r="A27" s="12" t="s">
        <v>69</v>
      </c>
      <c r="B27" s="60">
        <v>3.6</v>
      </c>
    </row>
    <row r="28" spans="1:2" x14ac:dyDescent="0.25">
      <c r="A28" s="12" t="s">
        <v>71</v>
      </c>
      <c r="B28" s="60">
        <v>5.2</v>
      </c>
    </row>
    <row r="29" spans="1:2" x14ac:dyDescent="0.25">
      <c r="A29" s="12" t="s">
        <v>73</v>
      </c>
      <c r="B29" s="60">
        <v>4.9000000000000004</v>
      </c>
    </row>
    <row r="30" spans="1:2" x14ac:dyDescent="0.25">
      <c r="A30" s="12" t="s">
        <v>75</v>
      </c>
      <c r="B30" s="60">
        <v>4.9000000000000004</v>
      </c>
    </row>
    <row r="31" spans="1:2" x14ac:dyDescent="0.25">
      <c r="A31" s="12" t="s">
        <v>77</v>
      </c>
      <c r="B31" s="60">
        <v>5.7</v>
      </c>
    </row>
    <row r="32" spans="1:2" x14ac:dyDescent="0.25">
      <c r="A32" s="12" t="s">
        <v>79</v>
      </c>
      <c r="B32" s="60">
        <v>6.1</v>
      </c>
    </row>
    <row r="33" spans="1:2" x14ac:dyDescent="0.25">
      <c r="A33" s="12" t="s">
        <v>81</v>
      </c>
      <c r="B33" s="60">
        <v>5.4</v>
      </c>
    </row>
    <row r="34" spans="1:2" x14ac:dyDescent="0.25">
      <c r="A34" s="12" t="s">
        <v>83</v>
      </c>
      <c r="B34" s="60">
        <v>5.8</v>
      </c>
    </row>
    <row r="35" spans="1:2" x14ac:dyDescent="0.25">
      <c r="A35" s="12" t="s">
        <v>85</v>
      </c>
      <c r="B35" s="60">
        <v>4.2</v>
      </c>
    </row>
    <row r="36" spans="1:2" x14ac:dyDescent="0.25">
      <c r="A36" s="12" t="s">
        <v>87</v>
      </c>
      <c r="B36" s="60">
        <v>4</v>
      </c>
    </row>
    <row r="37" spans="1:2" x14ac:dyDescent="0.25">
      <c r="A37" s="12" t="s">
        <v>13</v>
      </c>
      <c r="B37" s="60">
        <v>3.7</v>
      </c>
    </row>
    <row r="38" spans="1:2" x14ac:dyDescent="0.25">
      <c r="A38" s="12" t="s">
        <v>89</v>
      </c>
      <c r="B38" s="60">
        <v>4</v>
      </c>
    </row>
    <row r="39" spans="1:2" x14ac:dyDescent="0.25">
      <c r="A39" s="12" t="s">
        <v>91</v>
      </c>
      <c r="B39" s="60">
        <v>6.6</v>
      </c>
    </row>
    <row r="40" spans="1:2" x14ac:dyDescent="0.25">
      <c r="A40" s="12" t="s">
        <v>93</v>
      </c>
      <c r="B40" s="60">
        <v>5.2</v>
      </c>
    </row>
    <row r="41" spans="1:2" x14ac:dyDescent="0.25">
      <c r="A41" s="12" t="s">
        <v>95</v>
      </c>
      <c r="B41" s="60">
        <v>3.4</v>
      </c>
    </row>
    <row r="42" spans="1:2" x14ac:dyDescent="0.25">
      <c r="A42" s="12" t="s">
        <v>97</v>
      </c>
      <c r="B42" s="60">
        <v>3</v>
      </c>
    </row>
    <row r="43" spans="1:2" x14ac:dyDescent="0.25">
      <c r="A43" s="12" t="s">
        <v>99</v>
      </c>
      <c r="B43" s="60">
        <v>4.5</v>
      </c>
    </row>
    <row r="44" spans="1:2" ht="16.5" thickBot="1" x14ac:dyDescent="0.3">
      <c r="A44" s="17" t="s">
        <v>101</v>
      </c>
      <c r="B44" s="60"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SITUACION PARCIAL</vt:lpstr>
      <vt:lpstr>Casos</vt:lpstr>
      <vt:lpstr>RESUMEN S2</vt:lpstr>
      <vt:lpstr>RESUMEN S1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2020-12-12T01:20:28Z</dcterms:modified>
</cp:coreProperties>
</file>