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Matias\Desktop\"/>
    </mc:Choice>
  </mc:AlternateContent>
  <xr:revisionPtr revIDLastSave="0" documentId="13_ncr:1_{6FFB383B-93F6-4DF8-A72D-2D2D0D207FCC}" xr6:coauthVersionLast="45" xr6:coauthVersionMax="45" xr10:uidLastSave="{00000000-0000-0000-0000-000000000000}"/>
  <bookViews>
    <workbookView xWindow="14325" yWindow="1395" windowWidth="16200" windowHeight="15585" tabRatio="500" xr2:uid="{00000000-000D-0000-FFFF-FFFF00000000}"/>
  </bookViews>
  <sheets>
    <sheet name="RESUMEN DE SITUACION" sheetId="1" r:id="rId1"/>
    <sheet name="CASOS" sheetId="2" r:id="rId2"/>
    <sheet name="RESUMEN NOTAS S2" sheetId="3" r:id="rId3"/>
    <sheet name="RESUMEN NOTAS S1" sheetId="4" r:id="rId4"/>
  </sheets>
  <externalReferences>
    <externalReference r:id="rId5"/>
    <externalReference r:id="rId6"/>
  </externalReferences>
  <definedNames>
    <definedName name="_xlnm._FilterDatabase" localSheetId="1" hidden="1">CASOS!$A$3:$I$45</definedName>
    <definedName name="notas">'[1]notas y puntajes examen'!$1:$1048576</definedName>
    <definedName name="puf">[2]Hoja1!$A$1:$B$62</definedName>
    <definedName name="SOLEMNE">'RESUMEN NOTAS S1'!$A$1:$B$43</definedName>
  </definedNames>
  <calcPr calcId="191029"/>
</workbook>
</file>

<file path=xl/calcChain.xml><?xml version="1.0" encoding="utf-8"?>
<calcChain xmlns="http://schemas.openxmlformats.org/spreadsheetml/2006/main">
  <c r="J3" i="1" l="1"/>
  <c r="I36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3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10" i="1"/>
  <c r="D11" i="1"/>
  <c r="D13" i="1"/>
  <c r="D14" i="1"/>
  <c r="D15" i="1"/>
  <c r="D8" i="1"/>
  <c r="D9" i="1"/>
  <c r="D4" i="1"/>
  <c r="D5" i="1"/>
  <c r="D6" i="1"/>
  <c r="D3" i="1"/>
  <c r="I3" i="1" s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" i="1"/>
  <c r="E5" i="1"/>
  <c r="E6" i="1"/>
  <c r="E3" i="1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J37" i="1" l="1"/>
  <c r="J36" i="1"/>
  <c r="J35" i="1"/>
  <c r="J34" i="1"/>
  <c r="J33" i="1"/>
  <c r="J32" i="1"/>
  <c r="J31" i="1"/>
  <c r="J30" i="1"/>
  <c r="J28" i="1"/>
  <c r="J27" i="1"/>
  <c r="J26" i="1"/>
  <c r="J25" i="1"/>
  <c r="J24" i="1"/>
  <c r="J23" i="1"/>
  <c r="J21" i="1"/>
  <c r="J18" i="1"/>
  <c r="J17" i="1"/>
  <c r="J13" i="1"/>
  <c r="J12" i="1"/>
  <c r="J10" i="1"/>
  <c r="J9" i="1"/>
  <c r="J6" i="1"/>
  <c r="J4" i="1" l="1"/>
  <c r="K4" i="1" s="1"/>
  <c r="L4" i="1" s="1"/>
  <c r="J8" i="1"/>
  <c r="K8" i="1" s="1"/>
  <c r="L8" i="1" s="1"/>
  <c r="J16" i="1"/>
  <c r="K16" i="1" s="1"/>
  <c r="L16" i="1" s="1"/>
  <c r="J20" i="1"/>
  <c r="K20" i="1" s="1"/>
  <c r="L20" i="1" s="1"/>
  <c r="J5" i="1"/>
  <c r="K5" i="1" s="1"/>
  <c r="L5" i="1" s="1"/>
  <c r="I29" i="1"/>
  <c r="J29" i="1"/>
  <c r="I14" i="1"/>
  <c r="J14" i="1"/>
  <c r="K14" i="1" s="1"/>
  <c r="L14" i="1" s="1"/>
  <c r="I22" i="1"/>
  <c r="J22" i="1"/>
  <c r="K22" i="1" s="1"/>
  <c r="L22" i="1" s="1"/>
  <c r="I7" i="1"/>
  <c r="J7" i="1"/>
  <c r="K7" i="1" s="1"/>
  <c r="L7" i="1" s="1"/>
  <c r="I11" i="1"/>
  <c r="J11" i="1"/>
  <c r="K11" i="1" s="1"/>
  <c r="L11" i="1" s="1"/>
  <c r="I15" i="1"/>
  <c r="J15" i="1"/>
  <c r="K15" i="1" s="1"/>
  <c r="L15" i="1" s="1"/>
  <c r="I19" i="1"/>
  <c r="J19" i="1"/>
  <c r="K19" i="1" s="1"/>
  <c r="L19" i="1" s="1"/>
  <c r="I20" i="1"/>
  <c r="K12" i="1"/>
  <c r="L12" i="1" s="1"/>
  <c r="K6" i="1"/>
  <c r="L6" i="1" s="1"/>
  <c r="K29" i="1"/>
  <c r="L29" i="1" s="1"/>
  <c r="K26" i="1"/>
  <c r="L26" i="1" s="1"/>
  <c r="K17" i="1"/>
  <c r="L17" i="1" s="1"/>
  <c r="I17" i="1"/>
  <c r="K24" i="1"/>
  <c r="L24" i="1" s="1"/>
  <c r="I8" i="1"/>
  <c r="K10" i="1"/>
  <c r="L10" i="1" s="1"/>
  <c r="I24" i="1"/>
  <c r="I26" i="1"/>
  <c r="K28" i="1"/>
  <c r="L28" i="1" s="1"/>
  <c r="K32" i="1"/>
  <c r="L32" i="1" s="1"/>
  <c r="I32" i="1"/>
  <c r="K35" i="1"/>
  <c r="L35" i="1" s="1"/>
  <c r="I35" i="1"/>
  <c r="I4" i="1"/>
  <c r="I10" i="1"/>
  <c r="I16" i="1"/>
  <c r="K18" i="1"/>
  <c r="L18" i="1" s="1"/>
  <c r="K21" i="1"/>
  <c r="L21" i="1" s="1"/>
  <c r="I21" i="1"/>
  <c r="K23" i="1"/>
  <c r="L23" i="1" s="1"/>
  <c r="I23" i="1"/>
  <c r="K25" i="1"/>
  <c r="L25" i="1" s="1"/>
  <c r="I25" i="1"/>
  <c r="I28" i="1"/>
  <c r="I30" i="1"/>
  <c r="K30" i="1"/>
  <c r="L30" i="1" s="1"/>
  <c r="K33" i="1"/>
  <c r="L33" i="1" s="1"/>
  <c r="I33" i="1"/>
  <c r="K36" i="1"/>
  <c r="L36" i="1" s="1"/>
  <c r="I5" i="1"/>
  <c r="K31" i="1"/>
  <c r="L31" i="1" s="1"/>
  <c r="I31" i="1"/>
  <c r="K37" i="1"/>
  <c r="L37" i="1" s="1"/>
  <c r="I37" i="1"/>
  <c r="K13" i="1"/>
  <c r="L13" i="1" s="1"/>
  <c r="I13" i="1"/>
  <c r="I6" i="1"/>
  <c r="K9" i="1"/>
  <c r="L9" i="1" s="1"/>
  <c r="I9" i="1"/>
  <c r="I12" i="1"/>
  <c r="I18" i="1"/>
  <c r="K27" i="1"/>
  <c r="L27" i="1" s="1"/>
  <c r="I27" i="1"/>
  <c r="I34" i="1"/>
  <c r="K34" i="1"/>
  <c r="L34" i="1" s="1"/>
  <c r="K3" i="1" l="1"/>
  <c r="L3" i="1" s="1"/>
  <c r="I4" i="2"/>
  <c r="J38" i="1" l="1"/>
  <c r="K38" i="1" s="1"/>
  <c r="L38" i="1" s="1"/>
  <c r="I38" i="1"/>
  <c r="J39" i="1"/>
  <c r="K39" i="1" s="1"/>
  <c r="L39" i="1" s="1"/>
  <c r="I39" i="1"/>
  <c r="J43" i="1" l="1"/>
  <c r="K43" i="1" s="1"/>
  <c r="L43" i="1" s="1"/>
  <c r="J44" i="1"/>
  <c r="K44" i="1" s="1"/>
  <c r="L44" i="1" s="1"/>
  <c r="I41" i="1"/>
  <c r="J41" i="1"/>
  <c r="K41" i="1" s="1"/>
  <c r="L41" i="1" s="1"/>
  <c r="J40" i="1"/>
  <c r="K40" i="1" s="1"/>
  <c r="L40" i="1" s="1"/>
  <c r="I40" i="1"/>
  <c r="I43" i="1" l="1"/>
  <c r="I44" i="1"/>
  <c r="J42" i="1"/>
  <c r="K42" i="1" s="1"/>
  <c r="L42" i="1" s="1"/>
  <c r="I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Isabel Bezanilla</author>
  </authors>
  <commentList>
    <comment ref="E3" authorId="0" shapeId="0" xr:uid="{00000000-0006-0000-0100-000001000000}">
      <text>
        <r>
          <rPr>
            <b/>
            <sz val="10"/>
            <color rgb="FF000000"/>
            <rFont val="Tahoma"/>
            <family val="2"/>
          </rPr>
          <t>Isabel Bezanilla: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PV EG VC Shake Shack</t>
        </r>
      </text>
    </comment>
    <comment ref="F3" authorId="0" shapeId="0" xr:uid="{F55E2C16-F279-5249-AB60-622474191E51}">
      <text>
        <r>
          <rPr>
            <b/>
            <sz val="10"/>
            <color rgb="FF000000"/>
            <rFont val="Tahoma"/>
            <family val="2"/>
          </rPr>
          <t>Isabel Bezanilla: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Escarabajo segentacion</t>
        </r>
      </text>
    </comment>
    <comment ref="G3" authorId="0" shapeId="0" xr:uid="{29F4F52A-74E7-3641-A7CF-26D1D9A0DA79}">
      <text>
        <r>
          <rPr>
            <b/>
            <sz val="10"/>
            <color rgb="FF000000"/>
            <rFont val="Tahoma"/>
            <family val="2"/>
          </rPr>
          <t>Isabel Bezanilla: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escarabajo targeting</t>
        </r>
      </text>
    </comment>
    <comment ref="H3" authorId="0" shapeId="0" xr:uid="{8C0A10D0-0577-A544-BE4F-023B0E8B576D}">
      <text>
        <r>
          <rPr>
            <b/>
            <sz val="10"/>
            <color rgb="FF000000"/>
            <rFont val="Tahoma"/>
            <family val="2"/>
          </rPr>
          <t>Isabel Bezanilla: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Posicionamiento DD vs Starbucks</t>
        </r>
      </text>
    </comment>
  </commentList>
</comments>
</file>

<file path=xl/sharedStrings.xml><?xml version="1.0" encoding="utf-8"?>
<sst xmlns="http://schemas.openxmlformats.org/spreadsheetml/2006/main" count="315" uniqueCount="106">
  <si>
    <t>id</t>
  </si>
  <si>
    <t>Apellidos</t>
  </si>
  <si>
    <t>Nombre</t>
  </si>
  <si>
    <t>Nombre de usuario</t>
  </si>
  <si>
    <t>Solemne 1</t>
  </si>
  <si>
    <t>Solemne 2</t>
  </si>
  <si>
    <t>Casos</t>
  </si>
  <si>
    <t>Trabajo</t>
  </si>
  <si>
    <t>Examen</t>
  </si>
  <si>
    <t>CASO 1</t>
  </si>
  <si>
    <t>CASO 2</t>
  </si>
  <si>
    <t>CASO 3</t>
  </si>
  <si>
    <t>CASO 4</t>
  </si>
  <si>
    <t>PROMEDIO</t>
  </si>
  <si>
    <t>Situacion final</t>
  </si>
  <si>
    <t>Promedio parcial</t>
  </si>
  <si>
    <t>Situacion</t>
  </si>
  <si>
    <t>AGUERO FLORES</t>
  </si>
  <si>
    <t>FERNANDA ANDREA</t>
  </si>
  <si>
    <t>ANDIA LOPEZ</t>
  </si>
  <si>
    <t>JOSEFINA IGNACI</t>
  </si>
  <si>
    <t>APRAIZ LOHMANN</t>
  </si>
  <si>
    <t>JOAQUIN</t>
  </si>
  <si>
    <t>ASTORGA GONZALEZ</t>
  </si>
  <si>
    <t>MONSERRAT CECIL</t>
  </si>
  <si>
    <t>CABEZAS GARRIDO</t>
  </si>
  <si>
    <t>JOSE LUIS IGNAC</t>
  </si>
  <si>
    <t>CAMPOS QUEZADA</t>
  </si>
  <si>
    <t>JAVIERA FERNAND</t>
  </si>
  <si>
    <t>CANETE AGUILERA</t>
  </si>
  <si>
    <t>DARLIN ALEXANDRA</t>
  </si>
  <si>
    <t>DIAZ URBINA</t>
  </si>
  <si>
    <t>ROMINA ALEJANDR</t>
  </si>
  <si>
    <t>DUGHMAN NUNEZ</t>
  </si>
  <si>
    <t>IBRAHIM DEL JESUS</t>
  </si>
  <si>
    <t>GALLEGOS BAHAMONDES</t>
  </si>
  <si>
    <t>ALEJANDRA JACQU</t>
  </si>
  <si>
    <t>GATICA ELGART</t>
  </si>
  <si>
    <t>DIEGO</t>
  </si>
  <si>
    <t>GONZALEZ BALLADARES</t>
  </si>
  <si>
    <t>PAULA KATHERIN</t>
  </si>
  <si>
    <t>HERNANDEZ LEON</t>
  </si>
  <si>
    <t>NICOLAS IGNACIO</t>
  </si>
  <si>
    <t>HOLTZ RIQUELME</t>
  </si>
  <si>
    <t>CLAUDIA ANDREA</t>
  </si>
  <si>
    <t>HUBNER ALVARADO</t>
  </si>
  <si>
    <t>ADOLFO EMILIO</t>
  </si>
  <si>
    <t>ISLA MUNOZ</t>
  </si>
  <si>
    <t>MARIA DE LOS AN</t>
  </si>
  <si>
    <t>JARA ARAYA</t>
  </si>
  <si>
    <t>TABATA GISEL</t>
  </si>
  <si>
    <t>LAGOS GONZALEZ</t>
  </si>
  <si>
    <t>PIA CONSTANZA</t>
  </si>
  <si>
    <t>LEGARRAGA BAVESTRELLO</t>
  </si>
  <si>
    <t>SEBASTIAN ANTONIO</t>
  </si>
  <si>
    <t>LOPEZ HERRERA</t>
  </si>
  <si>
    <t>ANAHIS CATALINA</t>
  </si>
  <si>
    <t>MARDONES YANEZ</t>
  </si>
  <si>
    <t>DANAY CAROLINA</t>
  </si>
  <si>
    <t>MIRA MELENDEZ</t>
  </si>
  <si>
    <t>MIGUEL DARIO</t>
  </si>
  <si>
    <t>MORALES VALDES</t>
  </si>
  <si>
    <t>BARBARA JESUS</t>
  </si>
  <si>
    <t>MOYANO GONZALEZ</t>
  </si>
  <si>
    <t>YARITZA AYLEEN</t>
  </si>
  <si>
    <t>NAVARRO FIGUEROA</t>
  </si>
  <si>
    <t>MARCIO ANDRES</t>
  </si>
  <si>
    <t>NAVARRO IBIETA</t>
  </si>
  <si>
    <t>MARIA FRANCISCA</t>
  </si>
  <si>
    <t>OLAVE PAREDES</t>
  </si>
  <si>
    <t>CRISTIAN ALEJAN</t>
  </si>
  <si>
    <t xml:space="preserve">POLANCO </t>
  </si>
  <si>
    <t>CRISTOBAL</t>
  </si>
  <si>
    <t>POLICARPO CUADRA</t>
  </si>
  <si>
    <t>THAIS</t>
  </si>
  <si>
    <t>RAMIREZ DIAZ</t>
  </si>
  <si>
    <t>RODRIGO IGNACIO</t>
  </si>
  <si>
    <t>RIQUELME GONZALEZ</t>
  </si>
  <si>
    <t>SEBASTIAN FELIP</t>
  </si>
  <si>
    <t>ROJAS URRA</t>
  </si>
  <si>
    <t>SEBASTIAN MAXIMILIANO</t>
  </si>
  <si>
    <t>ROMO INOSTROZA</t>
  </si>
  <si>
    <t>BASTIAN ANDRES</t>
  </si>
  <si>
    <t>ROZENTAL DEMAYO</t>
  </si>
  <si>
    <t>NICOLAS</t>
  </si>
  <si>
    <t>RUIZ SALAZAR</t>
  </si>
  <si>
    <t>CONSTANZA FRANC</t>
  </si>
  <si>
    <t>SAAVEDRA GARCIA</t>
  </si>
  <si>
    <t>DIEGO MATIAS</t>
  </si>
  <si>
    <t>SANCHEZ AGUILERA</t>
  </si>
  <si>
    <t>CONSTANZA BELEN</t>
  </si>
  <si>
    <t>SANCHEZ ARENAS</t>
  </si>
  <si>
    <t>MARCELA VALENTI</t>
  </si>
  <si>
    <t>TOLOSA GODOY</t>
  </si>
  <si>
    <t>SOFIA PAZ</t>
  </si>
  <si>
    <t>URTUBIA ALAMOS</t>
  </si>
  <si>
    <t>BENJAMIN MAXIMI</t>
  </si>
  <si>
    <t>VELASCO GONZALEZ</t>
  </si>
  <si>
    <t>EMILIA ISABEL</t>
  </si>
  <si>
    <t>VERGARA CHAVEZ</t>
  </si>
  <si>
    <t>NICOLAS ALBERTO</t>
  </si>
  <si>
    <t>NO RINDIO PRUEBA</t>
  </si>
  <si>
    <t>Nombres</t>
  </si>
  <si>
    <t>MORALES VALDES3</t>
  </si>
  <si>
    <t>NOMBRE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</si>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</sst>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1"/>
      <color rgb="FF000000"/>
      <name val="Calibri"/>
      <family val="2"/>
    </font>
    <font>
      <sz val="10"/>
      <color rgb="FF000000"/>
      <name val="Tahoma"/>
      <family val="2"/>
    </font>
    <font>
      <b/>
      <sz val="15"/>
      <color theme="3"/>
      <name val="Calibri"/>
      <family val="2"/>
      <scheme val="minor"/>
    </font>
    <font>
      <b/>
      <sz val="10"/>
      <color rgb="FF000000"/>
      <name val="Tahoma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31"/>
      </patternFill>
    </fill>
    <fill>
      <patternFill patternType="solid">
        <fgColor indexed="41"/>
      </patternFill>
    </fill>
    <fill>
      <patternFill patternType="solid">
        <fgColor indexed="44"/>
      </patternFill>
    </fill>
    <fill>
      <patternFill patternType="solid">
        <fgColor indexed="46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29"/>
      </patternFill>
    </fill>
    <fill>
      <patternFill patternType="solid">
        <fgColor indexed="49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9"/>
      </patternFill>
    </fill>
    <fill>
      <patternFill patternType="solid">
        <fgColor indexed="3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6">
    <xf numFmtId="0" fontId="0" fillId="0" borderId="0"/>
    <xf numFmtId="0" fontId="7" fillId="2" borderId="0" applyNumberFormat="0" applyBorder="0" applyAlignment="0" applyProtection="0"/>
    <xf numFmtId="0" fontId="1" fillId="2" borderId="0" applyNumberFormat="0" applyBorder="0" applyAlignment="0" applyProtection="0"/>
    <xf numFmtId="0" fontId="7" fillId="3" borderId="0" applyNumberFormat="0" applyBorder="0" applyAlignment="0" applyProtection="0"/>
    <xf numFmtId="0" fontId="1" fillId="3" borderId="0" applyNumberFormat="0" applyBorder="0" applyAlignment="0" applyProtection="0"/>
    <xf numFmtId="0" fontId="7" fillId="4" borderId="0" applyNumberFormat="0" applyBorder="0" applyAlignment="0" applyProtection="0"/>
    <xf numFmtId="0" fontId="1" fillId="4" borderId="0" applyNumberFormat="0" applyBorder="0" applyAlignment="0" applyProtection="0"/>
    <xf numFmtId="0" fontId="7" fillId="2" borderId="0" applyNumberFormat="0" applyBorder="0" applyAlignment="0" applyProtection="0"/>
    <xf numFmtId="0" fontId="1" fillId="2" borderId="0" applyNumberFormat="0" applyBorder="0" applyAlignment="0" applyProtection="0"/>
    <xf numFmtId="0" fontId="7" fillId="5" borderId="0" applyNumberFormat="0" applyBorder="0" applyAlignment="0" applyProtection="0"/>
    <xf numFmtId="0" fontId="1" fillId="5" borderId="0" applyNumberFormat="0" applyBorder="0" applyAlignment="0" applyProtection="0"/>
    <xf numFmtId="0" fontId="7" fillId="3" borderId="0" applyNumberFormat="0" applyBorder="0" applyAlignment="0" applyProtection="0"/>
    <xf numFmtId="0" fontId="1" fillId="3" borderId="0" applyNumberFormat="0" applyBorder="0" applyAlignment="0" applyProtection="0"/>
    <xf numFmtId="0" fontId="7" fillId="6" borderId="0" applyNumberFormat="0" applyBorder="0" applyAlignment="0" applyProtection="0"/>
    <xf numFmtId="0" fontId="1" fillId="6" borderId="0" applyNumberFormat="0" applyBorder="0" applyAlignment="0" applyProtection="0"/>
    <xf numFmtId="0" fontId="7" fillId="3" borderId="0" applyNumberFormat="0" applyBorder="0" applyAlignment="0" applyProtection="0"/>
    <xf numFmtId="0" fontId="1" fillId="3" borderId="0" applyNumberFormat="0" applyBorder="0" applyAlignment="0" applyProtection="0"/>
    <xf numFmtId="0" fontId="7" fillId="4" borderId="0" applyNumberFormat="0" applyBorder="0" applyAlignment="0" applyProtection="0"/>
    <xf numFmtId="0" fontId="1" fillId="4" borderId="0" applyNumberFormat="0" applyBorder="0" applyAlignment="0" applyProtection="0"/>
    <xf numFmtId="0" fontId="7" fillId="7" borderId="0" applyNumberFormat="0" applyBorder="0" applyAlignment="0" applyProtection="0"/>
    <xf numFmtId="0" fontId="1" fillId="7" borderId="0" applyNumberFormat="0" applyBorder="0" applyAlignment="0" applyProtection="0"/>
    <xf numFmtId="0" fontId="7" fillId="6" borderId="0" applyNumberFormat="0" applyBorder="0" applyAlignment="0" applyProtection="0"/>
    <xf numFmtId="0" fontId="1" fillId="6" borderId="0" applyNumberFormat="0" applyBorder="0" applyAlignment="0" applyProtection="0"/>
    <xf numFmtId="0" fontId="7" fillId="8" borderId="0" applyNumberFormat="0" applyBorder="0" applyAlignment="0" applyProtection="0"/>
    <xf numFmtId="0" fontId="1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3" borderId="0" applyNumberFormat="0" applyBorder="0" applyAlignment="0" applyProtection="0"/>
    <xf numFmtId="0" fontId="8" fillId="11" borderId="0" applyNumberFormat="0" applyBorder="0" applyAlignment="0" applyProtection="0"/>
    <xf numFmtId="0" fontId="8" fillId="3" borderId="0" applyNumberFormat="0" applyBorder="0" applyAlignment="0" applyProtection="0"/>
    <xf numFmtId="0" fontId="9" fillId="3" borderId="1" applyNumberFormat="0" applyAlignment="0" applyProtection="0"/>
    <xf numFmtId="0" fontId="10" fillId="12" borderId="2" applyNumberFormat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4" borderId="0" applyNumberFormat="0" applyBorder="0" applyAlignment="0" applyProtection="0"/>
    <xf numFmtId="0" fontId="8" fillId="15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11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13" fillId="0" borderId="23" applyNumberFormat="0" applyFill="0" applyAlignment="0" applyProtection="0"/>
  </cellStyleXfs>
  <cellXfs count="90">
    <xf numFmtId="0" fontId="0" fillId="0" borderId="0" xfId="0"/>
    <xf numFmtId="0" fontId="2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2" fillId="0" borderId="7" xfId="0" applyNumberFormat="1" applyFont="1" applyFill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0" fontId="0" fillId="0" borderId="11" xfId="0" applyBorder="1"/>
    <xf numFmtId="164" fontId="0" fillId="0" borderId="13" xfId="0" applyNumberFormat="1" applyBorder="1" applyAlignment="1">
      <alignment horizontal="right"/>
    </xf>
    <xf numFmtId="0" fontId="0" fillId="0" borderId="0" xfId="0" applyFill="1"/>
    <xf numFmtId="0" fontId="2" fillId="0" borderId="10" xfId="0" applyFont="1" applyBorder="1"/>
    <xf numFmtId="0" fontId="2" fillId="0" borderId="11" xfId="0" applyFont="1" applyBorder="1"/>
    <xf numFmtId="0" fontId="0" fillId="0" borderId="9" xfId="0" applyBorder="1"/>
    <xf numFmtId="0" fontId="0" fillId="0" borderId="12" xfId="0" applyBorder="1"/>
    <xf numFmtId="0" fontId="0" fillId="0" borderId="8" xfId="0" applyBorder="1"/>
    <xf numFmtId="0" fontId="0" fillId="0" borderId="13" xfId="0" applyBorder="1"/>
    <xf numFmtId="0" fontId="0" fillId="0" borderId="17" xfId="0" applyBorder="1"/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0" fillId="0" borderId="22" xfId="0" applyBorder="1"/>
    <xf numFmtId="0" fontId="2" fillId="0" borderId="25" xfId="0" applyFont="1" applyBorder="1"/>
    <xf numFmtId="164" fontId="0" fillId="0" borderId="18" xfId="0" applyNumberFormat="1" applyBorder="1" applyAlignment="1">
      <alignment horizontal="right"/>
    </xf>
    <xf numFmtId="9" fontId="0" fillId="0" borderId="11" xfId="0" applyNumberFormat="1" applyBorder="1"/>
    <xf numFmtId="9" fontId="0" fillId="0" borderId="11" xfId="40" applyFont="1" applyBorder="1"/>
    <xf numFmtId="9" fontId="0" fillId="0" borderId="25" xfId="40" applyFont="1" applyBorder="1"/>
    <xf numFmtId="164" fontId="0" fillId="0" borderId="9" xfId="0" applyNumberFormat="1" applyBorder="1"/>
    <xf numFmtId="164" fontId="0" fillId="0" borderId="9" xfId="0" applyNumberFormat="1" applyFill="1" applyBorder="1"/>
    <xf numFmtId="0" fontId="0" fillId="0" borderId="9" xfId="0" applyFill="1" applyBorder="1"/>
    <xf numFmtId="9" fontId="0" fillId="0" borderId="15" xfId="0" applyNumberFormat="1" applyFill="1" applyBorder="1"/>
    <xf numFmtId="0" fontId="0" fillId="0" borderId="26" xfId="0" applyBorder="1"/>
    <xf numFmtId="0" fontId="0" fillId="0" borderId="27" xfId="0" applyBorder="1"/>
    <xf numFmtId="0" fontId="0" fillId="0" borderId="13" xfId="0" applyFill="1" applyBorder="1"/>
    <xf numFmtId="0" fontId="0" fillId="0" borderId="27" xfId="0" applyFill="1" applyBorder="1"/>
    <xf numFmtId="0" fontId="0" fillId="0" borderId="28" xfId="0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0" fontId="0" fillId="0" borderId="18" xfId="0" applyFill="1" applyBorder="1"/>
    <xf numFmtId="164" fontId="0" fillId="0" borderId="14" xfId="0" applyNumberFormat="1" applyFill="1" applyBorder="1"/>
    <xf numFmtId="164" fontId="0" fillId="0" borderId="19" xfId="0" applyNumberFormat="1" applyBorder="1"/>
    <xf numFmtId="164" fontId="0" fillId="0" borderId="20" xfId="0" applyNumberFormat="1" applyBorder="1"/>
    <xf numFmtId="164" fontId="0" fillId="0" borderId="21" xfId="0" applyNumberFormat="1" applyBorder="1"/>
    <xf numFmtId="164" fontId="0" fillId="0" borderId="16" xfId="0" applyNumberFormat="1" applyFill="1" applyBorder="1"/>
    <xf numFmtId="164" fontId="0" fillId="0" borderId="18" xfId="0" applyNumberFormat="1" applyFill="1" applyBorder="1"/>
    <xf numFmtId="164" fontId="0" fillId="0" borderId="22" xfId="0" applyNumberFormat="1" applyFill="1" applyBorder="1"/>
    <xf numFmtId="164" fontId="0" fillId="0" borderId="29" xfId="0" applyNumberFormat="1" applyBorder="1"/>
    <xf numFmtId="164" fontId="0" fillId="0" borderId="30" xfId="0" applyNumberFormat="1" applyBorder="1"/>
    <xf numFmtId="164" fontId="0" fillId="0" borderId="30" xfId="0" applyNumberFormat="1" applyFill="1" applyBorder="1"/>
    <xf numFmtId="164" fontId="0" fillId="0" borderId="31" xfId="0" applyNumberFormat="1" applyBorder="1"/>
    <xf numFmtId="164" fontId="0" fillId="0" borderId="8" xfId="0" applyNumberFormat="1" applyBorder="1"/>
    <xf numFmtId="164" fontId="0" fillId="0" borderId="17" xfId="0" applyNumberFormat="1" applyFill="1" applyBorder="1"/>
    <xf numFmtId="164" fontId="0" fillId="0" borderId="14" xfId="0" applyNumberFormat="1" applyBorder="1"/>
    <xf numFmtId="164" fontId="2" fillId="0" borderId="24" xfId="0" applyNumberFormat="1" applyFont="1" applyBorder="1" applyAlignment="1">
      <alignment horizontal="right"/>
    </xf>
    <xf numFmtId="164" fontId="2" fillId="0" borderId="6" xfId="0" applyNumberFormat="1" applyFont="1" applyFill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15" fillId="0" borderId="9" xfId="0" applyFont="1" applyBorder="1"/>
    <xf numFmtId="0" fontId="16" fillId="16" borderId="9" xfId="0" applyFont="1" applyFill="1" applyBorder="1"/>
    <xf numFmtId="0" fontId="0" fillId="16" borderId="9" xfId="0" applyFill="1" applyBorder="1"/>
    <xf numFmtId="0" fontId="0" fillId="17" borderId="9" xfId="0" applyFill="1" applyBorder="1"/>
    <xf numFmtId="0" fontId="16" fillId="17" borderId="9" xfId="0" applyFont="1" applyFill="1" applyBorder="1"/>
    <xf numFmtId="0" fontId="2" fillId="16" borderId="32" xfId="0" applyFont="1" applyFill="1" applyBorder="1"/>
    <xf numFmtId="9" fontId="2" fillId="16" borderId="32" xfId="0" applyNumberFormat="1" applyFont="1" applyFill="1" applyBorder="1"/>
    <xf numFmtId="164" fontId="2" fillId="16" borderId="32" xfId="0" applyNumberFormat="1" applyFont="1" applyFill="1" applyBorder="1"/>
    <xf numFmtId="0" fontId="2" fillId="16" borderId="33" xfId="0" applyFont="1" applyFill="1" applyBorder="1"/>
    <xf numFmtId="164" fontId="0" fillId="16" borderId="8" xfId="0" applyNumberFormat="1" applyFill="1" applyBorder="1"/>
    <xf numFmtId="164" fontId="0" fillId="16" borderId="9" xfId="0" applyNumberFormat="1" applyFill="1" applyBorder="1"/>
    <xf numFmtId="0" fontId="0" fillId="18" borderId="9" xfId="0" applyFill="1" applyBorder="1"/>
    <xf numFmtId="0" fontId="0" fillId="18" borderId="18" xfId="0" applyFill="1" applyBorder="1"/>
    <xf numFmtId="164" fontId="0" fillId="18" borderId="9" xfId="0" applyNumberFormat="1" applyFill="1" applyBorder="1"/>
    <xf numFmtId="164" fontId="0" fillId="18" borderId="18" xfId="0" applyNumberFormat="1" applyFill="1" applyBorder="1"/>
    <xf numFmtId="164" fontId="0" fillId="18" borderId="19" xfId="0" applyNumberFormat="1" applyFill="1" applyBorder="1"/>
    <xf numFmtId="164" fontId="0" fillId="18" borderId="30" xfId="0" applyNumberFormat="1" applyFill="1" applyBorder="1"/>
    <xf numFmtId="164" fontId="0" fillId="18" borderId="13" xfId="0" applyNumberFormat="1" applyFill="1" applyBorder="1"/>
    <xf numFmtId="0" fontId="0" fillId="18" borderId="27" xfId="0" applyFill="1" applyBorder="1"/>
    <xf numFmtId="0" fontId="0" fillId="16" borderId="18" xfId="0" applyFill="1" applyBorder="1"/>
    <xf numFmtId="164" fontId="0" fillId="16" borderId="18" xfId="0" applyNumberFormat="1" applyFill="1" applyBorder="1"/>
    <xf numFmtId="164" fontId="0" fillId="16" borderId="19" xfId="0" applyNumberFormat="1" applyFill="1" applyBorder="1"/>
    <xf numFmtId="164" fontId="0" fillId="16" borderId="30" xfId="0" applyNumberFormat="1" applyFill="1" applyBorder="1"/>
    <xf numFmtId="0" fontId="15" fillId="16" borderId="9" xfId="0" applyFont="1" applyFill="1" applyBorder="1"/>
    <xf numFmtId="0" fontId="0" fillId="19" borderId="9" xfId="0" applyFill="1" applyBorder="1"/>
    <xf numFmtId="0" fontId="0" fillId="19" borderId="18" xfId="0" applyFill="1" applyBorder="1"/>
    <xf numFmtId="0" fontId="16" fillId="19" borderId="9" xfId="0" applyFont="1" applyFill="1" applyBorder="1"/>
    <xf numFmtId="0" fontId="15" fillId="19" borderId="9" xfId="0" applyFont="1" applyFill="1" applyBorder="1"/>
    <xf numFmtId="164" fontId="0" fillId="19" borderId="9" xfId="0" applyNumberFormat="1" applyFill="1" applyBorder="1"/>
    <xf numFmtId="164" fontId="0" fillId="19" borderId="18" xfId="0" applyNumberFormat="1" applyFill="1" applyBorder="1"/>
    <xf numFmtId="164" fontId="0" fillId="19" borderId="19" xfId="0" applyNumberFormat="1" applyFill="1" applyBorder="1"/>
    <xf numFmtId="164" fontId="0" fillId="19" borderId="30" xfId="0" applyNumberFormat="1" applyFill="1" applyBorder="1"/>
    <xf numFmtId="164" fontId="0" fillId="19" borderId="13" xfId="0" applyNumberFormat="1" applyFill="1" applyBorder="1"/>
    <xf numFmtId="0" fontId="0" fillId="19" borderId="27" xfId="0" applyFill="1" applyBorder="1"/>
  </cellXfs>
  <cellStyles count="46">
    <cellStyle name="20% - Énfasis1" xfId="1" xr:uid="{00000000-0005-0000-0000-000000000000}"/>
    <cellStyle name="20% - Énfasis1 2" xfId="2" xr:uid="{00000000-0005-0000-0000-000001000000}"/>
    <cellStyle name="20% - Énfasis2" xfId="3" xr:uid="{00000000-0005-0000-0000-000002000000}"/>
    <cellStyle name="20% - Énfasis2 2" xfId="4" xr:uid="{00000000-0005-0000-0000-000003000000}"/>
    <cellStyle name="20% - Énfasis3" xfId="5" xr:uid="{00000000-0005-0000-0000-000004000000}"/>
    <cellStyle name="20% - Énfasis3 2" xfId="6" xr:uid="{00000000-0005-0000-0000-000005000000}"/>
    <cellStyle name="20% - Énfasis4" xfId="7" xr:uid="{00000000-0005-0000-0000-000006000000}"/>
    <cellStyle name="20% - Énfasis4 2" xfId="8" xr:uid="{00000000-0005-0000-0000-000007000000}"/>
    <cellStyle name="20% - Énfasis5" xfId="9" xr:uid="{00000000-0005-0000-0000-000008000000}"/>
    <cellStyle name="20% - Énfasis5 2" xfId="10" xr:uid="{00000000-0005-0000-0000-000009000000}"/>
    <cellStyle name="20% - Énfasis6" xfId="11" xr:uid="{00000000-0005-0000-0000-00000A000000}"/>
    <cellStyle name="20% - Énfasis6 2" xfId="12" xr:uid="{00000000-0005-0000-0000-00000B000000}"/>
    <cellStyle name="40% - Énfasis1" xfId="13" xr:uid="{00000000-0005-0000-0000-00000C000000}"/>
    <cellStyle name="40% - Énfasis1 2" xfId="14" xr:uid="{00000000-0005-0000-0000-00000D000000}"/>
    <cellStyle name="40% - Énfasis2" xfId="15" xr:uid="{00000000-0005-0000-0000-00000E000000}"/>
    <cellStyle name="40% - Énfasis2 2" xfId="16" xr:uid="{00000000-0005-0000-0000-00000F000000}"/>
    <cellStyle name="40% - Énfasis3" xfId="17" xr:uid="{00000000-0005-0000-0000-000010000000}"/>
    <cellStyle name="40% - Énfasis3 2" xfId="18" xr:uid="{00000000-0005-0000-0000-000011000000}"/>
    <cellStyle name="40% - Énfasis4" xfId="19" xr:uid="{00000000-0005-0000-0000-000012000000}"/>
    <cellStyle name="40% - Énfasis4 2" xfId="20" xr:uid="{00000000-0005-0000-0000-000013000000}"/>
    <cellStyle name="40% - Énfasis5" xfId="21" xr:uid="{00000000-0005-0000-0000-000014000000}"/>
    <cellStyle name="40% - Énfasis5 2" xfId="22" xr:uid="{00000000-0005-0000-0000-000015000000}"/>
    <cellStyle name="40% - Énfasis6" xfId="23" xr:uid="{00000000-0005-0000-0000-000016000000}"/>
    <cellStyle name="40% - Énfasis6 2" xfId="24" xr:uid="{00000000-0005-0000-0000-000017000000}"/>
    <cellStyle name="60% - Énfasis1" xfId="25" xr:uid="{00000000-0005-0000-0000-000018000000}"/>
    <cellStyle name="60% - Énfasis2" xfId="26" xr:uid="{00000000-0005-0000-0000-000019000000}"/>
    <cellStyle name="60% - Énfasis3" xfId="27" xr:uid="{00000000-0005-0000-0000-00001A000000}"/>
    <cellStyle name="60% - Énfasis4" xfId="28" xr:uid="{00000000-0005-0000-0000-00001B000000}"/>
    <cellStyle name="60% - Énfasis5" xfId="29" xr:uid="{00000000-0005-0000-0000-00001C000000}"/>
    <cellStyle name="60% - Énfasis6" xfId="30" xr:uid="{00000000-0005-0000-0000-00001D000000}"/>
    <cellStyle name="Cálculo" xfId="31" xr:uid="{00000000-0005-0000-0000-00001E000000}"/>
    <cellStyle name="Celda de comprobación" xfId="32" xr:uid="{00000000-0005-0000-0000-00001F000000}"/>
    <cellStyle name="Encabezado 1" xfId="45" builtinId="16" hidden="1"/>
    <cellStyle name="Énfasis1" xfId="33" xr:uid="{00000000-0005-0000-0000-000021000000}"/>
    <cellStyle name="Énfasis2" xfId="34" xr:uid="{00000000-0005-0000-0000-000022000000}"/>
    <cellStyle name="Énfasis3" xfId="35" xr:uid="{00000000-0005-0000-0000-000023000000}"/>
    <cellStyle name="Énfasis4" xfId="36" xr:uid="{00000000-0005-0000-0000-000024000000}"/>
    <cellStyle name="Énfasis5" xfId="37" xr:uid="{00000000-0005-0000-0000-000025000000}"/>
    <cellStyle name="Énfasis6" xfId="38" xr:uid="{00000000-0005-0000-0000-000026000000}"/>
    <cellStyle name="Normal" xfId="0" builtinId="0"/>
    <cellStyle name="Normal 2" xfId="39" xr:uid="{00000000-0005-0000-0000-000028000000}"/>
    <cellStyle name="Porcentaje 2" xfId="40" xr:uid="{00000000-0005-0000-0000-000029000000}"/>
    <cellStyle name="Título" xfId="41" xr:uid="{00000000-0005-0000-0000-00002A000000}"/>
    <cellStyle name="Título 1" xfId="42" xr:uid="{00000000-0005-0000-0000-00002B000000}"/>
    <cellStyle name="Título 2" xfId="43" xr:uid="{00000000-0005-0000-0000-00002C000000}"/>
    <cellStyle name="Título 3" xfId="44" xr:uid="{00000000-0005-0000-0000-00002D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sabelbezanilla/Desktop/SITUACION%20FINAL%20MAR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kt%2034%20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 y puntajes examen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  <sheetName val="Hoja1"/>
    </sheetNames>
    <sheetDataSet>
      <sheetData sheetId="0"/>
      <sheetData sheetId="1">
        <row r="1">
          <cell r="A1" t="str">
            <v>Puntaje</v>
          </cell>
          <cell r="B1" t="str">
            <v>Nota</v>
          </cell>
        </row>
        <row r="2">
          <cell r="A2">
            <v>0</v>
          </cell>
          <cell r="B2">
            <v>1</v>
          </cell>
        </row>
        <row r="3">
          <cell r="A3">
            <v>1</v>
          </cell>
          <cell r="B3">
            <v>1.1000000000000001</v>
          </cell>
        </row>
        <row r="4">
          <cell r="A4">
            <v>2</v>
          </cell>
          <cell r="B4">
            <v>1.2</v>
          </cell>
        </row>
        <row r="5">
          <cell r="A5">
            <v>3</v>
          </cell>
          <cell r="B5">
            <v>1.3</v>
          </cell>
        </row>
        <row r="6">
          <cell r="A6">
            <v>4</v>
          </cell>
          <cell r="B6">
            <v>1.3</v>
          </cell>
        </row>
        <row r="7">
          <cell r="A7">
            <v>5</v>
          </cell>
          <cell r="B7">
            <v>1.4</v>
          </cell>
        </row>
        <row r="8">
          <cell r="A8">
            <v>6</v>
          </cell>
          <cell r="B8">
            <v>1.5</v>
          </cell>
        </row>
        <row r="9">
          <cell r="A9">
            <v>7</v>
          </cell>
          <cell r="B9">
            <v>1.6</v>
          </cell>
        </row>
        <row r="10">
          <cell r="A10">
            <v>8</v>
          </cell>
          <cell r="B10">
            <v>1.7</v>
          </cell>
        </row>
        <row r="11">
          <cell r="A11">
            <v>9</v>
          </cell>
          <cell r="B11">
            <v>1.8</v>
          </cell>
        </row>
        <row r="12">
          <cell r="A12">
            <v>10</v>
          </cell>
          <cell r="B12">
            <v>1.8</v>
          </cell>
        </row>
        <row r="13">
          <cell r="A13">
            <v>11</v>
          </cell>
          <cell r="B13">
            <v>1.9</v>
          </cell>
        </row>
        <row r="14">
          <cell r="A14">
            <v>12</v>
          </cell>
          <cell r="B14">
            <v>2</v>
          </cell>
        </row>
        <row r="15">
          <cell r="A15">
            <v>13</v>
          </cell>
          <cell r="B15">
            <v>2.1</v>
          </cell>
        </row>
        <row r="16">
          <cell r="A16">
            <v>14</v>
          </cell>
          <cell r="B16">
            <v>2.2000000000000002</v>
          </cell>
        </row>
        <row r="17">
          <cell r="A17">
            <v>15</v>
          </cell>
          <cell r="B17">
            <v>2.2999999999999998</v>
          </cell>
        </row>
        <row r="18">
          <cell r="A18">
            <v>16</v>
          </cell>
          <cell r="B18">
            <v>2.2999999999999998</v>
          </cell>
        </row>
        <row r="19">
          <cell r="A19">
            <v>17</v>
          </cell>
          <cell r="B19">
            <v>2.4</v>
          </cell>
        </row>
        <row r="20">
          <cell r="A20">
            <v>18</v>
          </cell>
          <cell r="B20">
            <v>2.5</v>
          </cell>
        </row>
        <row r="21">
          <cell r="A21">
            <v>19</v>
          </cell>
          <cell r="B21">
            <v>2.6</v>
          </cell>
        </row>
        <row r="22">
          <cell r="A22">
            <v>20</v>
          </cell>
          <cell r="B22">
            <v>2.7</v>
          </cell>
        </row>
        <row r="23">
          <cell r="A23">
            <v>21</v>
          </cell>
          <cell r="B23">
            <v>2.8</v>
          </cell>
        </row>
        <row r="24">
          <cell r="A24">
            <v>22</v>
          </cell>
          <cell r="B24">
            <v>2.8</v>
          </cell>
        </row>
        <row r="25">
          <cell r="A25">
            <v>23</v>
          </cell>
          <cell r="B25">
            <v>2.9</v>
          </cell>
        </row>
        <row r="26">
          <cell r="A26">
            <v>24</v>
          </cell>
          <cell r="B26">
            <v>3</v>
          </cell>
        </row>
        <row r="27">
          <cell r="A27">
            <v>25</v>
          </cell>
          <cell r="B27">
            <v>3.1</v>
          </cell>
        </row>
        <row r="28">
          <cell r="A28">
            <v>26</v>
          </cell>
          <cell r="B28">
            <v>3.2</v>
          </cell>
        </row>
        <row r="29">
          <cell r="A29">
            <v>27</v>
          </cell>
          <cell r="B29">
            <v>3.3</v>
          </cell>
        </row>
        <row r="30">
          <cell r="A30">
            <v>28</v>
          </cell>
          <cell r="B30">
            <v>3.3</v>
          </cell>
        </row>
        <row r="31">
          <cell r="A31">
            <v>29</v>
          </cell>
          <cell r="B31">
            <v>3.4</v>
          </cell>
        </row>
        <row r="32">
          <cell r="A32">
            <v>30</v>
          </cell>
          <cell r="B32">
            <v>3.5</v>
          </cell>
        </row>
        <row r="33">
          <cell r="A33">
            <v>31</v>
          </cell>
          <cell r="B33">
            <v>3.6</v>
          </cell>
        </row>
        <row r="34">
          <cell r="A34">
            <v>32</v>
          </cell>
          <cell r="B34">
            <v>3.7</v>
          </cell>
        </row>
        <row r="35">
          <cell r="A35">
            <v>33</v>
          </cell>
          <cell r="B35">
            <v>3.8</v>
          </cell>
        </row>
        <row r="36">
          <cell r="A36">
            <v>34</v>
          </cell>
          <cell r="B36">
            <v>3.8</v>
          </cell>
        </row>
        <row r="37">
          <cell r="A37">
            <v>35</v>
          </cell>
          <cell r="B37">
            <v>3.9</v>
          </cell>
        </row>
        <row r="38">
          <cell r="A38">
            <v>36</v>
          </cell>
          <cell r="B38">
            <v>4</v>
          </cell>
        </row>
        <row r="39">
          <cell r="A39">
            <v>37</v>
          </cell>
          <cell r="B39">
            <v>4.0999999999999996</v>
          </cell>
        </row>
        <row r="40">
          <cell r="A40">
            <v>38</v>
          </cell>
          <cell r="B40">
            <v>4.3</v>
          </cell>
        </row>
        <row r="41">
          <cell r="A41">
            <v>39</v>
          </cell>
          <cell r="B41">
            <v>4.4000000000000004</v>
          </cell>
        </row>
        <row r="42">
          <cell r="A42">
            <v>40</v>
          </cell>
          <cell r="B42">
            <v>4.5</v>
          </cell>
        </row>
        <row r="43">
          <cell r="A43">
            <v>41</v>
          </cell>
          <cell r="B43">
            <v>4.5999999999999996</v>
          </cell>
        </row>
        <row r="44">
          <cell r="A44">
            <v>42</v>
          </cell>
          <cell r="B44">
            <v>4.8</v>
          </cell>
        </row>
        <row r="45">
          <cell r="A45">
            <v>43</v>
          </cell>
          <cell r="B45">
            <v>4.9000000000000004</v>
          </cell>
        </row>
        <row r="46">
          <cell r="A46">
            <v>44</v>
          </cell>
          <cell r="B46">
            <v>5</v>
          </cell>
        </row>
        <row r="47">
          <cell r="A47">
            <v>45</v>
          </cell>
          <cell r="B47">
            <v>5.0999999999999996</v>
          </cell>
        </row>
        <row r="48">
          <cell r="A48">
            <v>46</v>
          </cell>
          <cell r="B48">
            <v>5.3</v>
          </cell>
        </row>
        <row r="49">
          <cell r="A49">
            <v>47</v>
          </cell>
          <cell r="B49">
            <v>5.4</v>
          </cell>
        </row>
        <row r="50">
          <cell r="A50">
            <v>48</v>
          </cell>
          <cell r="B50">
            <v>5.5</v>
          </cell>
        </row>
        <row r="51">
          <cell r="A51">
            <v>49</v>
          </cell>
          <cell r="B51">
            <v>5.6</v>
          </cell>
        </row>
        <row r="52">
          <cell r="A52">
            <v>50</v>
          </cell>
          <cell r="B52">
            <v>5.8</v>
          </cell>
        </row>
        <row r="53">
          <cell r="A53">
            <v>51</v>
          </cell>
          <cell r="B53">
            <v>5.9</v>
          </cell>
        </row>
        <row r="54">
          <cell r="A54">
            <v>52</v>
          </cell>
          <cell r="B54">
            <v>6</v>
          </cell>
        </row>
        <row r="55">
          <cell r="A55">
            <v>53</v>
          </cell>
          <cell r="B55">
            <v>6.1</v>
          </cell>
        </row>
        <row r="56">
          <cell r="A56">
            <v>54</v>
          </cell>
          <cell r="B56">
            <v>6.3</v>
          </cell>
        </row>
        <row r="57">
          <cell r="A57">
            <v>55</v>
          </cell>
          <cell r="B57">
            <v>6.4</v>
          </cell>
        </row>
        <row r="58">
          <cell r="A58">
            <v>56</v>
          </cell>
          <cell r="B58">
            <v>6.5</v>
          </cell>
        </row>
        <row r="59">
          <cell r="A59">
            <v>57</v>
          </cell>
          <cell r="B59">
            <v>6.6</v>
          </cell>
        </row>
        <row r="60">
          <cell r="A60">
            <v>58</v>
          </cell>
          <cell r="B60">
            <v>6.8</v>
          </cell>
        </row>
        <row r="61">
          <cell r="A61">
            <v>59</v>
          </cell>
          <cell r="B61">
            <v>6.9</v>
          </cell>
        </row>
        <row r="62">
          <cell r="A62">
            <v>60</v>
          </cell>
          <cell r="B62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L44"/>
  <sheetViews>
    <sheetView tabSelected="1" topLeftCell="A16" workbookViewId="0">
      <selection activeCell="A38" sqref="A38"/>
    </sheetView>
  </sheetViews>
  <sheetFormatPr baseColWidth="10" defaultRowHeight="15.75" x14ac:dyDescent="0.25"/>
  <cols>
    <col min="1" max="1" width="23.375" customWidth="1"/>
    <col min="2" max="2" width="19.625" hidden="1" customWidth="1"/>
    <col min="3" max="3" width="17" hidden="1" customWidth="1"/>
    <col min="4" max="4" width="9.75" bestFit="1" customWidth="1"/>
    <col min="5" max="5" width="9.75" hidden="1" customWidth="1"/>
    <col min="6" max="6" width="5.5" style="2" hidden="1" customWidth="1"/>
    <col min="7" max="7" width="7.375" style="2" hidden="1" customWidth="1"/>
    <col min="8" max="8" width="15.5" style="2" hidden="1" customWidth="1"/>
    <col min="9" max="9" width="15.5" style="2" customWidth="1"/>
    <col min="10" max="10" width="0" style="8" hidden="1" customWidth="1"/>
    <col min="12" max="12" width="13.125" bestFit="1" customWidth="1"/>
  </cols>
  <sheetData>
    <row r="1" spans="1:12" ht="16.5" thickBot="1" x14ac:dyDescent="0.3">
      <c r="A1" s="6"/>
      <c r="B1" s="6"/>
      <c r="C1" s="6"/>
      <c r="D1" s="22">
        <v>0.15</v>
      </c>
      <c r="E1" s="22">
        <v>0.15</v>
      </c>
      <c r="F1" s="23">
        <v>0.2</v>
      </c>
      <c r="G1" s="24">
        <v>0.2</v>
      </c>
      <c r="H1" s="24"/>
      <c r="I1" s="24"/>
      <c r="J1" s="28">
        <v>0.3</v>
      </c>
      <c r="K1" t="s">
        <v>14</v>
      </c>
    </row>
    <row r="2" spans="1:12" s="1" customFormat="1" ht="16.5" thickBot="1" x14ac:dyDescent="0.3">
      <c r="A2" s="61" t="s">
        <v>1</v>
      </c>
      <c r="B2" s="61" t="s">
        <v>2</v>
      </c>
      <c r="C2" s="61" t="s">
        <v>3</v>
      </c>
      <c r="D2" s="62" t="s">
        <v>4</v>
      </c>
      <c r="E2" s="62" t="s">
        <v>5</v>
      </c>
      <c r="F2" s="63" t="s">
        <v>6</v>
      </c>
      <c r="G2" s="63" t="s">
        <v>7</v>
      </c>
      <c r="H2" s="63" t="s">
        <v>15</v>
      </c>
      <c r="I2" s="63" t="s">
        <v>16</v>
      </c>
      <c r="J2" s="62" t="s">
        <v>8</v>
      </c>
      <c r="K2" s="61">
        <v>100</v>
      </c>
      <c r="L2" s="64" t="s">
        <v>14</v>
      </c>
    </row>
    <row r="3" spans="1:12" ht="16.5" thickBot="1" x14ac:dyDescent="0.3">
      <c r="A3" s="13" t="s">
        <v>17</v>
      </c>
      <c r="B3" s="13" t="s">
        <v>18</v>
      </c>
      <c r="C3" s="17">
        <v>20332159</v>
      </c>
      <c r="D3" s="60">
        <f>VLOOKUP(A3,SOLEMNE,2)</f>
        <v>5.4</v>
      </c>
      <c r="E3" s="56">
        <f>VLOOKUP(A3,'RESUMEN NOTAS S2'!$A$2:$C$40,3)</f>
        <v>6</v>
      </c>
      <c r="F3" s="65">
        <v>6.625</v>
      </c>
      <c r="G3" s="41">
        <v>4.8</v>
      </c>
      <c r="H3" s="38">
        <f>(D3*15+E3*15+F3*15+G3*30)/75</f>
        <v>5.5250000000000004</v>
      </c>
      <c r="I3" s="44" t="str">
        <f>IF(H3&gt;=5,"EXIMIDO","EXAMEN")</f>
        <v>EXIMIDO</v>
      </c>
      <c r="J3" s="34">
        <f>H3</f>
        <v>5.5250000000000004</v>
      </c>
      <c r="K3" s="48">
        <f>(H3*75+J3*25)/100</f>
        <v>5.5250000000000004</v>
      </c>
      <c r="L3" s="29" t="str">
        <f>IF(K3&gt;=4,"APROBADO","REPROBADO")</f>
        <v>APROBADO</v>
      </c>
    </row>
    <row r="4" spans="1:12" ht="16.5" thickBot="1" x14ac:dyDescent="0.3">
      <c r="A4" s="11" t="s">
        <v>19</v>
      </c>
      <c r="B4" s="11" t="s">
        <v>20</v>
      </c>
      <c r="C4" s="18">
        <v>20481875</v>
      </c>
      <c r="D4" s="60">
        <f>VLOOKUP(A4,SOLEMNE,2)</f>
        <v>6.1</v>
      </c>
      <c r="E4" s="56">
        <f>VLOOKUP(A4,'RESUMEN NOTAS S2'!$A$2:$C$40,3)</f>
        <v>6.4</v>
      </c>
      <c r="F4" s="66">
        <v>6.5</v>
      </c>
      <c r="G4" s="42">
        <v>5</v>
      </c>
      <c r="H4" s="38">
        <f t="shared" ref="H4:H44" si="0">(D4*15+E4*15+F4*15+G4*30)/75</f>
        <v>5.8</v>
      </c>
      <c r="I4" s="45" t="str">
        <f t="shared" ref="I4:I44" si="1">IF(H4&gt;=5,"EXIMIDO","EXAMEN")</f>
        <v>EXIMIDO</v>
      </c>
      <c r="J4" s="35">
        <f t="shared" ref="J4:J44" si="2">H4</f>
        <v>5.8</v>
      </c>
      <c r="K4" s="25">
        <f t="shared" ref="K4:K44" si="3">(H4*75+J4*25)/100</f>
        <v>5.8</v>
      </c>
      <c r="L4" s="30" t="str">
        <f t="shared" ref="L4:L44" si="4">IF(K4&gt;=4,"APROBADO","REPROBADO")</f>
        <v>APROBADO</v>
      </c>
    </row>
    <row r="5" spans="1:12" ht="16.5" thickBot="1" x14ac:dyDescent="0.3">
      <c r="A5" s="11" t="s">
        <v>21</v>
      </c>
      <c r="B5" s="11" t="s">
        <v>22</v>
      </c>
      <c r="C5" s="18">
        <v>20164868</v>
      </c>
      <c r="D5" s="60">
        <f>VLOOKUP(A5,SOLEMNE,2)</f>
        <v>4.2</v>
      </c>
      <c r="E5" s="56">
        <f>VLOOKUP(A5,'RESUMEN NOTAS S2'!$A$2:$C$40,3)</f>
        <v>3.7</v>
      </c>
      <c r="F5" s="66">
        <v>3.75</v>
      </c>
      <c r="G5" s="42">
        <v>5.8</v>
      </c>
      <c r="H5" s="38">
        <f t="shared" si="0"/>
        <v>4.6500000000000004</v>
      </c>
      <c r="I5" s="45" t="str">
        <f t="shared" si="1"/>
        <v>EXAMEN</v>
      </c>
      <c r="J5" s="35">
        <f t="shared" si="2"/>
        <v>4.6500000000000004</v>
      </c>
      <c r="K5" s="25">
        <f t="shared" si="3"/>
        <v>4.6500000000000004</v>
      </c>
      <c r="L5" s="30" t="str">
        <f t="shared" si="4"/>
        <v>APROBADO</v>
      </c>
    </row>
    <row r="6" spans="1:12" ht="16.5" thickBot="1" x14ac:dyDescent="0.3">
      <c r="A6" s="11" t="s">
        <v>23</v>
      </c>
      <c r="B6" s="11" t="s">
        <v>24</v>
      </c>
      <c r="C6" s="18">
        <v>20268406</v>
      </c>
      <c r="D6" s="60">
        <f>VLOOKUP(A6,SOLEMNE,2)</f>
        <v>6.3</v>
      </c>
      <c r="E6" s="56">
        <f>VLOOKUP(A6,'RESUMEN NOTAS S2'!$A$2:$C$40,3)</f>
        <v>5.3</v>
      </c>
      <c r="F6" s="66">
        <v>6.3250000000000002</v>
      </c>
      <c r="G6" s="42">
        <v>6</v>
      </c>
      <c r="H6" s="38">
        <f t="shared" si="0"/>
        <v>5.9850000000000003</v>
      </c>
      <c r="I6" s="45" t="str">
        <f t="shared" si="1"/>
        <v>EXIMIDO</v>
      </c>
      <c r="J6" s="35">
        <f t="shared" si="2"/>
        <v>5.9850000000000003</v>
      </c>
      <c r="K6" s="25">
        <f t="shared" si="3"/>
        <v>5.9850000000000003</v>
      </c>
      <c r="L6" s="30" t="str">
        <f t="shared" si="4"/>
        <v>APROBADO</v>
      </c>
    </row>
    <row r="7" spans="1:12" ht="16.5" thickBot="1" x14ac:dyDescent="0.3">
      <c r="A7" s="67" t="s">
        <v>25</v>
      </c>
      <c r="B7" s="67" t="s">
        <v>26</v>
      </c>
      <c r="C7" s="68">
        <v>20333009</v>
      </c>
      <c r="D7" s="69">
        <v>1</v>
      </c>
      <c r="E7" s="69">
        <v>1</v>
      </c>
      <c r="F7" s="69">
        <v>1</v>
      </c>
      <c r="G7" s="70">
        <v>1</v>
      </c>
      <c r="H7" s="71">
        <f t="shared" si="0"/>
        <v>1</v>
      </c>
      <c r="I7" s="72" t="str">
        <f t="shared" si="1"/>
        <v>EXAMEN</v>
      </c>
      <c r="J7" s="73">
        <f t="shared" si="2"/>
        <v>1</v>
      </c>
      <c r="K7" s="69">
        <f t="shared" si="3"/>
        <v>1</v>
      </c>
      <c r="L7" s="74" t="str">
        <f t="shared" si="4"/>
        <v>REPROBADO</v>
      </c>
    </row>
    <row r="8" spans="1:12" ht="16.5" thickBot="1" x14ac:dyDescent="0.3">
      <c r="A8" s="11" t="s">
        <v>27</v>
      </c>
      <c r="B8" s="11" t="s">
        <v>28</v>
      </c>
      <c r="C8" s="18">
        <v>20557071</v>
      </c>
      <c r="D8" s="60">
        <f>VLOOKUP(A8,SOLEMNE,2)</f>
        <v>6.6</v>
      </c>
      <c r="E8" s="56">
        <f>VLOOKUP(A8,'RESUMEN NOTAS S2'!$A$2:$C$40,3)</f>
        <v>6</v>
      </c>
      <c r="F8" s="66">
        <v>6.5</v>
      </c>
      <c r="G8" s="42">
        <v>5</v>
      </c>
      <c r="H8" s="38">
        <f t="shared" si="0"/>
        <v>5.82</v>
      </c>
      <c r="I8" s="45" t="str">
        <f t="shared" si="1"/>
        <v>EXIMIDO</v>
      </c>
      <c r="J8" s="35">
        <f t="shared" si="2"/>
        <v>5.82</v>
      </c>
      <c r="K8" s="25">
        <f t="shared" si="3"/>
        <v>5.82</v>
      </c>
      <c r="L8" s="30" t="str">
        <f t="shared" si="4"/>
        <v>APROBADO</v>
      </c>
    </row>
    <row r="9" spans="1:12" ht="16.5" thickBot="1" x14ac:dyDescent="0.3">
      <c r="A9" s="11" t="s">
        <v>29</v>
      </c>
      <c r="B9" s="11" t="s">
        <v>30</v>
      </c>
      <c r="C9" s="18">
        <v>20371771</v>
      </c>
      <c r="D9" s="60">
        <f>VLOOKUP(A9,SOLEMNE,2)</f>
        <v>5.7</v>
      </c>
      <c r="E9" s="56">
        <f>VLOOKUP(A9,'RESUMEN NOTAS S2'!$A$2:$C$40,3)</f>
        <v>4.5999999999999996</v>
      </c>
      <c r="F9" s="66">
        <v>6.875</v>
      </c>
      <c r="G9" s="42">
        <v>6.7</v>
      </c>
      <c r="H9" s="38">
        <f t="shared" si="0"/>
        <v>6.1150000000000002</v>
      </c>
      <c r="I9" s="45" t="str">
        <f t="shared" si="1"/>
        <v>EXIMIDO</v>
      </c>
      <c r="J9" s="35">
        <f t="shared" si="2"/>
        <v>6.1150000000000002</v>
      </c>
      <c r="K9" s="25">
        <f t="shared" si="3"/>
        <v>6.1150000000000002</v>
      </c>
      <c r="L9" s="30" t="str">
        <f t="shared" si="4"/>
        <v>APROBADO</v>
      </c>
    </row>
    <row r="10" spans="1:12" ht="16.5" thickBot="1" x14ac:dyDescent="0.3">
      <c r="A10" s="11" t="s">
        <v>31</v>
      </c>
      <c r="B10" s="11" t="s">
        <v>32</v>
      </c>
      <c r="C10" s="18">
        <v>20296129</v>
      </c>
      <c r="D10" s="60">
        <f>VLOOKUP(A10,SOLEMNE,2)</f>
        <v>5.5</v>
      </c>
      <c r="E10" s="56">
        <f>VLOOKUP(A10,'RESUMEN NOTAS S2'!$A$2:$C$40,3)</f>
        <v>2.9</v>
      </c>
      <c r="F10" s="66">
        <v>6.625</v>
      </c>
      <c r="G10" s="42">
        <v>4.8</v>
      </c>
      <c r="H10" s="38">
        <f t="shared" si="0"/>
        <v>4.9249999999999998</v>
      </c>
      <c r="I10" s="45" t="str">
        <f t="shared" si="1"/>
        <v>EXAMEN</v>
      </c>
      <c r="J10" s="35">
        <f t="shared" si="2"/>
        <v>4.9249999999999998</v>
      </c>
      <c r="K10" s="25">
        <f t="shared" si="3"/>
        <v>4.9249999999999998</v>
      </c>
      <c r="L10" s="30" t="str">
        <f t="shared" si="4"/>
        <v>APROBADO</v>
      </c>
    </row>
    <row r="11" spans="1:12" ht="16.5" thickBot="1" x14ac:dyDescent="0.3">
      <c r="A11" s="11" t="s">
        <v>33</v>
      </c>
      <c r="B11" s="11" t="s">
        <v>34</v>
      </c>
      <c r="C11" s="18">
        <v>19840235</v>
      </c>
      <c r="D11" s="60">
        <f>VLOOKUP(A11,SOLEMNE,2)</f>
        <v>5.5</v>
      </c>
      <c r="E11" s="56">
        <f>VLOOKUP(A11,'RESUMEN NOTAS S2'!$A$2:$C$40,3)</f>
        <v>6.8</v>
      </c>
      <c r="F11" s="66">
        <v>6.625</v>
      </c>
      <c r="G11" s="42">
        <v>5.5</v>
      </c>
      <c r="H11" s="38">
        <f t="shared" si="0"/>
        <v>5.9850000000000003</v>
      </c>
      <c r="I11" s="45" t="str">
        <f>IF(H11&gt;=5,"EXIMIDO","EXAMEN")</f>
        <v>EXIMIDO</v>
      </c>
      <c r="J11" s="35">
        <f t="shared" si="2"/>
        <v>5.9850000000000003</v>
      </c>
      <c r="K11" s="25">
        <f t="shared" si="3"/>
        <v>5.9850000000000003</v>
      </c>
      <c r="L11" s="30" t="str">
        <f t="shared" si="4"/>
        <v>APROBADO</v>
      </c>
    </row>
    <row r="12" spans="1:12" ht="16.5" thickBot="1" x14ac:dyDescent="0.3">
      <c r="A12" s="67" t="s">
        <v>35</v>
      </c>
      <c r="B12" s="67" t="s">
        <v>36</v>
      </c>
      <c r="C12" s="68">
        <v>19586555</v>
      </c>
      <c r="D12" s="69">
        <v>1</v>
      </c>
      <c r="E12" s="69">
        <v>1</v>
      </c>
      <c r="F12" s="69">
        <v>1</v>
      </c>
      <c r="G12" s="70">
        <v>1</v>
      </c>
      <c r="H12" s="71">
        <f t="shared" si="0"/>
        <v>1</v>
      </c>
      <c r="I12" s="72" t="str">
        <f t="shared" si="1"/>
        <v>EXAMEN</v>
      </c>
      <c r="J12" s="73">
        <f t="shared" si="2"/>
        <v>1</v>
      </c>
      <c r="K12" s="69">
        <f t="shared" si="3"/>
        <v>1</v>
      </c>
      <c r="L12" s="74" t="str">
        <f t="shared" si="4"/>
        <v>REPROBADO</v>
      </c>
    </row>
    <row r="13" spans="1:12" ht="16.5" thickBot="1" x14ac:dyDescent="0.3">
      <c r="A13" s="11" t="s">
        <v>37</v>
      </c>
      <c r="B13" s="11" t="s">
        <v>38</v>
      </c>
      <c r="C13" s="18">
        <v>20076067</v>
      </c>
      <c r="D13" s="60">
        <f t="shared" ref="D13:D44" si="5">VLOOKUP(A13,SOLEMNE,2)</f>
        <v>3.7</v>
      </c>
      <c r="E13" s="56">
        <f>VLOOKUP(A13,'RESUMEN NOTAS S2'!$A$2:$C$40,3)</f>
        <v>5.5</v>
      </c>
      <c r="F13" s="66">
        <v>6.625</v>
      </c>
      <c r="G13" s="42">
        <v>5.5</v>
      </c>
      <c r="H13" s="38">
        <f t="shared" si="0"/>
        <v>5.3650000000000002</v>
      </c>
      <c r="I13" s="45" t="str">
        <f t="shared" si="1"/>
        <v>EXIMIDO</v>
      </c>
      <c r="J13" s="35">
        <f t="shared" si="2"/>
        <v>5.3650000000000002</v>
      </c>
      <c r="K13" s="25">
        <f t="shared" si="3"/>
        <v>5.3650000000000002</v>
      </c>
      <c r="L13" s="30" t="str">
        <f t="shared" si="4"/>
        <v>APROBADO</v>
      </c>
    </row>
    <row r="14" spans="1:12" ht="16.5" thickBot="1" x14ac:dyDescent="0.3">
      <c r="A14" s="58" t="s">
        <v>39</v>
      </c>
      <c r="B14" s="58" t="s">
        <v>40</v>
      </c>
      <c r="C14" s="75">
        <v>20418076</v>
      </c>
      <c r="D14" s="57">
        <f t="shared" si="5"/>
        <v>6.1</v>
      </c>
      <c r="E14" s="79">
        <f>VLOOKUP(A14,'RESUMEN NOTAS S2'!$A$2:$C$40,3)</f>
        <v>4.5</v>
      </c>
      <c r="F14" s="66">
        <v>6.625</v>
      </c>
      <c r="G14" s="76">
        <v>4.8</v>
      </c>
      <c r="H14" s="77">
        <f t="shared" si="0"/>
        <v>5.3650000000000002</v>
      </c>
      <c r="I14" s="78" t="str">
        <f t="shared" si="1"/>
        <v>EXIMIDO</v>
      </c>
      <c r="J14" s="35">
        <f t="shared" si="2"/>
        <v>5.3650000000000002</v>
      </c>
      <c r="K14" s="25">
        <f t="shared" si="3"/>
        <v>5.3650000000000002</v>
      </c>
      <c r="L14" s="30" t="str">
        <f t="shared" si="4"/>
        <v>APROBADO</v>
      </c>
    </row>
    <row r="15" spans="1:12" ht="16.5" thickBot="1" x14ac:dyDescent="0.3">
      <c r="A15" s="11" t="s">
        <v>41</v>
      </c>
      <c r="B15" s="11" t="s">
        <v>42</v>
      </c>
      <c r="C15" s="18">
        <v>20469767</v>
      </c>
      <c r="D15" s="60">
        <f t="shared" si="5"/>
        <v>5.7</v>
      </c>
      <c r="E15" s="56">
        <f>VLOOKUP(A15,'RESUMEN NOTAS S2'!$A$2:$C$40,3)</f>
        <v>6.1</v>
      </c>
      <c r="F15" s="66">
        <v>6.5</v>
      </c>
      <c r="G15" s="42">
        <v>5</v>
      </c>
      <c r="H15" s="38">
        <f t="shared" si="0"/>
        <v>5.66</v>
      </c>
      <c r="I15" s="45" t="str">
        <f t="shared" si="1"/>
        <v>EXIMIDO</v>
      </c>
      <c r="J15" s="35">
        <f t="shared" si="2"/>
        <v>5.66</v>
      </c>
      <c r="K15" s="25">
        <f t="shared" si="3"/>
        <v>5.66</v>
      </c>
      <c r="L15" s="30" t="str">
        <f t="shared" si="4"/>
        <v>APROBADO</v>
      </c>
    </row>
    <row r="16" spans="1:12" s="8" customFormat="1" ht="16.5" thickBot="1" x14ac:dyDescent="0.3">
      <c r="A16" s="27" t="s">
        <v>43</v>
      </c>
      <c r="B16" s="27" t="s">
        <v>44</v>
      </c>
      <c r="C16" s="36">
        <v>20468059</v>
      </c>
      <c r="D16" s="60">
        <f t="shared" si="5"/>
        <v>4.8</v>
      </c>
      <c r="E16" s="56">
        <f>VLOOKUP(A16,'RESUMEN NOTAS S2'!$A$2:$C$40,3)</f>
        <v>5</v>
      </c>
      <c r="F16" s="66">
        <v>6.5</v>
      </c>
      <c r="G16" s="42">
        <v>5</v>
      </c>
      <c r="H16" s="38">
        <f t="shared" si="0"/>
        <v>5.26</v>
      </c>
      <c r="I16" s="46" t="str">
        <f t="shared" si="1"/>
        <v>EXIMIDO</v>
      </c>
      <c r="J16" s="35">
        <f t="shared" si="2"/>
        <v>5.26</v>
      </c>
      <c r="K16" s="26">
        <f t="shared" si="3"/>
        <v>5.26</v>
      </c>
      <c r="L16" s="32" t="str">
        <f t="shared" si="4"/>
        <v>APROBADO</v>
      </c>
    </row>
    <row r="17" spans="1:12" ht="16.5" thickBot="1" x14ac:dyDescent="0.3">
      <c r="A17" s="11" t="s">
        <v>45</v>
      </c>
      <c r="B17" s="11" t="s">
        <v>46</v>
      </c>
      <c r="C17" s="18">
        <v>20182175</v>
      </c>
      <c r="D17" s="60">
        <f t="shared" si="5"/>
        <v>4.5</v>
      </c>
      <c r="E17" s="56">
        <f>VLOOKUP(A17,'RESUMEN NOTAS S2'!$A$2:$C$40,3)</f>
        <v>5.0999999999999996</v>
      </c>
      <c r="F17" s="66">
        <v>6.625</v>
      </c>
      <c r="G17" s="42">
        <v>5.5</v>
      </c>
      <c r="H17" s="38">
        <f t="shared" si="0"/>
        <v>5.4450000000000003</v>
      </c>
      <c r="I17" s="45" t="str">
        <f t="shared" si="1"/>
        <v>EXIMIDO</v>
      </c>
      <c r="J17" s="35">
        <f t="shared" si="2"/>
        <v>5.4450000000000003</v>
      </c>
      <c r="K17" s="25">
        <f t="shared" si="3"/>
        <v>5.4450000000000003</v>
      </c>
      <c r="L17" s="30" t="str">
        <f t="shared" si="4"/>
        <v>APROBADO</v>
      </c>
    </row>
    <row r="18" spans="1:12" ht="16.5" thickBot="1" x14ac:dyDescent="0.3">
      <c r="A18" s="11" t="s">
        <v>47</v>
      </c>
      <c r="B18" s="11" t="s">
        <v>48</v>
      </c>
      <c r="C18" s="18">
        <v>20205445</v>
      </c>
      <c r="D18" s="60">
        <f t="shared" si="5"/>
        <v>5.5</v>
      </c>
      <c r="E18" s="56">
        <f>VLOOKUP(A18,'RESUMEN NOTAS S2'!$A$2:$C$40,3)</f>
        <v>5.8</v>
      </c>
      <c r="F18" s="66">
        <v>6.875</v>
      </c>
      <c r="G18" s="42">
        <v>6.7</v>
      </c>
      <c r="H18" s="38">
        <f t="shared" si="0"/>
        <v>6.3150000000000004</v>
      </c>
      <c r="I18" s="45" t="str">
        <f t="shared" si="1"/>
        <v>EXIMIDO</v>
      </c>
      <c r="J18" s="35">
        <f t="shared" si="2"/>
        <v>6.3150000000000004</v>
      </c>
      <c r="K18" s="25">
        <f t="shared" si="3"/>
        <v>6.3150000000000004</v>
      </c>
      <c r="L18" s="30" t="str">
        <f t="shared" si="4"/>
        <v>APROBADO</v>
      </c>
    </row>
    <row r="19" spans="1:12" ht="16.5" thickBot="1" x14ac:dyDescent="0.3">
      <c r="A19" s="11" t="s">
        <v>49</v>
      </c>
      <c r="B19" s="11" t="s">
        <v>50</v>
      </c>
      <c r="C19" s="18">
        <v>20411207</v>
      </c>
      <c r="D19" s="60">
        <f t="shared" si="5"/>
        <v>5.4</v>
      </c>
      <c r="E19" s="56">
        <f>VLOOKUP(A19,'RESUMEN NOTAS S2'!$A$2:$C$40,3)</f>
        <v>3.5</v>
      </c>
      <c r="F19" s="66">
        <v>6.625</v>
      </c>
      <c r="G19" s="42">
        <v>4.8</v>
      </c>
      <c r="H19" s="38">
        <f t="shared" si="0"/>
        <v>5.0250000000000004</v>
      </c>
      <c r="I19" s="45" t="str">
        <f t="shared" si="1"/>
        <v>EXIMIDO</v>
      </c>
      <c r="J19" s="35">
        <f t="shared" si="2"/>
        <v>5.0250000000000004</v>
      </c>
      <c r="K19" s="25">
        <f t="shared" si="3"/>
        <v>5.0250000000000004</v>
      </c>
      <c r="L19" s="30" t="str">
        <f t="shared" si="4"/>
        <v>APROBADO</v>
      </c>
    </row>
    <row r="20" spans="1:12" ht="16.5" thickBot="1" x14ac:dyDescent="0.3">
      <c r="A20" s="11" t="s">
        <v>51</v>
      </c>
      <c r="B20" s="11" t="s">
        <v>52</v>
      </c>
      <c r="C20" s="18">
        <v>19955641</v>
      </c>
      <c r="D20" s="60">
        <f t="shared" si="5"/>
        <v>5.7</v>
      </c>
      <c r="E20" s="56">
        <f>VLOOKUP(A20,'RESUMEN NOTAS S2'!$A$2:$C$40,3)</f>
        <v>4</v>
      </c>
      <c r="F20" s="66">
        <v>6.875</v>
      </c>
      <c r="G20" s="42">
        <v>6.7</v>
      </c>
      <c r="H20" s="38">
        <f t="shared" si="0"/>
        <v>5.9950000000000001</v>
      </c>
      <c r="I20" s="45" t="str">
        <f t="shared" si="1"/>
        <v>EXIMIDO</v>
      </c>
      <c r="J20" s="35">
        <f t="shared" si="2"/>
        <v>5.9950000000000001</v>
      </c>
      <c r="K20" s="25">
        <f t="shared" si="3"/>
        <v>5.9950000000000001</v>
      </c>
      <c r="L20" s="30" t="str">
        <f t="shared" si="4"/>
        <v>APROBADO</v>
      </c>
    </row>
    <row r="21" spans="1:12" ht="16.5" thickBot="1" x14ac:dyDescent="0.3">
      <c r="A21" s="11" t="s">
        <v>53</v>
      </c>
      <c r="B21" s="11" t="s">
        <v>54</v>
      </c>
      <c r="C21" s="18">
        <v>19077424</v>
      </c>
      <c r="D21" s="60">
        <f t="shared" si="5"/>
        <v>4.2</v>
      </c>
      <c r="E21" s="56">
        <f>VLOOKUP(A21,'RESUMEN NOTAS S2'!$A$2:$C$40,3)</f>
        <v>4.4000000000000004</v>
      </c>
      <c r="F21" s="66">
        <v>3.75</v>
      </c>
      <c r="G21" s="42">
        <v>5.8</v>
      </c>
      <c r="H21" s="38">
        <f t="shared" si="0"/>
        <v>4.79</v>
      </c>
      <c r="I21" s="45" t="str">
        <f t="shared" si="1"/>
        <v>EXAMEN</v>
      </c>
      <c r="J21" s="35">
        <f t="shared" si="2"/>
        <v>4.79</v>
      </c>
      <c r="K21" s="25">
        <f t="shared" si="3"/>
        <v>4.79</v>
      </c>
      <c r="L21" s="30" t="str">
        <f t="shared" si="4"/>
        <v>APROBADO</v>
      </c>
    </row>
    <row r="22" spans="1:12" ht="16.5" thickBot="1" x14ac:dyDescent="0.3">
      <c r="A22" s="11" t="s">
        <v>55</v>
      </c>
      <c r="B22" s="11" t="s">
        <v>56</v>
      </c>
      <c r="C22" s="18">
        <v>20746152</v>
      </c>
      <c r="D22" s="60">
        <f t="shared" si="5"/>
        <v>6.9</v>
      </c>
      <c r="E22" s="56">
        <f>VLOOKUP(A22,'RESUMEN NOTAS S2'!$A$2:$C$40,3)</f>
        <v>6.9</v>
      </c>
      <c r="F22" s="26">
        <v>6.45</v>
      </c>
      <c r="G22" s="42">
        <v>5</v>
      </c>
      <c r="H22" s="38">
        <f t="shared" si="0"/>
        <v>6.05</v>
      </c>
      <c r="I22" s="45" t="str">
        <f t="shared" si="1"/>
        <v>EXIMIDO</v>
      </c>
      <c r="J22" s="35">
        <f t="shared" si="2"/>
        <v>6.05</v>
      </c>
      <c r="K22" s="25">
        <f t="shared" si="3"/>
        <v>6.05</v>
      </c>
      <c r="L22" s="30" t="str">
        <f t="shared" si="4"/>
        <v>APROBADO</v>
      </c>
    </row>
    <row r="23" spans="1:12" ht="16.5" thickBot="1" x14ac:dyDescent="0.3">
      <c r="A23" s="11" t="s">
        <v>57</v>
      </c>
      <c r="B23" s="11" t="s">
        <v>58</v>
      </c>
      <c r="C23" s="18">
        <v>18085628</v>
      </c>
      <c r="D23" s="60">
        <f t="shared" si="5"/>
        <v>6</v>
      </c>
      <c r="E23" s="56">
        <f>VLOOKUP(A23,'RESUMEN NOTAS S2'!$A$2:$C$40,3)</f>
        <v>7</v>
      </c>
      <c r="F23" s="26">
        <v>6.45</v>
      </c>
      <c r="G23" s="42">
        <v>5</v>
      </c>
      <c r="H23" s="38">
        <f t="shared" si="0"/>
        <v>5.89</v>
      </c>
      <c r="I23" s="45" t="str">
        <f t="shared" si="1"/>
        <v>EXIMIDO</v>
      </c>
      <c r="J23" s="35">
        <f t="shared" si="2"/>
        <v>5.89</v>
      </c>
      <c r="K23" s="25">
        <f t="shared" si="3"/>
        <v>5.89</v>
      </c>
      <c r="L23" s="30" t="str">
        <f t="shared" si="4"/>
        <v>APROBADO</v>
      </c>
    </row>
    <row r="24" spans="1:12" ht="16.5" thickBot="1" x14ac:dyDescent="0.3">
      <c r="A24" s="11" t="s">
        <v>59</v>
      </c>
      <c r="B24" s="11" t="s">
        <v>60</v>
      </c>
      <c r="C24" s="18">
        <v>20214895</v>
      </c>
      <c r="D24" s="60">
        <f t="shared" si="5"/>
        <v>5.4</v>
      </c>
      <c r="E24" s="56">
        <f>VLOOKUP(A24,'RESUMEN NOTAS S2'!$A$2:$C$40,3)</f>
        <v>4.9000000000000004</v>
      </c>
      <c r="F24" s="26">
        <v>6.5</v>
      </c>
      <c r="G24" s="42">
        <v>5</v>
      </c>
      <c r="H24" s="38">
        <f t="shared" si="0"/>
        <v>5.36</v>
      </c>
      <c r="I24" s="45" t="str">
        <f t="shared" si="1"/>
        <v>EXIMIDO</v>
      </c>
      <c r="J24" s="35">
        <f t="shared" si="2"/>
        <v>5.36</v>
      </c>
      <c r="K24" s="25">
        <f t="shared" si="3"/>
        <v>5.36</v>
      </c>
      <c r="L24" s="30" t="str">
        <f t="shared" si="4"/>
        <v>APROBADO</v>
      </c>
    </row>
    <row r="25" spans="1:12" ht="16.5" thickBot="1" x14ac:dyDescent="0.3">
      <c r="A25" s="11" t="s">
        <v>61</v>
      </c>
      <c r="B25" s="11" t="s">
        <v>62</v>
      </c>
      <c r="C25" s="18">
        <v>20465683</v>
      </c>
      <c r="D25" s="60">
        <f t="shared" si="5"/>
        <v>4.9000000000000004</v>
      </c>
      <c r="E25" s="56">
        <f>VLOOKUP(A25,'RESUMEN NOTAS S2'!$A$2:$C$40,3)</f>
        <v>4.9000000000000004</v>
      </c>
      <c r="F25" s="26">
        <v>6.5</v>
      </c>
      <c r="G25" s="42">
        <v>5</v>
      </c>
      <c r="H25" s="38">
        <f t="shared" si="0"/>
        <v>5.26</v>
      </c>
      <c r="I25" s="45" t="str">
        <f t="shared" si="1"/>
        <v>EXIMIDO</v>
      </c>
      <c r="J25" s="35">
        <f t="shared" si="2"/>
        <v>5.26</v>
      </c>
      <c r="K25" s="25">
        <f t="shared" si="3"/>
        <v>5.26</v>
      </c>
      <c r="L25" s="30" t="str">
        <f t="shared" si="4"/>
        <v>APROBADO</v>
      </c>
    </row>
    <row r="26" spans="1:12" ht="16.5" thickBot="1" x14ac:dyDescent="0.3">
      <c r="A26" s="11" t="s">
        <v>63</v>
      </c>
      <c r="B26" s="11" t="s">
        <v>64</v>
      </c>
      <c r="C26" s="18">
        <v>20332091</v>
      </c>
      <c r="D26" s="60">
        <f t="shared" si="5"/>
        <v>6.4</v>
      </c>
      <c r="E26" s="56">
        <f>VLOOKUP(A26,'RESUMEN NOTAS S2'!$A$2:$C$40,3)</f>
        <v>5.9</v>
      </c>
      <c r="F26" s="26">
        <v>6.625</v>
      </c>
      <c r="G26" s="42">
        <v>4.8</v>
      </c>
      <c r="H26" s="38">
        <f t="shared" si="0"/>
        <v>5.7050000000000001</v>
      </c>
      <c r="I26" s="45" t="str">
        <f t="shared" si="1"/>
        <v>EXIMIDO</v>
      </c>
      <c r="J26" s="35">
        <f t="shared" si="2"/>
        <v>5.7050000000000001</v>
      </c>
      <c r="K26" s="25">
        <f t="shared" si="3"/>
        <v>5.7050000000000001</v>
      </c>
      <c r="L26" s="30" t="str">
        <f t="shared" si="4"/>
        <v>APROBADO</v>
      </c>
    </row>
    <row r="27" spans="1:12" ht="16.5" thickBot="1" x14ac:dyDescent="0.3">
      <c r="A27" s="11" t="s">
        <v>65</v>
      </c>
      <c r="B27" s="11" t="s">
        <v>66</v>
      </c>
      <c r="C27" s="18">
        <v>19955127</v>
      </c>
      <c r="D27" s="60">
        <f t="shared" si="5"/>
        <v>6.3</v>
      </c>
      <c r="E27" s="56">
        <f>VLOOKUP(A27,'RESUMEN NOTAS S2'!$A$2:$C$40,3)</f>
        <v>4.3</v>
      </c>
      <c r="F27" s="26">
        <v>6.45</v>
      </c>
      <c r="G27" s="42">
        <v>5</v>
      </c>
      <c r="H27" s="38">
        <f t="shared" si="0"/>
        <v>5.41</v>
      </c>
      <c r="I27" s="45" t="str">
        <f t="shared" si="1"/>
        <v>EXIMIDO</v>
      </c>
      <c r="J27" s="35">
        <f t="shared" si="2"/>
        <v>5.41</v>
      </c>
      <c r="K27" s="25">
        <f t="shared" si="3"/>
        <v>5.41</v>
      </c>
      <c r="L27" s="30" t="str">
        <f t="shared" si="4"/>
        <v>APROBADO</v>
      </c>
    </row>
    <row r="28" spans="1:12" ht="16.5" thickBot="1" x14ac:dyDescent="0.3">
      <c r="A28" s="11" t="s">
        <v>67</v>
      </c>
      <c r="B28" s="11" t="s">
        <v>68</v>
      </c>
      <c r="C28" s="18">
        <v>18061288</v>
      </c>
      <c r="D28" s="60">
        <f t="shared" si="5"/>
        <v>6</v>
      </c>
      <c r="E28" s="56">
        <f>VLOOKUP(A28,'RESUMEN NOTAS S2'!$A$2:$C$40,3)</f>
        <v>4.0999999999999996</v>
      </c>
      <c r="F28" s="26">
        <v>6.45</v>
      </c>
      <c r="G28" s="42">
        <v>5</v>
      </c>
      <c r="H28" s="38">
        <f t="shared" si="0"/>
        <v>5.31</v>
      </c>
      <c r="I28" s="45" t="str">
        <f t="shared" si="1"/>
        <v>EXIMIDO</v>
      </c>
      <c r="J28" s="35">
        <f t="shared" si="2"/>
        <v>5.31</v>
      </c>
      <c r="K28" s="25">
        <f t="shared" si="3"/>
        <v>5.31</v>
      </c>
      <c r="L28" s="30" t="str">
        <f t="shared" si="4"/>
        <v>APROBADO</v>
      </c>
    </row>
    <row r="29" spans="1:12" ht="16.5" thickBot="1" x14ac:dyDescent="0.3">
      <c r="A29" s="58" t="s">
        <v>69</v>
      </c>
      <c r="B29" s="58" t="s">
        <v>70</v>
      </c>
      <c r="C29" s="75">
        <v>20470838</v>
      </c>
      <c r="D29" s="57">
        <f t="shared" si="5"/>
        <v>7</v>
      </c>
      <c r="E29" s="79">
        <f>VLOOKUP(A29,'RESUMEN NOTAS S2'!$A$2:$C$40,3)</f>
        <v>6.1</v>
      </c>
      <c r="F29" s="66">
        <v>5.95</v>
      </c>
      <c r="G29" s="42">
        <v>4.5</v>
      </c>
      <c r="H29" s="38">
        <f t="shared" si="0"/>
        <v>5.61</v>
      </c>
      <c r="I29" s="45" t="str">
        <f t="shared" si="1"/>
        <v>EXIMIDO</v>
      </c>
      <c r="J29" s="35">
        <f t="shared" si="2"/>
        <v>5.61</v>
      </c>
      <c r="K29" s="25">
        <f t="shared" si="3"/>
        <v>5.61</v>
      </c>
      <c r="L29" s="30" t="str">
        <f t="shared" si="4"/>
        <v>APROBADO</v>
      </c>
    </row>
    <row r="30" spans="1:12" ht="16.5" thickBot="1" x14ac:dyDescent="0.3">
      <c r="A30" s="11" t="s">
        <v>71</v>
      </c>
      <c r="B30" s="11" t="s">
        <v>72</v>
      </c>
      <c r="C30" s="18">
        <v>19672269</v>
      </c>
      <c r="D30" s="60">
        <f t="shared" si="5"/>
        <v>5.7</v>
      </c>
      <c r="E30" s="56">
        <f>VLOOKUP(A30,'RESUMEN NOTAS S2'!$A$2:$C$40,3)</f>
        <v>6</v>
      </c>
      <c r="F30" s="26">
        <v>6.45</v>
      </c>
      <c r="G30" s="42">
        <v>1</v>
      </c>
      <c r="H30" s="38">
        <f t="shared" si="0"/>
        <v>4.03</v>
      </c>
      <c r="I30" s="45" t="str">
        <f t="shared" si="1"/>
        <v>EXAMEN</v>
      </c>
      <c r="J30" s="35">
        <f t="shared" si="2"/>
        <v>4.03</v>
      </c>
      <c r="K30" s="25">
        <f t="shared" si="3"/>
        <v>4.03</v>
      </c>
      <c r="L30" s="30" t="str">
        <f t="shared" si="4"/>
        <v>APROBADO</v>
      </c>
    </row>
    <row r="31" spans="1:12" ht="16.5" thickBot="1" x14ac:dyDescent="0.3">
      <c r="A31" s="11" t="s">
        <v>73</v>
      </c>
      <c r="B31" s="11" t="s">
        <v>74</v>
      </c>
      <c r="C31" s="18">
        <v>20003405</v>
      </c>
      <c r="D31" s="60">
        <f t="shared" si="5"/>
        <v>6.7</v>
      </c>
      <c r="E31" s="56">
        <f>VLOOKUP(A31,'RESUMEN NOTAS S2'!$A$2:$C$40,3)</f>
        <v>6</v>
      </c>
      <c r="F31" s="26">
        <v>5.95</v>
      </c>
      <c r="G31" s="42">
        <v>4.5</v>
      </c>
      <c r="H31" s="38">
        <f t="shared" si="0"/>
        <v>5.53</v>
      </c>
      <c r="I31" s="45" t="str">
        <f t="shared" si="1"/>
        <v>EXIMIDO</v>
      </c>
      <c r="J31" s="35">
        <f t="shared" si="2"/>
        <v>5.53</v>
      </c>
      <c r="K31" s="25">
        <f t="shared" si="3"/>
        <v>5.53</v>
      </c>
      <c r="L31" s="30" t="str">
        <f t="shared" si="4"/>
        <v>APROBADO</v>
      </c>
    </row>
    <row r="32" spans="1:12" ht="16.5" thickBot="1" x14ac:dyDescent="0.3">
      <c r="A32" s="58" t="s">
        <v>75</v>
      </c>
      <c r="B32" s="58" t="s">
        <v>76</v>
      </c>
      <c r="C32" s="75">
        <v>20161819</v>
      </c>
      <c r="D32" s="57">
        <f t="shared" si="5"/>
        <v>5.0999999999999996</v>
      </c>
      <c r="E32" s="79">
        <f>VLOOKUP(A32,'RESUMEN NOTAS S2'!$A$2:$C$40,3)</f>
        <v>6.5</v>
      </c>
      <c r="F32" s="66">
        <v>6.625</v>
      </c>
      <c r="G32" s="42">
        <v>4.8</v>
      </c>
      <c r="H32" s="38">
        <f t="shared" si="0"/>
        <v>5.5650000000000004</v>
      </c>
      <c r="I32" s="45" t="str">
        <f t="shared" si="1"/>
        <v>EXIMIDO</v>
      </c>
      <c r="J32" s="35">
        <f t="shared" si="2"/>
        <v>5.5650000000000004</v>
      </c>
      <c r="K32" s="25">
        <f t="shared" si="3"/>
        <v>5.5650000000000004</v>
      </c>
      <c r="L32" s="30" t="str">
        <f t="shared" si="4"/>
        <v>APROBADO</v>
      </c>
    </row>
    <row r="33" spans="1:12" ht="16.5" thickBot="1" x14ac:dyDescent="0.3">
      <c r="A33" s="11" t="s">
        <v>77</v>
      </c>
      <c r="B33" s="11" t="s">
        <v>78</v>
      </c>
      <c r="C33" s="18">
        <v>18586192</v>
      </c>
      <c r="D33" s="60">
        <f t="shared" si="5"/>
        <v>5.4</v>
      </c>
      <c r="E33" s="56">
        <f>VLOOKUP(A33,'RESUMEN NOTAS S2'!$A$2:$C$40,3)</f>
        <v>5.3</v>
      </c>
      <c r="F33" s="26">
        <v>5.8250000000000002</v>
      </c>
      <c r="G33" s="42">
        <v>1</v>
      </c>
      <c r="H33" s="38">
        <f t="shared" si="0"/>
        <v>3.7050000000000001</v>
      </c>
      <c r="I33" s="45" t="str">
        <f t="shared" si="1"/>
        <v>EXAMEN</v>
      </c>
      <c r="J33" s="35">
        <f t="shared" si="2"/>
        <v>3.7050000000000001</v>
      </c>
      <c r="K33" s="25">
        <f t="shared" si="3"/>
        <v>3.7050000000000001</v>
      </c>
      <c r="L33" s="30" t="str">
        <f t="shared" si="4"/>
        <v>REPROBADO</v>
      </c>
    </row>
    <row r="34" spans="1:12" ht="16.5" thickBot="1" x14ac:dyDescent="0.3">
      <c r="A34" s="11" t="s">
        <v>79</v>
      </c>
      <c r="B34" s="11" t="s">
        <v>80</v>
      </c>
      <c r="C34" s="18">
        <v>19679159</v>
      </c>
      <c r="D34" s="60">
        <f t="shared" si="5"/>
        <v>4.5</v>
      </c>
      <c r="E34" s="56">
        <f>VLOOKUP(A34,'RESUMEN NOTAS S2'!$A$2:$C$40,3)</f>
        <v>5.9</v>
      </c>
      <c r="F34" s="26">
        <v>5.8250000000000002</v>
      </c>
      <c r="G34" s="42">
        <v>1</v>
      </c>
      <c r="H34" s="38">
        <f t="shared" si="0"/>
        <v>3.645</v>
      </c>
      <c r="I34" s="45" t="str">
        <f t="shared" si="1"/>
        <v>EXAMEN</v>
      </c>
      <c r="J34" s="35">
        <f t="shared" si="2"/>
        <v>3.645</v>
      </c>
      <c r="K34" s="25">
        <f t="shared" si="3"/>
        <v>3.645</v>
      </c>
      <c r="L34" s="30" t="str">
        <f t="shared" si="4"/>
        <v>REPROBADO</v>
      </c>
    </row>
    <row r="35" spans="1:12" ht="16.5" thickBot="1" x14ac:dyDescent="0.3">
      <c r="A35" s="80" t="s">
        <v>81</v>
      </c>
      <c r="B35" s="80" t="s">
        <v>82</v>
      </c>
      <c r="C35" s="81">
        <v>20311836</v>
      </c>
      <c r="D35" s="82">
        <f t="shared" si="5"/>
        <v>5.5</v>
      </c>
      <c r="E35" s="83">
        <f>VLOOKUP(A35,'RESUMEN NOTAS S2'!$A$2:$C$40,3)</f>
        <v>5.9</v>
      </c>
      <c r="F35" s="84">
        <v>6.625</v>
      </c>
      <c r="G35" s="85">
        <v>1</v>
      </c>
      <c r="H35" s="86">
        <f t="shared" si="0"/>
        <v>4.0049999999999999</v>
      </c>
      <c r="I35" s="87" t="str">
        <f t="shared" si="1"/>
        <v>EXAMEN</v>
      </c>
      <c r="J35" s="88">
        <f t="shared" si="2"/>
        <v>4.0049999999999999</v>
      </c>
      <c r="K35" s="84">
        <f t="shared" si="3"/>
        <v>4.0049999999999999</v>
      </c>
      <c r="L35" s="89" t="str">
        <f t="shared" si="4"/>
        <v>APROBADO</v>
      </c>
    </row>
    <row r="36" spans="1:12" ht="16.5" thickBot="1" x14ac:dyDescent="0.3">
      <c r="A36" s="11" t="s">
        <v>83</v>
      </c>
      <c r="B36" s="11" t="s">
        <v>84</v>
      </c>
      <c r="C36" s="18">
        <v>19637886</v>
      </c>
      <c r="D36" s="60">
        <f t="shared" si="5"/>
        <v>5.4</v>
      </c>
      <c r="E36" s="56">
        <f>VLOOKUP(A36,'RESUMEN NOTAS S2'!$A$2:$C$40,3)</f>
        <v>3.5</v>
      </c>
      <c r="F36" s="26">
        <v>4.875</v>
      </c>
      <c r="G36" s="42">
        <v>5.8</v>
      </c>
      <c r="H36" s="38">
        <f t="shared" si="0"/>
        <v>5.0750000000000002</v>
      </c>
      <c r="I36" s="45" t="str">
        <f>IF(H36&gt;=5,"EXIMIDO","EXAMEN")</f>
        <v>EXIMIDO</v>
      </c>
      <c r="J36" s="35">
        <f t="shared" si="2"/>
        <v>5.0750000000000002</v>
      </c>
      <c r="K36" s="25">
        <f t="shared" si="3"/>
        <v>5.0750000000000002</v>
      </c>
      <c r="L36" s="30" t="str">
        <f t="shared" si="4"/>
        <v>APROBADO</v>
      </c>
    </row>
    <row r="37" spans="1:12" ht="16.5" thickBot="1" x14ac:dyDescent="0.3">
      <c r="A37" s="11" t="s">
        <v>85</v>
      </c>
      <c r="B37" s="11" t="s">
        <v>86</v>
      </c>
      <c r="C37" s="18">
        <v>20635566</v>
      </c>
      <c r="D37" s="60">
        <f t="shared" si="5"/>
        <v>6.4</v>
      </c>
      <c r="E37" s="56">
        <f>VLOOKUP(A37,'RESUMEN NOTAS S2'!$A$2:$C$40,3)</f>
        <v>6.5</v>
      </c>
      <c r="F37" s="26">
        <v>6.625</v>
      </c>
      <c r="G37" s="42">
        <v>5.5</v>
      </c>
      <c r="H37" s="38">
        <f t="shared" si="0"/>
        <v>6.1050000000000004</v>
      </c>
      <c r="I37" s="45" t="str">
        <f t="shared" si="1"/>
        <v>EXIMIDO</v>
      </c>
      <c r="J37" s="35">
        <f t="shared" si="2"/>
        <v>6.1050000000000004</v>
      </c>
      <c r="K37" s="25">
        <f t="shared" si="3"/>
        <v>6.1050000000000004</v>
      </c>
      <c r="L37" s="30" t="str">
        <f t="shared" si="4"/>
        <v>APROBADO</v>
      </c>
    </row>
    <row r="38" spans="1:12" ht="16.5" thickBot="1" x14ac:dyDescent="0.3">
      <c r="A38" s="11" t="s">
        <v>87</v>
      </c>
      <c r="B38" s="11" t="s">
        <v>88</v>
      </c>
      <c r="C38" s="18">
        <v>20073046</v>
      </c>
      <c r="D38" s="60">
        <f t="shared" si="5"/>
        <v>5.7</v>
      </c>
      <c r="E38" s="56">
        <f>VLOOKUP(A38,'RESUMEN NOTAS S2'!$A$2:$C$40,3)</f>
        <v>3.7</v>
      </c>
      <c r="F38" s="26">
        <v>6.3250000000000002</v>
      </c>
      <c r="G38" s="42">
        <v>6</v>
      </c>
      <c r="H38" s="38">
        <f t="shared" si="0"/>
        <v>5.5449999999999999</v>
      </c>
      <c r="I38" s="45" t="str">
        <f t="shared" si="1"/>
        <v>EXIMIDO</v>
      </c>
      <c r="J38" s="35">
        <f t="shared" si="2"/>
        <v>5.5449999999999999</v>
      </c>
      <c r="K38" s="25">
        <f t="shared" si="3"/>
        <v>5.5449999999999999</v>
      </c>
      <c r="L38" s="30" t="str">
        <f t="shared" si="4"/>
        <v>APROBADO</v>
      </c>
    </row>
    <row r="39" spans="1:12" ht="16.5" thickBot="1" x14ac:dyDescent="0.3">
      <c r="A39" s="11" t="s">
        <v>89</v>
      </c>
      <c r="B39" s="11" t="s">
        <v>90</v>
      </c>
      <c r="C39" s="18">
        <v>20445672</v>
      </c>
      <c r="D39" s="60">
        <f t="shared" si="5"/>
        <v>6.3</v>
      </c>
      <c r="E39" s="56">
        <f>VLOOKUP(A39,'RESUMEN NOTAS S2'!$A$2:$C$40,3)</f>
        <v>6</v>
      </c>
      <c r="F39" s="26">
        <v>5.95</v>
      </c>
      <c r="G39" s="42">
        <v>4.5</v>
      </c>
      <c r="H39" s="38">
        <f t="shared" si="0"/>
        <v>5.45</v>
      </c>
      <c r="I39" s="45" t="str">
        <f t="shared" si="1"/>
        <v>EXIMIDO</v>
      </c>
      <c r="J39" s="35">
        <f t="shared" si="2"/>
        <v>5.45</v>
      </c>
      <c r="K39" s="25">
        <f t="shared" si="3"/>
        <v>5.45</v>
      </c>
      <c r="L39" s="30" t="str">
        <f t="shared" si="4"/>
        <v>APROBADO</v>
      </c>
    </row>
    <row r="40" spans="1:12" ht="16.5" thickBot="1" x14ac:dyDescent="0.3">
      <c r="A40" s="11" t="s">
        <v>91</v>
      </c>
      <c r="B40" s="11" t="s">
        <v>92</v>
      </c>
      <c r="C40" s="18">
        <v>20689580</v>
      </c>
      <c r="D40" s="60">
        <f t="shared" si="5"/>
        <v>4.9000000000000004</v>
      </c>
      <c r="E40" s="56">
        <f>VLOOKUP(A40,'RESUMEN NOTAS S2'!$A$2:$C$40,3)</f>
        <v>6</v>
      </c>
      <c r="F40" s="26">
        <v>6.875</v>
      </c>
      <c r="G40" s="42">
        <v>6.7</v>
      </c>
      <c r="H40" s="38">
        <f t="shared" si="0"/>
        <v>6.2350000000000003</v>
      </c>
      <c r="I40" s="45" t="str">
        <f t="shared" si="1"/>
        <v>EXIMIDO</v>
      </c>
      <c r="J40" s="35">
        <f t="shared" si="2"/>
        <v>6.2350000000000003</v>
      </c>
      <c r="K40" s="25">
        <f t="shared" si="3"/>
        <v>6.2350000000000003</v>
      </c>
      <c r="L40" s="30" t="str">
        <f t="shared" si="4"/>
        <v>APROBADO</v>
      </c>
    </row>
    <row r="41" spans="1:12" ht="16.5" thickBot="1" x14ac:dyDescent="0.3">
      <c r="A41" s="11" t="s">
        <v>93</v>
      </c>
      <c r="B41" s="11" t="s">
        <v>94</v>
      </c>
      <c r="C41" s="18">
        <v>20443914</v>
      </c>
      <c r="D41" s="60">
        <f t="shared" si="5"/>
        <v>4.5999999999999996</v>
      </c>
      <c r="E41" s="56">
        <f>VLOOKUP(A41,'RESUMEN NOTAS S2'!$A$2:$C$40,3)</f>
        <v>5.0999999999999996</v>
      </c>
      <c r="F41" s="26">
        <v>2.5</v>
      </c>
      <c r="G41" s="42">
        <v>5.8</v>
      </c>
      <c r="H41" s="38">
        <f t="shared" si="0"/>
        <v>4.76</v>
      </c>
      <c r="I41" s="45" t="str">
        <f t="shared" si="1"/>
        <v>EXAMEN</v>
      </c>
      <c r="J41" s="35">
        <f t="shared" si="2"/>
        <v>4.76</v>
      </c>
      <c r="K41" s="25">
        <f t="shared" si="3"/>
        <v>4.76</v>
      </c>
      <c r="L41" s="30" t="str">
        <f t="shared" si="4"/>
        <v>APROBADO</v>
      </c>
    </row>
    <row r="42" spans="1:12" ht="16.5" thickBot="1" x14ac:dyDescent="0.3">
      <c r="A42" s="11" t="s">
        <v>95</v>
      </c>
      <c r="B42" s="11" t="s">
        <v>96</v>
      </c>
      <c r="C42" s="18">
        <v>20205842</v>
      </c>
      <c r="D42" s="60">
        <f t="shared" si="5"/>
        <v>5.2</v>
      </c>
      <c r="E42" s="56">
        <f>VLOOKUP(A42,'RESUMEN NOTAS S2'!$A$2:$C$40,3)</f>
        <v>4.3</v>
      </c>
      <c r="F42" s="26">
        <v>5.8250000000000002</v>
      </c>
      <c r="G42" s="42">
        <v>1</v>
      </c>
      <c r="H42" s="38">
        <f t="shared" si="0"/>
        <v>3.4649999999999999</v>
      </c>
      <c r="I42" s="45" t="str">
        <f t="shared" si="1"/>
        <v>EXAMEN</v>
      </c>
      <c r="J42" s="35">
        <f t="shared" si="2"/>
        <v>3.4649999999999999</v>
      </c>
      <c r="K42" s="25">
        <f t="shared" si="3"/>
        <v>3.4649999999999999</v>
      </c>
      <c r="L42" s="30" t="str">
        <f t="shared" si="4"/>
        <v>REPROBADO</v>
      </c>
    </row>
    <row r="43" spans="1:12" ht="16.5" thickBot="1" x14ac:dyDescent="0.3">
      <c r="A43" s="11" t="s">
        <v>97</v>
      </c>
      <c r="B43" s="11" t="s">
        <v>98</v>
      </c>
      <c r="C43" s="18">
        <v>20456988</v>
      </c>
      <c r="D43" s="60">
        <f t="shared" si="5"/>
        <v>4.5999999999999996</v>
      </c>
      <c r="E43" s="56">
        <f>VLOOKUP(A43,'RESUMEN NOTAS S2'!$A$2:$C$40,3)</f>
        <v>5</v>
      </c>
      <c r="F43" s="26">
        <v>5.95</v>
      </c>
      <c r="G43" s="42">
        <v>4.5</v>
      </c>
      <c r="H43" s="38">
        <f t="shared" si="0"/>
        <v>4.91</v>
      </c>
      <c r="I43" s="45" t="str">
        <f t="shared" si="1"/>
        <v>EXAMEN</v>
      </c>
      <c r="J43" s="35">
        <f t="shared" si="2"/>
        <v>4.91</v>
      </c>
      <c r="K43" s="25">
        <f t="shared" si="3"/>
        <v>4.91</v>
      </c>
      <c r="L43" s="30" t="str">
        <f t="shared" si="4"/>
        <v>APROBADO</v>
      </c>
    </row>
    <row r="44" spans="1:12" ht="16.5" thickBot="1" x14ac:dyDescent="0.3">
      <c r="A44" s="16" t="s">
        <v>99</v>
      </c>
      <c r="B44" s="16" t="s">
        <v>100</v>
      </c>
      <c r="C44" s="19">
        <v>19689288</v>
      </c>
      <c r="D44" s="60">
        <f t="shared" si="5"/>
        <v>4.8</v>
      </c>
      <c r="E44" s="56">
        <f>VLOOKUP(A44,'RESUMEN NOTAS S2'!$A$2:$C$40,3)</f>
        <v>5.6</v>
      </c>
      <c r="F44" s="37">
        <v>6.3250000000000002</v>
      </c>
      <c r="G44" s="43">
        <v>6</v>
      </c>
      <c r="H44" s="38">
        <f t="shared" si="0"/>
        <v>5.7450000000000001</v>
      </c>
      <c r="I44" s="47" t="str">
        <f t="shared" si="1"/>
        <v>EXIMIDO</v>
      </c>
      <c r="J44" s="49">
        <f t="shared" si="2"/>
        <v>5.7450000000000001</v>
      </c>
      <c r="K44" s="50">
        <f t="shared" si="3"/>
        <v>5.7450000000000001</v>
      </c>
      <c r="L44" s="33" t="str">
        <f t="shared" si="4"/>
        <v>APROBADO</v>
      </c>
    </row>
  </sheetData>
  <conditionalFormatting sqref="I3">
    <cfRule type="colorScale" priority="2">
      <colorScale>
        <cfvo type="min"/>
        <cfvo type="max"/>
        <color rgb="FFFF7128"/>
        <color rgb="FFFFEF9C"/>
      </colorScale>
    </cfRule>
  </conditionalFormatting>
  <conditionalFormatting sqref="I3:I44">
    <cfRule type="colorScale" priority="1">
      <colorScale>
        <cfvo type="formula" val="&quot;&quot;&quot;EXIMIDO&quot;&quot;&quot;"/>
        <cfvo type="formula" val="&quot;&quot;&quot;EXAMEN&quot;&quot;&quot;"/>
        <color theme="9"/>
        <color rgb="FFFF0000"/>
      </colorScale>
    </cfRule>
  </conditionalFormatting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45"/>
  <sheetViews>
    <sheetView workbookViewId="0"/>
  </sheetViews>
  <sheetFormatPr baseColWidth="10" defaultRowHeight="15.75" x14ac:dyDescent="0.25"/>
  <cols>
    <col min="2" max="2" width="23.5" customWidth="1"/>
    <col min="3" max="3" width="19.625" customWidth="1"/>
    <col min="4" max="4" width="17" customWidth="1"/>
    <col min="5" max="8" width="10.875" style="3" customWidth="1"/>
    <col min="9" max="9" width="10.5" bestFit="1" customWidth="1"/>
  </cols>
  <sheetData>
    <row r="2" spans="1:9" ht="16.5" thickBot="1" x14ac:dyDescent="0.3"/>
    <row r="3" spans="1:9" ht="16.5" thickBot="1" x14ac:dyDescent="0.3">
      <c r="A3" s="9" t="s">
        <v>0</v>
      </c>
      <c r="B3" s="10" t="s">
        <v>1</v>
      </c>
      <c r="C3" s="10" t="s">
        <v>2</v>
      </c>
      <c r="D3" s="20" t="s">
        <v>3</v>
      </c>
      <c r="E3" s="51" t="s">
        <v>9</v>
      </c>
      <c r="F3" s="52" t="s">
        <v>10</v>
      </c>
      <c r="G3" s="52" t="s">
        <v>11</v>
      </c>
      <c r="H3" s="52" t="s">
        <v>12</v>
      </c>
      <c r="I3" s="4" t="s">
        <v>13</v>
      </c>
    </row>
    <row r="4" spans="1:9" x14ac:dyDescent="0.25">
      <c r="A4" s="12">
        <v>78871</v>
      </c>
      <c r="B4" s="13" t="s">
        <v>17</v>
      </c>
      <c r="C4" s="13" t="s">
        <v>18</v>
      </c>
      <c r="D4" s="17">
        <v>20332159</v>
      </c>
      <c r="E4" s="53">
        <v>7</v>
      </c>
      <c r="F4" s="5">
        <v>7</v>
      </c>
      <c r="G4" s="5">
        <v>6.5</v>
      </c>
      <c r="H4" s="55">
        <v>6</v>
      </c>
      <c r="I4" s="38">
        <f t="shared" ref="I4:I45" si="0">AVERAGE(E4:H4)</f>
        <v>6.625</v>
      </c>
    </row>
    <row r="5" spans="1:9" x14ac:dyDescent="0.25">
      <c r="A5" s="14">
        <v>79275</v>
      </c>
      <c r="B5" s="11" t="s">
        <v>19</v>
      </c>
      <c r="C5" s="11" t="s">
        <v>20</v>
      </c>
      <c r="D5" s="18">
        <v>20481875</v>
      </c>
      <c r="E5" s="7">
        <v>6.5</v>
      </c>
      <c r="F5" s="5">
        <v>7</v>
      </c>
      <c r="G5" s="5">
        <v>6.5</v>
      </c>
      <c r="H5" s="21">
        <v>6</v>
      </c>
      <c r="I5" s="39">
        <f t="shared" si="0"/>
        <v>6.5</v>
      </c>
    </row>
    <row r="6" spans="1:9" x14ac:dyDescent="0.25">
      <c r="A6" s="14">
        <v>78128</v>
      </c>
      <c r="B6" s="11" t="s">
        <v>21</v>
      </c>
      <c r="C6" s="11" t="s">
        <v>22</v>
      </c>
      <c r="D6" s="18">
        <v>20164868</v>
      </c>
      <c r="E6" s="7">
        <v>1</v>
      </c>
      <c r="F6" s="5">
        <v>3</v>
      </c>
      <c r="G6" s="5">
        <v>5</v>
      </c>
      <c r="H6" s="21">
        <v>6</v>
      </c>
      <c r="I6" s="39">
        <f t="shared" si="0"/>
        <v>3.75</v>
      </c>
    </row>
    <row r="7" spans="1:9" x14ac:dyDescent="0.25">
      <c r="A7" s="14">
        <v>78017</v>
      </c>
      <c r="B7" s="11" t="s">
        <v>23</v>
      </c>
      <c r="C7" s="11" t="s">
        <v>24</v>
      </c>
      <c r="D7" s="18">
        <v>20268406</v>
      </c>
      <c r="E7" s="7">
        <v>6.5</v>
      </c>
      <c r="F7" s="5">
        <v>6</v>
      </c>
      <c r="G7" s="5">
        <v>7</v>
      </c>
      <c r="H7" s="21">
        <v>5.8</v>
      </c>
      <c r="I7" s="39">
        <f t="shared" si="0"/>
        <v>6.3250000000000002</v>
      </c>
    </row>
    <row r="8" spans="1:9" x14ac:dyDescent="0.25">
      <c r="A8" s="14">
        <v>83042</v>
      </c>
      <c r="B8" s="11" t="s">
        <v>25</v>
      </c>
      <c r="C8" s="11" t="s">
        <v>26</v>
      </c>
      <c r="D8" s="18">
        <v>20333009</v>
      </c>
      <c r="E8" s="7">
        <v>1</v>
      </c>
      <c r="F8" s="5">
        <v>1</v>
      </c>
      <c r="G8" s="5">
        <v>1</v>
      </c>
      <c r="H8" s="21">
        <v>1</v>
      </c>
      <c r="I8" s="39">
        <f t="shared" si="0"/>
        <v>1</v>
      </c>
    </row>
    <row r="9" spans="1:9" x14ac:dyDescent="0.25">
      <c r="A9" s="14">
        <v>78686</v>
      </c>
      <c r="B9" s="11" t="s">
        <v>27</v>
      </c>
      <c r="C9" s="11" t="s">
        <v>28</v>
      </c>
      <c r="D9" s="18">
        <v>20557071</v>
      </c>
      <c r="E9" s="7">
        <v>6.5</v>
      </c>
      <c r="F9" s="5">
        <v>7</v>
      </c>
      <c r="G9" s="5">
        <v>6.5</v>
      </c>
      <c r="H9" s="21">
        <v>6</v>
      </c>
      <c r="I9" s="39">
        <f t="shared" si="0"/>
        <v>6.5</v>
      </c>
    </row>
    <row r="10" spans="1:9" x14ac:dyDescent="0.25">
      <c r="A10" s="14">
        <v>79370</v>
      </c>
      <c r="B10" s="11" t="s">
        <v>29</v>
      </c>
      <c r="C10" s="11" t="s">
        <v>30</v>
      </c>
      <c r="D10" s="18">
        <v>20371771</v>
      </c>
      <c r="E10" s="7">
        <v>6.5</v>
      </c>
      <c r="F10" s="5">
        <v>7</v>
      </c>
      <c r="G10" s="5">
        <v>7</v>
      </c>
      <c r="H10" s="21">
        <v>7</v>
      </c>
      <c r="I10" s="39">
        <f t="shared" si="0"/>
        <v>6.875</v>
      </c>
    </row>
    <row r="11" spans="1:9" x14ac:dyDescent="0.25">
      <c r="A11" s="14">
        <v>79274</v>
      </c>
      <c r="B11" s="11" t="s">
        <v>31</v>
      </c>
      <c r="C11" s="11" t="s">
        <v>32</v>
      </c>
      <c r="D11" s="18">
        <v>20296129</v>
      </c>
      <c r="E11" s="7">
        <v>7</v>
      </c>
      <c r="F11" s="5">
        <v>7</v>
      </c>
      <c r="G11" s="5">
        <v>6.5</v>
      </c>
      <c r="H11" s="21">
        <v>6</v>
      </c>
      <c r="I11" s="39">
        <f t="shared" si="0"/>
        <v>6.625</v>
      </c>
    </row>
    <row r="12" spans="1:9" x14ac:dyDescent="0.25">
      <c r="A12" s="14">
        <v>78329</v>
      </c>
      <c r="B12" s="11" t="s">
        <v>33</v>
      </c>
      <c r="C12" s="11" t="s">
        <v>34</v>
      </c>
      <c r="D12" s="18">
        <v>19840235</v>
      </c>
      <c r="E12" s="7">
        <v>7</v>
      </c>
      <c r="F12" s="5">
        <v>7</v>
      </c>
      <c r="G12" s="5">
        <v>6</v>
      </c>
      <c r="H12" s="21">
        <v>6.5</v>
      </c>
      <c r="I12" s="39">
        <f t="shared" si="0"/>
        <v>6.625</v>
      </c>
    </row>
    <row r="13" spans="1:9" x14ac:dyDescent="0.25">
      <c r="A13" s="14">
        <v>83301</v>
      </c>
      <c r="B13" s="11" t="s">
        <v>35</v>
      </c>
      <c r="C13" s="11" t="s">
        <v>36</v>
      </c>
      <c r="D13" s="18">
        <v>19586555</v>
      </c>
      <c r="E13" s="7">
        <v>1</v>
      </c>
      <c r="F13" s="5">
        <v>1</v>
      </c>
      <c r="G13" s="5">
        <v>1</v>
      </c>
      <c r="H13" s="21">
        <v>1</v>
      </c>
      <c r="I13" s="39">
        <f t="shared" si="0"/>
        <v>1</v>
      </c>
    </row>
    <row r="14" spans="1:9" x14ac:dyDescent="0.25">
      <c r="A14" s="14">
        <v>74586</v>
      </c>
      <c r="B14" s="11" t="s">
        <v>37</v>
      </c>
      <c r="C14" s="11" t="s">
        <v>38</v>
      </c>
      <c r="D14" s="18">
        <v>20076067</v>
      </c>
      <c r="E14" s="7">
        <v>7</v>
      </c>
      <c r="F14" s="5">
        <v>7</v>
      </c>
      <c r="G14" s="5">
        <v>6</v>
      </c>
      <c r="H14" s="21">
        <v>6.5</v>
      </c>
      <c r="I14" s="39">
        <f t="shared" si="0"/>
        <v>6.625</v>
      </c>
    </row>
    <row r="15" spans="1:9" x14ac:dyDescent="0.25">
      <c r="A15" s="14">
        <v>79335</v>
      </c>
      <c r="B15" s="11" t="s">
        <v>39</v>
      </c>
      <c r="C15" s="11" t="s">
        <v>40</v>
      </c>
      <c r="D15" s="18">
        <v>20418076</v>
      </c>
      <c r="E15" s="7">
        <v>7</v>
      </c>
      <c r="F15" s="5">
        <v>7</v>
      </c>
      <c r="G15" s="5">
        <v>6.5</v>
      </c>
      <c r="H15" s="21">
        <v>6</v>
      </c>
      <c r="I15" s="39">
        <f t="shared" si="0"/>
        <v>6.625</v>
      </c>
    </row>
    <row r="16" spans="1:9" x14ac:dyDescent="0.25">
      <c r="A16" s="14">
        <v>77884</v>
      </c>
      <c r="B16" s="11" t="s">
        <v>41</v>
      </c>
      <c r="C16" s="11" t="s">
        <v>42</v>
      </c>
      <c r="D16" s="18">
        <v>20469767</v>
      </c>
      <c r="E16" s="7">
        <v>6.5</v>
      </c>
      <c r="F16" s="5">
        <v>7</v>
      </c>
      <c r="G16" s="5">
        <v>6.5</v>
      </c>
      <c r="H16" s="21">
        <v>6</v>
      </c>
      <c r="I16" s="39">
        <f t="shared" si="0"/>
        <v>6.5</v>
      </c>
    </row>
    <row r="17" spans="1:9" x14ac:dyDescent="0.25">
      <c r="A17" s="31">
        <v>79477</v>
      </c>
      <c r="B17" s="27" t="s">
        <v>43</v>
      </c>
      <c r="C17" s="27" t="s">
        <v>44</v>
      </c>
      <c r="D17" s="36">
        <v>20468059</v>
      </c>
      <c r="E17" s="7">
        <v>6.5</v>
      </c>
      <c r="F17" s="5">
        <v>7</v>
      </c>
      <c r="G17" s="5">
        <v>6.5</v>
      </c>
      <c r="H17" s="21">
        <v>6</v>
      </c>
      <c r="I17" s="39">
        <f t="shared" si="0"/>
        <v>6.5</v>
      </c>
    </row>
    <row r="18" spans="1:9" x14ac:dyDescent="0.25">
      <c r="A18" s="14">
        <v>80205</v>
      </c>
      <c r="B18" s="11" t="s">
        <v>45</v>
      </c>
      <c r="C18" s="11" t="s">
        <v>46</v>
      </c>
      <c r="D18" s="18">
        <v>20182175</v>
      </c>
      <c r="E18" s="7">
        <v>7</v>
      </c>
      <c r="F18" s="5">
        <v>7</v>
      </c>
      <c r="G18" s="5">
        <v>6</v>
      </c>
      <c r="H18" s="21">
        <v>6.5</v>
      </c>
      <c r="I18" s="39">
        <f t="shared" si="0"/>
        <v>6.625</v>
      </c>
    </row>
    <row r="19" spans="1:9" x14ac:dyDescent="0.25">
      <c r="A19" s="14">
        <v>78642</v>
      </c>
      <c r="B19" s="11" t="s">
        <v>47</v>
      </c>
      <c r="C19" s="11" t="s">
        <v>48</v>
      </c>
      <c r="D19" s="18">
        <v>20205445</v>
      </c>
      <c r="E19" s="7">
        <v>6.5</v>
      </c>
      <c r="F19" s="5">
        <v>7</v>
      </c>
      <c r="G19" s="5">
        <v>7</v>
      </c>
      <c r="H19" s="21">
        <v>7</v>
      </c>
      <c r="I19" s="39">
        <f t="shared" si="0"/>
        <v>6.875</v>
      </c>
    </row>
    <row r="20" spans="1:9" x14ac:dyDescent="0.25">
      <c r="A20" s="14">
        <v>78394</v>
      </c>
      <c r="B20" s="11" t="s">
        <v>49</v>
      </c>
      <c r="C20" s="11" t="s">
        <v>50</v>
      </c>
      <c r="D20" s="18">
        <v>20411207</v>
      </c>
      <c r="E20" s="7">
        <v>7</v>
      </c>
      <c r="F20" s="5">
        <v>7</v>
      </c>
      <c r="G20" s="5">
        <v>6.5</v>
      </c>
      <c r="H20" s="21">
        <v>6</v>
      </c>
      <c r="I20" s="39">
        <f t="shared" si="0"/>
        <v>6.625</v>
      </c>
    </row>
    <row r="21" spans="1:9" x14ac:dyDescent="0.25">
      <c r="A21" s="14">
        <v>79861</v>
      </c>
      <c r="B21" s="11" t="s">
        <v>51</v>
      </c>
      <c r="C21" s="11" t="s">
        <v>52</v>
      </c>
      <c r="D21" s="18">
        <v>19955641</v>
      </c>
      <c r="E21" s="7">
        <v>6.5</v>
      </c>
      <c r="F21" s="5">
        <v>7</v>
      </c>
      <c r="G21" s="5">
        <v>7</v>
      </c>
      <c r="H21" s="21">
        <v>7</v>
      </c>
      <c r="I21" s="39">
        <f t="shared" si="0"/>
        <v>6.875</v>
      </c>
    </row>
    <row r="22" spans="1:9" x14ac:dyDescent="0.25">
      <c r="A22" s="14">
        <v>77906</v>
      </c>
      <c r="B22" s="11" t="s">
        <v>53</v>
      </c>
      <c r="C22" s="11" t="s">
        <v>54</v>
      </c>
      <c r="D22" s="18">
        <v>19077424</v>
      </c>
      <c r="E22" s="7">
        <v>1</v>
      </c>
      <c r="F22" s="5">
        <v>3</v>
      </c>
      <c r="G22" s="5">
        <v>5</v>
      </c>
      <c r="H22" s="21">
        <v>6</v>
      </c>
      <c r="I22" s="39">
        <f t="shared" si="0"/>
        <v>3.75</v>
      </c>
    </row>
    <row r="23" spans="1:9" x14ac:dyDescent="0.25">
      <c r="A23" s="14">
        <v>79039</v>
      </c>
      <c r="B23" s="11" t="s">
        <v>55</v>
      </c>
      <c r="C23" s="11" t="s">
        <v>56</v>
      </c>
      <c r="D23" s="18">
        <v>20746152</v>
      </c>
      <c r="E23" s="7">
        <v>7</v>
      </c>
      <c r="F23" s="5">
        <v>7</v>
      </c>
      <c r="G23" s="5">
        <v>6</v>
      </c>
      <c r="H23" s="21">
        <v>5.8</v>
      </c>
      <c r="I23" s="39">
        <f t="shared" si="0"/>
        <v>6.45</v>
      </c>
    </row>
    <row r="24" spans="1:9" x14ac:dyDescent="0.25">
      <c r="A24" s="14">
        <v>78259</v>
      </c>
      <c r="B24" s="11" t="s">
        <v>57</v>
      </c>
      <c r="C24" s="11" t="s">
        <v>58</v>
      </c>
      <c r="D24" s="18">
        <v>18085628</v>
      </c>
      <c r="E24" s="7">
        <v>7</v>
      </c>
      <c r="F24" s="5">
        <v>7</v>
      </c>
      <c r="G24" s="5">
        <v>6</v>
      </c>
      <c r="H24" s="21">
        <v>5.8</v>
      </c>
      <c r="I24" s="39">
        <f t="shared" si="0"/>
        <v>6.45</v>
      </c>
    </row>
    <row r="25" spans="1:9" x14ac:dyDescent="0.25">
      <c r="A25" s="14">
        <v>78110</v>
      </c>
      <c r="B25" s="11" t="s">
        <v>59</v>
      </c>
      <c r="C25" s="11" t="s">
        <v>60</v>
      </c>
      <c r="D25" s="18">
        <v>20214895</v>
      </c>
      <c r="E25" s="7">
        <v>6.5</v>
      </c>
      <c r="F25" s="5">
        <v>7</v>
      </c>
      <c r="G25" s="5">
        <v>6.5</v>
      </c>
      <c r="H25" s="21">
        <v>6</v>
      </c>
      <c r="I25" s="39">
        <f t="shared" si="0"/>
        <v>6.5</v>
      </c>
    </row>
    <row r="26" spans="1:9" x14ac:dyDescent="0.25">
      <c r="A26" s="14">
        <v>78159</v>
      </c>
      <c r="B26" s="11" t="s">
        <v>61</v>
      </c>
      <c r="C26" s="11" t="s">
        <v>62</v>
      </c>
      <c r="D26" s="18">
        <v>20465683</v>
      </c>
      <c r="E26" s="7">
        <v>6.5</v>
      </c>
      <c r="F26" s="5">
        <v>7</v>
      </c>
      <c r="G26" s="5">
        <v>6.5</v>
      </c>
      <c r="H26" s="21">
        <v>6</v>
      </c>
      <c r="I26" s="39">
        <f t="shared" si="0"/>
        <v>6.5</v>
      </c>
    </row>
    <row r="27" spans="1:9" x14ac:dyDescent="0.25">
      <c r="A27" s="14">
        <v>78250</v>
      </c>
      <c r="B27" s="11" t="s">
        <v>63</v>
      </c>
      <c r="C27" s="11" t="s">
        <v>64</v>
      </c>
      <c r="D27" s="18">
        <v>20332091</v>
      </c>
      <c r="E27" s="7">
        <v>7</v>
      </c>
      <c r="F27" s="5">
        <v>7</v>
      </c>
      <c r="G27" s="5">
        <v>6.5</v>
      </c>
      <c r="H27" s="21">
        <v>6</v>
      </c>
      <c r="I27" s="39">
        <f t="shared" si="0"/>
        <v>6.625</v>
      </c>
    </row>
    <row r="28" spans="1:9" x14ac:dyDescent="0.25">
      <c r="A28" s="14">
        <v>74144</v>
      </c>
      <c r="B28" s="11" t="s">
        <v>65</v>
      </c>
      <c r="C28" s="11" t="s">
        <v>66</v>
      </c>
      <c r="D28" s="18">
        <v>19955127</v>
      </c>
      <c r="E28" s="7">
        <v>7</v>
      </c>
      <c r="F28" s="5">
        <v>7</v>
      </c>
      <c r="G28" s="5">
        <v>6</v>
      </c>
      <c r="H28" s="21">
        <v>5.8</v>
      </c>
      <c r="I28" s="39">
        <f t="shared" si="0"/>
        <v>6.45</v>
      </c>
    </row>
    <row r="29" spans="1:9" x14ac:dyDescent="0.25">
      <c r="A29" s="14">
        <v>79293</v>
      </c>
      <c r="B29" s="11" t="s">
        <v>67</v>
      </c>
      <c r="C29" s="11" t="s">
        <v>68</v>
      </c>
      <c r="D29" s="18">
        <v>18061288</v>
      </c>
      <c r="E29" s="7">
        <v>7</v>
      </c>
      <c r="F29" s="5">
        <v>7</v>
      </c>
      <c r="G29" s="5">
        <v>6</v>
      </c>
      <c r="H29" s="21">
        <v>5.8</v>
      </c>
      <c r="I29" s="39">
        <f t="shared" si="0"/>
        <v>6.45</v>
      </c>
    </row>
    <row r="30" spans="1:9" x14ac:dyDescent="0.25">
      <c r="A30" s="14">
        <v>79009</v>
      </c>
      <c r="B30" s="11" t="s">
        <v>69</v>
      </c>
      <c r="C30" s="11" t="s">
        <v>70</v>
      </c>
      <c r="D30" s="18">
        <v>20470838</v>
      </c>
      <c r="E30" s="7">
        <v>5</v>
      </c>
      <c r="F30" s="5">
        <v>7</v>
      </c>
      <c r="G30" s="5">
        <v>6</v>
      </c>
      <c r="H30" s="21">
        <v>5.8</v>
      </c>
      <c r="I30" s="39">
        <f t="shared" si="0"/>
        <v>5.95</v>
      </c>
    </row>
    <row r="31" spans="1:9" x14ac:dyDescent="0.25">
      <c r="A31" s="14">
        <v>78703</v>
      </c>
      <c r="B31" s="11" t="s">
        <v>71</v>
      </c>
      <c r="C31" s="11" t="s">
        <v>72</v>
      </c>
      <c r="D31" s="18">
        <v>19672269</v>
      </c>
      <c r="E31" s="7">
        <v>7</v>
      </c>
      <c r="F31" s="5">
        <v>7</v>
      </c>
      <c r="G31" s="5">
        <v>6</v>
      </c>
      <c r="H31" s="21">
        <v>5.8</v>
      </c>
      <c r="I31" s="39">
        <f t="shared" si="0"/>
        <v>6.45</v>
      </c>
    </row>
    <row r="32" spans="1:9" x14ac:dyDescent="0.25">
      <c r="A32" s="14">
        <v>78040</v>
      </c>
      <c r="B32" s="11" t="s">
        <v>73</v>
      </c>
      <c r="C32" s="11" t="s">
        <v>74</v>
      </c>
      <c r="D32" s="18">
        <v>20003405</v>
      </c>
      <c r="E32" s="7">
        <v>5</v>
      </c>
      <c r="F32" s="5">
        <v>7</v>
      </c>
      <c r="G32" s="5">
        <v>6</v>
      </c>
      <c r="H32" s="21">
        <v>5.8</v>
      </c>
      <c r="I32" s="39">
        <f t="shared" si="0"/>
        <v>5.95</v>
      </c>
    </row>
    <row r="33" spans="1:9" x14ac:dyDescent="0.25">
      <c r="A33" s="14">
        <v>78150</v>
      </c>
      <c r="B33" s="11" t="s">
        <v>75</v>
      </c>
      <c r="C33" s="11" t="s">
        <v>76</v>
      </c>
      <c r="D33" s="18">
        <v>20161819</v>
      </c>
      <c r="E33" s="7">
        <v>7</v>
      </c>
      <c r="F33" s="5">
        <v>7</v>
      </c>
      <c r="G33" s="5">
        <v>6.5</v>
      </c>
      <c r="H33" s="21">
        <v>6</v>
      </c>
      <c r="I33" s="39">
        <f t="shared" si="0"/>
        <v>6.625</v>
      </c>
    </row>
    <row r="34" spans="1:9" x14ac:dyDescent="0.25">
      <c r="A34" s="14">
        <v>78479</v>
      </c>
      <c r="B34" s="11" t="s">
        <v>77</v>
      </c>
      <c r="C34" s="11" t="s">
        <v>78</v>
      </c>
      <c r="D34" s="18">
        <v>18586192</v>
      </c>
      <c r="E34" s="7">
        <v>6</v>
      </c>
      <c r="F34" s="5">
        <v>5.8</v>
      </c>
      <c r="G34" s="5">
        <v>5.5</v>
      </c>
      <c r="H34" s="21">
        <v>6</v>
      </c>
      <c r="I34" s="39">
        <f t="shared" si="0"/>
        <v>5.8250000000000002</v>
      </c>
    </row>
    <row r="35" spans="1:9" x14ac:dyDescent="0.25">
      <c r="A35" s="14">
        <v>78653</v>
      </c>
      <c r="B35" s="11" t="s">
        <v>79</v>
      </c>
      <c r="C35" s="11" t="s">
        <v>80</v>
      </c>
      <c r="D35" s="18">
        <v>19679159</v>
      </c>
      <c r="E35" s="7">
        <v>6</v>
      </c>
      <c r="F35" s="5">
        <v>5.8</v>
      </c>
      <c r="G35" s="5">
        <v>5.5</v>
      </c>
      <c r="H35" s="21">
        <v>6</v>
      </c>
      <c r="I35" s="39">
        <f t="shared" si="0"/>
        <v>5.8250000000000002</v>
      </c>
    </row>
    <row r="36" spans="1:9" x14ac:dyDescent="0.25">
      <c r="A36" s="14">
        <v>78243</v>
      </c>
      <c r="B36" s="11" t="s">
        <v>81</v>
      </c>
      <c r="C36" s="11" t="s">
        <v>82</v>
      </c>
      <c r="D36" s="18">
        <v>20311836</v>
      </c>
      <c r="E36" s="7">
        <v>7</v>
      </c>
      <c r="F36" s="5">
        <v>7</v>
      </c>
      <c r="G36" s="5">
        <v>6</v>
      </c>
      <c r="H36" s="21">
        <v>6.5</v>
      </c>
      <c r="I36" s="39">
        <f t="shared" si="0"/>
        <v>6.625</v>
      </c>
    </row>
    <row r="37" spans="1:9" x14ac:dyDescent="0.25">
      <c r="A37" s="14">
        <v>83820</v>
      </c>
      <c r="B37" s="11" t="s">
        <v>83</v>
      </c>
      <c r="C37" s="11" t="s">
        <v>84</v>
      </c>
      <c r="D37" s="18">
        <v>19637886</v>
      </c>
      <c r="E37" s="7">
        <v>5.5</v>
      </c>
      <c r="F37" s="5">
        <v>3</v>
      </c>
      <c r="G37" s="5">
        <v>5</v>
      </c>
      <c r="H37" s="21">
        <v>6</v>
      </c>
      <c r="I37" s="39">
        <f t="shared" si="0"/>
        <v>4.875</v>
      </c>
    </row>
    <row r="38" spans="1:9" x14ac:dyDescent="0.25">
      <c r="A38" s="14">
        <v>78414</v>
      </c>
      <c r="B38" s="11" t="s">
        <v>85</v>
      </c>
      <c r="C38" s="11" t="s">
        <v>86</v>
      </c>
      <c r="D38" s="18">
        <v>20635566</v>
      </c>
      <c r="E38" s="7">
        <v>7</v>
      </c>
      <c r="F38" s="5">
        <v>7</v>
      </c>
      <c r="G38" s="5">
        <v>6</v>
      </c>
      <c r="H38" s="21">
        <v>6.5</v>
      </c>
      <c r="I38" s="39">
        <f t="shared" si="0"/>
        <v>6.625</v>
      </c>
    </row>
    <row r="39" spans="1:9" x14ac:dyDescent="0.25">
      <c r="A39" s="14">
        <v>74551</v>
      </c>
      <c r="B39" s="11" t="s">
        <v>87</v>
      </c>
      <c r="C39" s="11" t="s">
        <v>88</v>
      </c>
      <c r="D39" s="18">
        <v>20073046</v>
      </c>
      <c r="E39" s="7">
        <v>6.5</v>
      </c>
      <c r="F39" s="5">
        <v>6</v>
      </c>
      <c r="G39" s="5">
        <v>7</v>
      </c>
      <c r="H39" s="21">
        <v>5.8</v>
      </c>
      <c r="I39" s="39">
        <f t="shared" si="0"/>
        <v>6.3250000000000002</v>
      </c>
    </row>
    <row r="40" spans="1:9" x14ac:dyDescent="0.25">
      <c r="A40" s="14">
        <v>78696</v>
      </c>
      <c r="B40" s="11" t="s">
        <v>89</v>
      </c>
      <c r="C40" s="11" t="s">
        <v>90</v>
      </c>
      <c r="D40" s="18">
        <v>20445672</v>
      </c>
      <c r="E40" s="7">
        <v>5</v>
      </c>
      <c r="F40" s="5">
        <v>7</v>
      </c>
      <c r="G40" s="5">
        <v>6</v>
      </c>
      <c r="H40" s="21">
        <v>5.8</v>
      </c>
      <c r="I40" s="39">
        <f t="shared" si="0"/>
        <v>5.95</v>
      </c>
    </row>
    <row r="41" spans="1:9" x14ac:dyDescent="0.25">
      <c r="A41" s="14">
        <v>77913</v>
      </c>
      <c r="B41" s="11" t="s">
        <v>91</v>
      </c>
      <c r="C41" s="11" t="s">
        <v>92</v>
      </c>
      <c r="D41" s="18">
        <v>20689580</v>
      </c>
      <c r="E41" s="7">
        <v>6.5</v>
      </c>
      <c r="F41" s="5">
        <v>7</v>
      </c>
      <c r="G41" s="5">
        <v>7</v>
      </c>
      <c r="H41" s="21">
        <v>7</v>
      </c>
      <c r="I41" s="39">
        <f t="shared" si="0"/>
        <v>6.875</v>
      </c>
    </row>
    <row r="42" spans="1:9" x14ac:dyDescent="0.25">
      <c r="A42" s="14">
        <v>81778</v>
      </c>
      <c r="B42" s="11" t="s">
        <v>93</v>
      </c>
      <c r="C42" s="11" t="s">
        <v>94</v>
      </c>
      <c r="D42" s="18">
        <v>20443914</v>
      </c>
      <c r="E42" s="7">
        <v>1</v>
      </c>
      <c r="F42" s="5">
        <v>3</v>
      </c>
      <c r="G42" s="5">
        <v>5</v>
      </c>
      <c r="H42" s="21">
        <v>1</v>
      </c>
      <c r="I42" s="39">
        <f t="shared" si="0"/>
        <v>2.5</v>
      </c>
    </row>
    <row r="43" spans="1:9" x14ac:dyDescent="0.25">
      <c r="A43" s="14">
        <v>78500</v>
      </c>
      <c r="B43" s="11" t="s">
        <v>95</v>
      </c>
      <c r="C43" s="11" t="s">
        <v>96</v>
      </c>
      <c r="D43" s="18">
        <v>20205842</v>
      </c>
      <c r="E43" s="7">
        <v>6</v>
      </c>
      <c r="F43" s="5">
        <v>5.8</v>
      </c>
      <c r="G43" s="5">
        <v>5.5</v>
      </c>
      <c r="H43" s="21">
        <v>6</v>
      </c>
      <c r="I43" s="39">
        <f t="shared" si="0"/>
        <v>5.8250000000000002</v>
      </c>
    </row>
    <row r="44" spans="1:9" x14ac:dyDescent="0.25">
      <c r="A44" s="14">
        <v>79040</v>
      </c>
      <c r="B44" s="11" t="s">
        <v>97</v>
      </c>
      <c r="C44" s="11" t="s">
        <v>98</v>
      </c>
      <c r="D44" s="18">
        <v>20456988</v>
      </c>
      <c r="E44" s="7">
        <v>5</v>
      </c>
      <c r="F44" s="5">
        <v>7</v>
      </c>
      <c r="G44" s="5">
        <v>6</v>
      </c>
      <c r="H44" s="21">
        <v>5.8</v>
      </c>
      <c r="I44" s="39">
        <f t="shared" si="0"/>
        <v>5.95</v>
      </c>
    </row>
    <row r="45" spans="1:9" ht="16.5" thickBot="1" x14ac:dyDescent="0.3">
      <c r="A45" s="15">
        <v>78878</v>
      </c>
      <c r="B45" s="16" t="s">
        <v>99</v>
      </c>
      <c r="C45" s="16" t="s">
        <v>100</v>
      </c>
      <c r="D45" s="19">
        <v>19689288</v>
      </c>
      <c r="E45" s="54">
        <v>6.5</v>
      </c>
      <c r="F45" s="5">
        <v>6</v>
      </c>
      <c r="G45" s="5">
        <v>7</v>
      </c>
      <c r="H45" s="21">
        <v>5.8</v>
      </c>
      <c r="I45" s="40">
        <f t="shared" si="0"/>
        <v>6.3250000000000002</v>
      </c>
    </row>
  </sheetData>
  <autoFilter ref="A3:I45" xr:uid="{00000000-0009-0000-0000-000001000000}"/>
  <pageMargins left="0.75" right="0.75" top="1" bottom="1" header="0.5" footer="0.5"/>
  <pageSetup orientation="portrait" horizontalDpi="4294967292" verticalDpi="4294967292"/>
  <headerFooter alignWithMargins="0"/>
  <ignoredErrors>
    <ignoredError sqref="I4" formulaRange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AFC96-E4A6-47D1-AA38-65E3AACA89D6}">
  <dimension ref="A1:C40"/>
  <sheetViews>
    <sheetView workbookViewId="0">
      <selection activeCell="F35" sqref="F35"/>
    </sheetView>
  </sheetViews>
  <sheetFormatPr baseColWidth="10" defaultRowHeight="15.75" x14ac:dyDescent="0.25"/>
  <sheetData>
    <row r="1" spans="1:3" x14ac:dyDescent="0.25">
      <c r="A1" s="58" t="s">
        <v>1</v>
      </c>
      <c r="B1" s="58" t="s">
        <v>102</v>
      </c>
    </row>
    <row r="2" spans="1:3" x14ac:dyDescent="0.25">
      <c r="A2" s="11" t="s">
        <v>17</v>
      </c>
      <c r="B2" s="11" t="s">
        <v>18</v>
      </c>
      <c r="C2" s="56">
        <v>6</v>
      </c>
    </row>
    <row r="3" spans="1:3" x14ac:dyDescent="0.25">
      <c r="A3" s="11" t="s">
        <v>19</v>
      </c>
      <c r="B3" s="11" t="s">
        <v>20</v>
      </c>
      <c r="C3" s="56">
        <v>6.4</v>
      </c>
    </row>
    <row r="4" spans="1:3" x14ac:dyDescent="0.25">
      <c r="A4" s="11" t="s">
        <v>21</v>
      </c>
      <c r="B4" s="11" t="s">
        <v>22</v>
      </c>
      <c r="C4" s="56">
        <v>3.7</v>
      </c>
    </row>
    <row r="5" spans="1:3" x14ac:dyDescent="0.25">
      <c r="A5" s="11" t="s">
        <v>23</v>
      </c>
      <c r="B5" s="11" t="s">
        <v>24</v>
      </c>
      <c r="C5" s="56">
        <v>5.3</v>
      </c>
    </row>
    <row r="6" spans="1:3" x14ac:dyDescent="0.25">
      <c r="A6" s="11" t="s">
        <v>27</v>
      </c>
      <c r="B6" s="11" t="s">
        <v>28</v>
      </c>
      <c r="C6" s="56">
        <v>6</v>
      </c>
    </row>
    <row r="7" spans="1:3" x14ac:dyDescent="0.25">
      <c r="A7" s="11" t="s">
        <v>29</v>
      </c>
      <c r="B7" s="11" t="s">
        <v>30</v>
      </c>
      <c r="C7" s="56">
        <v>4.5999999999999996</v>
      </c>
    </row>
    <row r="8" spans="1:3" x14ac:dyDescent="0.25">
      <c r="A8" s="11" t="s">
        <v>31</v>
      </c>
      <c r="B8" s="11" t="s">
        <v>32</v>
      </c>
      <c r="C8" s="56">
        <v>2.9</v>
      </c>
    </row>
    <row r="9" spans="1:3" x14ac:dyDescent="0.25">
      <c r="A9" s="11" t="s">
        <v>33</v>
      </c>
      <c r="B9" s="11" t="s">
        <v>34</v>
      </c>
      <c r="C9" s="56">
        <v>6.8</v>
      </c>
    </row>
    <row r="10" spans="1:3" x14ac:dyDescent="0.25">
      <c r="A10" s="11" t="s">
        <v>37</v>
      </c>
      <c r="B10" s="11" t="s">
        <v>38</v>
      </c>
      <c r="C10" s="56">
        <v>5.5</v>
      </c>
    </row>
    <row r="11" spans="1:3" x14ac:dyDescent="0.25">
      <c r="A11" s="11" t="s">
        <v>39</v>
      </c>
      <c r="B11" s="11" t="s">
        <v>40</v>
      </c>
      <c r="C11" s="56">
        <v>4.5</v>
      </c>
    </row>
    <row r="12" spans="1:3" x14ac:dyDescent="0.25">
      <c r="A12" s="11" t="s">
        <v>41</v>
      </c>
      <c r="B12" s="11" t="s">
        <v>42</v>
      </c>
      <c r="C12" s="56">
        <v>6.1</v>
      </c>
    </row>
    <row r="13" spans="1:3" x14ac:dyDescent="0.25">
      <c r="A13" s="11" t="s">
        <v>43</v>
      </c>
      <c r="B13" s="11" t="s">
        <v>44</v>
      </c>
      <c r="C13" s="56">
        <v>5</v>
      </c>
    </row>
    <row r="14" spans="1:3" x14ac:dyDescent="0.25">
      <c r="A14" s="11" t="s">
        <v>45</v>
      </c>
      <c r="B14" s="11" t="s">
        <v>46</v>
      </c>
      <c r="C14" s="56">
        <v>5.0999999999999996</v>
      </c>
    </row>
    <row r="15" spans="1:3" x14ac:dyDescent="0.25">
      <c r="A15" s="11" t="s">
        <v>47</v>
      </c>
      <c r="B15" s="11" t="s">
        <v>48</v>
      </c>
      <c r="C15" s="56">
        <v>5.8</v>
      </c>
    </row>
    <row r="16" spans="1:3" x14ac:dyDescent="0.25">
      <c r="A16" s="11" t="s">
        <v>49</v>
      </c>
      <c r="B16" s="11" t="s">
        <v>50</v>
      </c>
      <c r="C16" s="56">
        <v>3.5</v>
      </c>
    </row>
    <row r="17" spans="1:3" x14ac:dyDescent="0.25">
      <c r="A17" s="11" t="s">
        <v>51</v>
      </c>
      <c r="B17" s="11" t="s">
        <v>52</v>
      </c>
      <c r="C17" s="56">
        <v>4</v>
      </c>
    </row>
    <row r="18" spans="1:3" x14ac:dyDescent="0.25">
      <c r="A18" s="11" t="s">
        <v>53</v>
      </c>
      <c r="B18" s="11" t="s">
        <v>54</v>
      </c>
      <c r="C18" s="56">
        <v>4.4000000000000004</v>
      </c>
    </row>
    <row r="19" spans="1:3" x14ac:dyDescent="0.25">
      <c r="A19" s="11" t="s">
        <v>55</v>
      </c>
      <c r="B19" s="11" t="s">
        <v>56</v>
      </c>
      <c r="C19" s="56">
        <v>6.9</v>
      </c>
    </row>
    <row r="20" spans="1:3" x14ac:dyDescent="0.25">
      <c r="A20" s="11" t="s">
        <v>57</v>
      </c>
      <c r="B20" s="11" t="s">
        <v>58</v>
      </c>
      <c r="C20" s="56">
        <v>7</v>
      </c>
    </row>
    <row r="21" spans="1:3" x14ac:dyDescent="0.25">
      <c r="A21" s="11" t="s">
        <v>59</v>
      </c>
      <c r="B21" s="11" t="s">
        <v>60</v>
      </c>
      <c r="C21" s="56">
        <v>4.9000000000000004</v>
      </c>
    </row>
    <row r="22" spans="1:3" x14ac:dyDescent="0.25">
      <c r="A22" s="59" t="s">
        <v>103</v>
      </c>
      <c r="B22" s="59" t="s">
        <v>62</v>
      </c>
      <c r="C22" s="56">
        <v>4.8</v>
      </c>
    </row>
    <row r="23" spans="1:3" x14ac:dyDescent="0.25">
      <c r="A23" s="11" t="s">
        <v>63</v>
      </c>
      <c r="B23" s="11" t="s">
        <v>64</v>
      </c>
      <c r="C23" s="56">
        <v>5.9</v>
      </c>
    </row>
    <row r="24" spans="1:3" x14ac:dyDescent="0.25">
      <c r="A24" s="11" t="s">
        <v>65</v>
      </c>
      <c r="B24" s="11" t="s">
        <v>66</v>
      </c>
      <c r="C24" s="56">
        <v>4.3</v>
      </c>
    </row>
    <row r="25" spans="1:3" x14ac:dyDescent="0.25">
      <c r="A25" s="11" t="s">
        <v>67</v>
      </c>
      <c r="B25" s="11" t="s">
        <v>68</v>
      </c>
      <c r="C25" s="56">
        <v>4.0999999999999996</v>
      </c>
    </row>
    <row r="26" spans="1:3" x14ac:dyDescent="0.25">
      <c r="A26" s="11" t="s">
        <v>69</v>
      </c>
      <c r="B26" s="11" t="s">
        <v>70</v>
      </c>
      <c r="C26" s="56">
        <v>6.1</v>
      </c>
    </row>
    <row r="27" spans="1:3" x14ac:dyDescent="0.25">
      <c r="A27" s="11" t="s">
        <v>71</v>
      </c>
      <c r="B27" s="11" t="s">
        <v>72</v>
      </c>
      <c r="C27" s="56">
        <v>6</v>
      </c>
    </row>
    <row r="28" spans="1:3" x14ac:dyDescent="0.25">
      <c r="A28" s="11" t="s">
        <v>73</v>
      </c>
      <c r="B28" s="11" t="s">
        <v>74</v>
      </c>
      <c r="C28" s="56">
        <v>6</v>
      </c>
    </row>
    <row r="29" spans="1:3" x14ac:dyDescent="0.25">
      <c r="A29" s="11" t="s">
        <v>75</v>
      </c>
      <c r="B29" s="11" t="s">
        <v>76</v>
      </c>
      <c r="C29" s="56">
        <v>6.5</v>
      </c>
    </row>
    <row r="30" spans="1:3" x14ac:dyDescent="0.25">
      <c r="A30" s="11" t="s">
        <v>77</v>
      </c>
      <c r="B30" s="11" t="s">
        <v>78</v>
      </c>
      <c r="C30" s="56">
        <v>5.3</v>
      </c>
    </row>
    <row r="31" spans="1:3" x14ac:dyDescent="0.25">
      <c r="A31" s="11" t="s">
        <v>79</v>
      </c>
      <c r="B31" s="11" t="s">
        <v>80</v>
      </c>
      <c r="C31" s="56">
        <v>5.9</v>
      </c>
    </row>
    <row r="32" spans="1:3" x14ac:dyDescent="0.25">
      <c r="A32" s="11" t="s">
        <v>83</v>
      </c>
      <c r="B32" s="11" t="s">
        <v>84</v>
      </c>
      <c r="C32" s="56">
        <v>3.5</v>
      </c>
    </row>
    <row r="33" spans="1:3" x14ac:dyDescent="0.25">
      <c r="A33" s="11" t="s">
        <v>85</v>
      </c>
      <c r="B33" s="11" t="s">
        <v>86</v>
      </c>
      <c r="C33" s="56">
        <v>6.5</v>
      </c>
    </row>
    <row r="34" spans="1:3" x14ac:dyDescent="0.25">
      <c r="A34" s="11" t="s">
        <v>87</v>
      </c>
      <c r="B34" s="11" t="s">
        <v>88</v>
      </c>
      <c r="C34" s="56">
        <v>3.7</v>
      </c>
    </row>
    <row r="35" spans="1:3" x14ac:dyDescent="0.25">
      <c r="A35" s="11" t="s">
        <v>89</v>
      </c>
      <c r="B35" s="11" t="s">
        <v>90</v>
      </c>
      <c r="C35" s="56">
        <v>6</v>
      </c>
    </row>
    <row r="36" spans="1:3" x14ac:dyDescent="0.25">
      <c r="A36" s="11" t="s">
        <v>91</v>
      </c>
      <c r="B36" s="11" t="s">
        <v>92</v>
      </c>
      <c r="C36" s="56">
        <v>6</v>
      </c>
    </row>
    <row r="37" spans="1:3" x14ac:dyDescent="0.25">
      <c r="A37" s="11" t="s">
        <v>93</v>
      </c>
      <c r="B37" s="11" t="s">
        <v>94</v>
      </c>
      <c r="C37" s="56">
        <v>5.0999999999999996</v>
      </c>
    </row>
    <row r="38" spans="1:3" x14ac:dyDescent="0.25">
      <c r="A38" s="11" t="s">
        <v>95</v>
      </c>
      <c r="B38" s="11" t="s">
        <v>96</v>
      </c>
      <c r="C38" s="56">
        <v>4.3</v>
      </c>
    </row>
    <row r="39" spans="1:3" x14ac:dyDescent="0.25">
      <c r="A39" s="11" t="s">
        <v>97</v>
      </c>
      <c r="B39" s="11" t="s">
        <v>98</v>
      </c>
      <c r="C39" s="56">
        <v>5</v>
      </c>
    </row>
    <row r="40" spans="1:3" x14ac:dyDescent="0.25">
      <c r="A40" s="11" t="s">
        <v>99</v>
      </c>
      <c r="B40" s="11" t="s">
        <v>100</v>
      </c>
      <c r="C40" s="56">
        <v>5.6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DB2C-6948-433C-BD75-710795B326AE}">
  <dimension ref="A1:B43"/>
  <sheetViews>
    <sheetView workbookViewId="0">
      <selection sqref="A1:B43"/>
    </sheetView>
  </sheetViews>
  <sheetFormatPr baseColWidth="10" defaultRowHeight="15.75" x14ac:dyDescent="0.25"/>
  <sheetData>
    <row r="1" spans="1:2" ht="16.5" thickBot="1" x14ac:dyDescent="0.3">
      <c r="A1" t="s">
        <v>104</v>
      </c>
      <c r="B1" t="s">
        <v>105</v>
      </c>
    </row>
    <row r="2" spans="1:2" x14ac:dyDescent="0.25">
      <c r="A2" s="13" t="s">
        <v>17</v>
      </c>
      <c r="B2" s="57">
        <v>5.4</v>
      </c>
    </row>
    <row r="3" spans="1:2" x14ac:dyDescent="0.25">
      <c r="A3" s="11" t="s">
        <v>19</v>
      </c>
      <c r="B3" s="57">
        <v>6.1</v>
      </c>
    </row>
    <row r="4" spans="1:2" x14ac:dyDescent="0.25">
      <c r="A4" s="11" t="s">
        <v>21</v>
      </c>
      <c r="B4" s="57">
        <v>4.2</v>
      </c>
    </row>
    <row r="5" spans="1:2" x14ac:dyDescent="0.25">
      <c r="A5" s="11" t="s">
        <v>23</v>
      </c>
      <c r="B5" s="57">
        <v>6.3</v>
      </c>
    </row>
    <row r="6" spans="1:2" x14ac:dyDescent="0.25">
      <c r="A6" s="11" t="s">
        <v>25</v>
      </c>
      <c r="B6" s="57" t="s">
        <v>101</v>
      </c>
    </row>
    <row r="7" spans="1:2" x14ac:dyDescent="0.25">
      <c r="A7" s="11" t="s">
        <v>27</v>
      </c>
      <c r="B7" s="57">
        <v>6.6</v>
      </c>
    </row>
    <row r="8" spans="1:2" x14ac:dyDescent="0.25">
      <c r="A8" s="11" t="s">
        <v>29</v>
      </c>
      <c r="B8" s="57">
        <v>5.7</v>
      </c>
    </row>
    <row r="9" spans="1:2" x14ac:dyDescent="0.25">
      <c r="A9" s="11" t="s">
        <v>31</v>
      </c>
      <c r="B9" s="57">
        <v>5.5</v>
      </c>
    </row>
    <row r="10" spans="1:2" x14ac:dyDescent="0.25">
      <c r="A10" s="11" t="s">
        <v>33</v>
      </c>
      <c r="B10" s="57">
        <v>5.5</v>
      </c>
    </row>
    <row r="11" spans="1:2" x14ac:dyDescent="0.25">
      <c r="A11" s="11" t="s">
        <v>35</v>
      </c>
      <c r="B11" s="57" t="s">
        <v>101</v>
      </c>
    </row>
    <row r="12" spans="1:2" x14ac:dyDescent="0.25">
      <c r="A12" s="11" t="s">
        <v>37</v>
      </c>
      <c r="B12" s="57">
        <v>3.7</v>
      </c>
    </row>
    <row r="13" spans="1:2" x14ac:dyDescent="0.25">
      <c r="A13" s="11" t="s">
        <v>39</v>
      </c>
      <c r="B13" s="57">
        <v>6.1</v>
      </c>
    </row>
    <row r="14" spans="1:2" x14ac:dyDescent="0.25">
      <c r="A14" s="11" t="s">
        <v>41</v>
      </c>
      <c r="B14" s="57">
        <v>5.7</v>
      </c>
    </row>
    <row r="15" spans="1:2" x14ac:dyDescent="0.25">
      <c r="A15" s="11" t="s">
        <v>43</v>
      </c>
      <c r="B15" s="57">
        <v>4.8</v>
      </c>
    </row>
    <row r="16" spans="1:2" x14ac:dyDescent="0.25">
      <c r="A16" s="11" t="s">
        <v>45</v>
      </c>
      <c r="B16" s="57">
        <v>4.5</v>
      </c>
    </row>
    <row r="17" spans="1:2" x14ac:dyDescent="0.25">
      <c r="A17" s="11" t="s">
        <v>47</v>
      </c>
      <c r="B17" s="57">
        <v>5.5</v>
      </c>
    </row>
    <row r="18" spans="1:2" x14ac:dyDescent="0.25">
      <c r="A18" s="11" t="s">
        <v>49</v>
      </c>
      <c r="B18" s="57">
        <v>5.4</v>
      </c>
    </row>
    <row r="19" spans="1:2" x14ac:dyDescent="0.25">
      <c r="A19" s="11" t="s">
        <v>51</v>
      </c>
      <c r="B19" s="57">
        <v>5.7</v>
      </c>
    </row>
    <row r="20" spans="1:2" x14ac:dyDescent="0.25">
      <c r="A20" s="11" t="s">
        <v>53</v>
      </c>
      <c r="B20" s="57">
        <v>4.2</v>
      </c>
    </row>
    <row r="21" spans="1:2" x14ac:dyDescent="0.25">
      <c r="A21" s="11" t="s">
        <v>55</v>
      </c>
      <c r="B21" s="57">
        <v>6.9</v>
      </c>
    </row>
    <row r="22" spans="1:2" x14ac:dyDescent="0.25">
      <c r="A22" s="11" t="s">
        <v>57</v>
      </c>
      <c r="B22" s="57">
        <v>6</v>
      </c>
    </row>
    <row r="23" spans="1:2" x14ac:dyDescent="0.25">
      <c r="A23" s="11" t="s">
        <v>59</v>
      </c>
      <c r="B23" s="57">
        <v>5.4</v>
      </c>
    </row>
    <row r="24" spans="1:2" x14ac:dyDescent="0.25">
      <c r="A24" s="11" t="s">
        <v>61</v>
      </c>
      <c r="B24" s="57">
        <v>4.9000000000000004</v>
      </c>
    </row>
    <row r="25" spans="1:2" x14ac:dyDescent="0.25">
      <c r="A25" s="11" t="s">
        <v>63</v>
      </c>
      <c r="B25" s="57">
        <v>6.4</v>
      </c>
    </row>
    <row r="26" spans="1:2" x14ac:dyDescent="0.25">
      <c r="A26" s="11" t="s">
        <v>65</v>
      </c>
      <c r="B26" s="57">
        <v>6.3</v>
      </c>
    </row>
    <row r="27" spans="1:2" x14ac:dyDescent="0.25">
      <c r="A27" s="11" t="s">
        <v>67</v>
      </c>
      <c r="B27" s="57">
        <v>6</v>
      </c>
    </row>
    <row r="28" spans="1:2" x14ac:dyDescent="0.25">
      <c r="A28" s="11" t="s">
        <v>69</v>
      </c>
      <c r="B28" s="57">
        <v>7</v>
      </c>
    </row>
    <row r="29" spans="1:2" x14ac:dyDescent="0.25">
      <c r="A29" s="11" t="s">
        <v>71</v>
      </c>
      <c r="B29" s="57">
        <v>5.7</v>
      </c>
    </row>
    <row r="30" spans="1:2" x14ac:dyDescent="0.25">
      <c r="A30" s="11" t="s">
        <v>73</v>
      </c>
      <c r="B30" s="57">
        <v>6.7</v>
      </c>
    </row>
    <row r="31" spans="1:2" x14ac:dyDescent="0.25">
      <c r="A31" s="11" t="s">
        <v>75</v>
      </c>
      <c r="B31" s="57">
        <v>5.0999999999999996</v>
      </c>
    </row>
    <row r="32" spans="1:2" x14ac:dyDescent="0.25">
      <c r="A32" s="11" t="s">
        <v>77</v>
      </c>
      <c r="B32" s="57">
        <v>5.4</v>
      </c>
    </row>
    <row r="33" spans="1:2" x14ac:dyDescent="0.25">
      <c r="A33" s="11" t="s">
        <v>79</v>
      </c>
      <c r="B33" s="57">
        <v>4.5</v>
      </c>
    </row>
    <row r="34" spans="1:2" x14ac:dyDescent="0.25">
      <c r="A34" s="11" t="s">
        <v>81</v>
      </c>
      <c r="B34" s="57">
        <v>5.5</v>
      </c>
    </row>
    <row r="35" spans="1:2" x14ac:dyDescent="0.25">
      <c r="A35" s="11" t="s">
        <v>83</v>
      </c>
      <c r="B35" s="57">
        <v>5.4</v>
      </c>
    </row>
    <row r="36" spans="1:2" x14ac:dyDescent="0.25">
      <c r="A36" s="11" t="s">
        <v>85</v>
      </c>
      <c r="B36" s="57">
        <v>6.4</v>
      </c>
    </row>
    <row r="37" spans="1:2" x14ac:dyDescent="0.25">
      <c r="A37" s="11" t="s">
        <v>87</v>
      </c>
      <c r="B37" s="57">
        <v>5.7</v>
      </c>
    </row>
    <row r="38" spans="1:2" x14ac:dyDescent="0.25">
      <c r="A38" s="11" t="s">
        <v>89</v>
      </c>
      <c r="B38" s="57">
        <v>6.3</v>
      </c>
    </row>
    <row r="39" spans="1:2" x14ac:dyDescent="0.25">
      <c r="A39" s="11" t="s">
        <v>91</v>
      </c>
      <c r="B39" s="57">
        <v>4.9000000000000004</v>
      </c>
    </row>
    <row r="40" spans="1:2" x14ac:dyDescent="0.25">
      <c r="A40" s="11" t="s">
        <v>93</v>
      </c>
      <c r="B40" s="57">
        <v>4.5999999999999996</v>
      </c>
    </row>
    <row r="41" spans="1:2" x14ac:dyDescent="0.25">
      <c r="A41" s="11" t="s">
        <v>95</v>
      </c>
      <c r="B41" s="57">
        <v>5.2</v>
      </c>
    </row>
    <row r="42" spans="1:2" x14ac:dyDescent="0.25">
      <c r="A42" s="11" t="s">
        <v>97</v>
      </c>
      <c r="B42" s="57">
        <v>4.5999999999999996</v>
      </c>
    </row>
    <row r="43" spans="1:2" ht="16.5" thickBot="1" x14ac:dyDescent="0.3">
      <c r="A43" s="16" t="s">
        <v>99</v>
      </c>
      <c r="B43" s="57">
        <v>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RESUMEN DE SITUACION</vt:lpstr>
      <vt:lpstr>CASOS</vt:lpstr>
      <vt:lpstr>RESUMEN NOTAS S2</vt:lpstr>
      <vt:lpstr>RESUMEN NOTAS S1</vt:lpstr>
      <vt:lpstr>SOLEMNE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hey hey</dc:creator>
  <cp:lastModifiedBy>Matias</cp:lastModifiedBy>
  <dcterms:created xsi:type="dcterms:W3CDTF">2016-04-20T14:36:39Z</dcterms:created>
  <dcterms:modified xsi:type="dcterms:W3CDTF">2020-12-12T02:04:45Z</dcterms:modified>
</cp:coreProperties>
</file>