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-repo\IIC1062\Ayudantías\Ayudantía 2\"/>
    </mc:Choice>
  </mc:AlternateContent>
  <xr:revisionPtr revIDLastSave="0" documentId="13_ncr:1_{F7DC8135-F393-4E91-9D0F-0956ABC3B358}" xr6:coauthVersionLast="45" xr6:coauthVersionMax="45" xr10:uidLastSave="{00000000-0000-0000-0000-000000000000}"/>
  <bookViews>
    <workbookView xWindow="-120" yWindow="-120" windowWidth="29040" windowHeight="15840" xr2:uid="{A3F5FF8A-0041-4734-8623-DF74919E89C7}"/>
  </bookViews>
  <sheets>
    <sheet name="BD_Principal" sheetId="1" r:id="rId1"/>
    <sheet name="BD Aux" sheetId="2" r:id="rId2"/>
  </sheets>
  <definedNames>
    <definedName name="_xlnm._FilterDatabase" localSheetId="0" hidden="1">BD_Principal!$C$6:$P$1048</definedName>
    <definedName name="BD_DecimasExtras">'BD Aux'!$I$7:$M$10</definedName>
    <definedName name="Codigo_Escuela">BD_Principal!$E$7:$E$1048</definedName>
    <definedName name="Facultad">BD_Principal!$F$7:$F$1048</definedName>
    <definedName name="Fecha_Ingreso">BD_Principal!$D$7:$D$1048</definedName>
    <definedName name="NF_1">BD_Principal!$M$7:$M$1048</definedName>
    <definedName name="Participación">BD_Principal!$H$7:$H$1048</definedName>
    <definedName name="Prueba_1">BD_Principal!$J$7:$J$1048</definedName>
    <definedName name="Prueba_2">BD_Principal!$K$7:$K$1048</definedName>
    <definedName name="Prueba_3">BD_Principal!$L$7:$L$1048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9" i="1"/>
  <c r="P40" i="1"/>
  <c r="P41" i="1"/>
  <c r="P42" i="1"/>
  <c r="P43" i="1"/>
  <c r="P44" i="1"/>
  <c r="P45" i="1"/>
  <c r="P46" i="1"/>
  <c r="P47" i="1"/>
  <c r="P51" i="1"/>
  <c r="P53" i="1"/>
  <c r="P54" i="1"/>
  <c r="P55" i="1"/>
  <c r="P56" i="1"/>
  <c r="P57" i="1"/>
  <c r="P58" i="1"/>
  <c r="P59" i="1"/>
  <c r="P61" i="1"/>
  <c r="P63" i="1"/>
  <c r="P68" i="1"/>
  <c r="P69" i="1"/>
  <c r="P70" i="1"/>
  <c r="P71" i="1"/>
  <c r="P73" i="1"/>
  <c r="P74" i="1"/>
  <c r="P75" i="1"/>
  <c r="P76" i="1"/>
  <c r="P77" i="1"/>
  <c r="P79" i="1"/>
  <c r="P80" i="1"/>
  <c r="P81" i="1"/>
  <c r="P82" i="1"/>
  <c r="P84" i="1"/>
  <c r="P85" i="1"/>
  <c r="P86" i="1"/>
  <c r="P87" i="1"/>
  <c r="P88" i="1"/>
  <c r="P89" i="1"/>
  <c r="P90" i="1"/>
  <c r="P91" i="1"/>
  <c r="P93" i="1"/>
  <c r="P94" i="1"/>
  <c r="P95" i="1"/>
  <c r="P96" i="1"/>
  <c r="P99" i="1"/>
  <c r="P100" i="1"/>
  <c r="P103" i="1"/>
  <c r="P107" i="1"/>
  <c r="P108" i="1"/>
  <c r="P110" i="1"/>
  <c r="P112" i="1"/>
  <c r="P113" i="1"/>
  <c r="P114" i="1"/>
  <c r="P115" i="1"/>
  <c r="P116" i="1"/>
  <c r="P118" i="1"/>
  <c r="P120" i="1"/>
  <c r="P122" i="1"/>
  <c r="P123" i="1"/>
  <c r="P124" i="1"/>
  <c r="P127" i="1"/>
  <c r="P128" i="1"/>
  <c r="P129" i="1"/>
  <c r="P130" i="1"/>
  <c r="P131" i="1"/>
  <c r="P133" i="1"/>
  <c r="P134" i="1"/>
  <c r="P135" i="1"/>
  <c r="P136" i="1"/>
  <c r="P138" i="1"/>
  <c r="P139" i="1"/>
  <c r="P140" i="1"/>
  <c r="P141" i="1"/>
  <c r="P142" i="1"/>
  <c r="P143" i="1"/>
  <c r="P144" i="1"/>
  <c r="P146" i="1"/>
  <c r="P147" i="1"/>
  <c r="P149" i="1"/>
  <c r="P150" i="1"/>
  <c r="P151" i="1"/>
  <c r="P153" i="1"/>
  <c r="P154" i="1"/>
  <c r="P155" i="1"/>
  <c r="P157" i="1"/>
  <c r="P159" i="1"/>
  <c r="P160" i="1"/>
  <c r="P161" i="1"/>
  <c r="P162" i="1"/>
  <c r="P164" i="1"/>
  <c r="P165" i="1"/>
  <c r="P166" i="1"/>
  <c r="P168" i="1"/>
  <c r="P169" i="1"/>
  <c r="P170" i="1"/>
  <c r="P171" i="1"/>
  <c r="P173" i="1"/>
  <c r="P175" i="1"/>
  <c r="P176" i="1"/>
  <c r="P177" i="1"/>
  <c r="P179" i="1"/>
  <c r="P181" i="1"/>
  <c r="P182" i="1"/>
  <c r="P183" i="1"/>
  <c r="P187" i="1"/>
  <c r="P188" i="1"/>
  <c r="P190" i="1"/>
  <c r="P191" i="1"/>
  <c r="P192" i="1"/>
  <c r="P193" i="1"/>
  <c r="P195" i="1"/>
  <c r="P196" i="1"/>
  <c r="P197" i="1"/>
  <c r="P198" i="1"/>
  <c r="P199" i="1"/>
  <c r="P200" i="1"/>
  <c r="P201" i="1"/>
  <c r="P202" i="1"/>
  <c r="P203" i="1"/>
  <c r="P204" i="1"/>
  <c r="P206" i="1"/>
  <c r="P207" i="1"/>
  <c r="P209" i="1"/>
  <c r="P210" i="1"/>
  <c r="P211" i="1"/>
  <c r="P213" i="1"/>
  <c r="P215" i="1"/>
  <c r="P217" i="1"/>
  <c r="P218" i="1"/>
  <c r="P219" i="1"/>
  <c r="P220" i="1"/>
  <c r="P221" i="1"/>
  <c r="P222" i="1"/>
  <c r="P224" i="1"/>
  <c r="P226" i="1"/>
  <c r="P227" i="1"/>
  <c r="P228" i="1"/>
  <c r="P229" i="1"/>
  <c r="P230" i="1"/>
  <c r="P232" i="1"/>
  <c r="P234" i="1"/>
  <c r="P235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9" i="1"/>
  <c r="P261" i="1"/>
  <c r="P263" i="1"/>
  <c r="P264" i="1"/>
  <c r="P266" i="1"/>
  <c r="P267" i="1"/>
  <c r="P269" i="1"/>
  <c r="P270" i="1"/>
  <c r="P271" i="1"/>
  <c r="P272" i="1"/>
  <c r="P273" i="1"/>
  <c r="P275" i="1"/>
  <c r="P276" i="1"/>
  <c r="P277" i="1"/>
  <c r="P279" i="1"/>
  <c r="P280" i="1"/>
  <c r="P281" i="1"/>
  <c r="P282" i="1"/>
  <c r="P283" i="1"/>
  <c r="P284" i="1"/>
  <c r="P286" i="1"/>
  <c r="P287" i="1"/>
  <c r="P289" i="1"/>
  <c r="P290" i="1"/>
  <c r="P291" i="1"/>
  <c r="P292" i="1"/>
  <c r="P294" i="1"/>
  <c r="P295" i="1"/>
  <c r="P297" i="1"/>
  <c r="P299" i="1"/>
  <c r="P301" i="1"/>
  <c r="P302" i="1"/>
  <c r="P303" i="1"/>
  <c r="P304" i="1"/>
  <c r="P305" i="1"/>
  <c r="P306" i="1"/>
  <c r="P307" i="1"/>
  <c r="P308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7" i="1"/>
  <c r="P328" i="1"/>
  <c r="P329" i="1"/>
  <c r="P330" i="1"/>
  <c r="P331" i="1"/>
  <c r="P332" i="1"/>
  <c r="P335" i="1"/>
  <c r="P339" i="1"/>
  <c r="P340" i="1"/>
  <c r="P341" i="1"/>
  <c r="P342" i="1"/>
  <c r="P343" i="1"/>
  <c r="P344" i="1"/>
  <c r="P345" i="1"/>
  <c r="P347" i="1"/>
  <c r="P348" i="1"/>
  <c r="P349" i="1"/>
  <c r="P351" i="1"/>
  <c r="P352" i="1"/>
  <c r="P353" i="1"/>
  <c r="P354" i="1"/>
  <c r="P355" i="1"/>
  <c r="P357" i="1"/>
  <c r="P359" i="1"/>
  <c r="P360" i="1"/>
  <c r="P363" i="1"/>
  <c r="P364" i="1"/>
  <c r="P365" i="1"/>
  <c r="P366" i="1"/>
  <c r="P367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3" i="1"/>
  <c r="P384" i="1"/>
  <c r="P385" i="1"/>
  <c r="P387" i="1"/>
  <c r="P389" i="1"/>
  <c r="P391" i="1"/>
  <c r="P392" i="1"/>
  <c r="P394" i="1"/>
  <c r="P395" i="1"/>
  <c r="P397" i="1"/>
  <c r="P398" i="1"/>
  <c r="P399" i="1"/>
  <c r="P400" i="1"/>
  <c r="P401" i="1"/>
  <c r="P403" i="1"/>
  <c r="P405" i="1"/>
  <c r="P407" i="1"/>
  <c r="P408" i="1"/>
  <c r="P411" i="1"/>
  <c r="P413" i="1"/>
  <c r="P414" i="1"/>
  <c r="P415" i="1"/>
  <c r="P416" i="1"/>
  <c r="P417" i="1"/>
  <c r="P419" i="1"/>
  <c r="P420" i="1"/>
  <c r="P421" i="1"/>
  <c r="P423" i="1"/>
  <c r="P427" i="1"/>
  <c r="P428" i="1"/>
  <c r="P430" i="1"/>
  <c r="P431" i="1"/>
  <c r="P432" i="1"/>
  <c r="P433" i="1"/>
  <c r="P434" i="1"/>
  <c r="P435" i="1"/>
  <c r="P436" i="1"/>
  <c r="P437" i="1"/>
  <c r="P438" i="1"/>
  <c r="P439" i="1"/>
  <c r="P441" i="1"/>
  <c r="P442" i="1"/>
  <c r="P443" i="1"/>
  <c r="P444" i="1"/>
  <c r="P445" i="1"/>
  <c r="P446" i="1"/>
  <c r="P447" i="1"/>
  <c r="P450" i="1"/>
  <c r="P451" i="1"/>
  <c r="P453" i="1"/>
  <c r="P454" i="1"/>
  <c r="P455" i="1"/>
  <c r="P457" i="1"/>
  <c r="P458" i="1"/>
  <c r="P459" i="1"/>
  <c r="P460" i="1"/>
  <c r="P461" i="1"/>
  <c r="P463" i="1"/>
  <c r="P464" i="1"/>
  <c r="P465" i="1"/>
  <c r="P467" i="1"/>
  <c r="P468" i="1"/>
  <c r="P469" i="1"/>
  <c r="P470" i="1"/>
  <c r="P471" i="1"/>
  <c r="P472" i="1"/>
  <c r="P473" i="1"/>
  <c r="P474" i="1"/>
  <c r="P475" i="1"/>
  <c r="P476" i="1"/>
  <c r="P477" i="1"/>
  <c r="P479" i="1"/>
  <c r="P480" i="1"/>
  <c r="P481" i="1"/>
  <c r="P482" i="1"/>
  <c r="P483" i="1"/>
  <c r="P484" i="1"/>
  <c r="P485" i="1"/>
  <c r="P487" i="1"/>
  <c r="P489" i="1"/>
  <c r="P490" i="1"/>
  <c r="P491" i="1"/>
  <c r="P493" i="1"/>
  <c r="P494" i="1"/>
  <c r="P495" i="1"/>
  <c r="P496" i="1"/>
  <c r="P498" i="1"/>
  <c r="P499" i="1"/>
  <c r="P500" i="1"/>
  <c r="P502" i="1"/>
  <c r="P503" i="1"/>
  <c r="P506" i="1"/>
  <c r="P507" i="1"/>
  <c r="P508" i="1"/>
  <c r="P510" i="1"/>
  <c r="P511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7" i="1"/>
  <c r="P528" i="1"/>
  <c r="P529" i="1"/>
  <c r="P531" i="1"/>
  <c r="P532" i="1"/>
  <c r="P533" i="1"/>
  <c r="P534" i="1"/>
  <c r="P535" i="1"/>
  <c r="P537" i="1"/>
  <c r="P539" i="1"/>
  <c r="P540" i="1"/>
  <c r="P541" i="1"/>
  <c r="P543" i="1"/>
  <c r="P544" i="1"/>
  <c r="P545" i="1"/>
  <c r="P546" i="1"/>
  <c r="P547" i="1"/>
  <c r="P549" i="1"/>
  <c r="P551" i="1"/>
  <c r="P552" i="1"/>
  <c r="P553" i="1"/>
  <c r="P554" i="1"/>
  <c r="P555" i="1"/>
  <c r="P556" i="1"/>
  <c r="P557" i="1"/>
  <c r="P559" i="1"/>
  <c r="P560" i="1"/>
  <c r="P561" i="1"/>
  <c r="P562" i="1"/>
  <c r="P563" i="1"/>
  <c r="P565" i="1"/>
  <c r="P566" i="1"/>
  <c r="P567" i="1"/>
  <c r="P570" i="1"/>
  <c r="P571" i="1"/>
  <c r="P572" i="1"/>
  <c r="P573" i="1"/>
  <c r="P574" i="1"/>
  <c r="P575" i="1"/>
  <c r="P576" i="1"/>
  <c r="P578" i="1"/>
  <c r="P579" i="1"/>
  <c r="P580" i="1"/>
  <c r="P581" i="1"/>
  <c r="P583" i="1"/>
  <c r="P584" i="1"/>
  <c r="P586" i="1"/>
  <c r="P587" i="1"/>
  <c r="P588" i="1"/>
  <c r="P590" i="1"/>
  <c r="P591" i="1"/>
  <c r="P592" i="1"/>
  <c r="P593" i="1"/>
  <c r="P594" i="1"/>
  <c r="P595" i="1"/>
  <c r="P596" i="1"/>
  <c r="P598" i="1"/>
  <c r="P599" i="1"/>
  <c r="P600" i="1"/>
  <c r="P601" i="1"/>
  <c r="P602" i="1"/>
  <c r="P603" i="1"/>
  <c r="P604" i="1"/>
  <c r="P605" i="1"/>
  <c r="P607" i="1"/>
  <c r="P609" i="1"/>
  <c r="P610" i="1"/>
  <c r="P611" i="1"/>
  <c r="P613" i="1"/>
  <c r="P614" i="1"/>
  <c r="P615" i="1"/>
  <c r="P616" i="1"/>
  <c r="P619" i="1"/>
  <c r="P620" i="1"/>
  <c r="P621" i="1"/>
  <c r="P622" i="1"/>
  <c r="P623" i="1"/>
  <c r="P624" i="1"/>
  <c r="P625" i="1"/>
  <c r="P626" i="1"/>
  <c r="P627" i="1"/>
  <c r="P629" i="1"/>
  <c r="P630" i="1"/>
  <c r="P631" i="1"/>
  <c r="P632" i="1"/>
  <c r="P633" i="1"/>
  <c r="P634" i="1"/>
  <c r="P635" i="1"/>
  <c r="P637" i="1"/>
  <c r="P639" i="1"/>
  <c r="P640" i="1"/>
  <c r="P642" i="1"/>
  <c r="P643" i="1"/>
  <c r="P645" i="1"/>
  <c r="P646" i="1"/>
  <c r="P647" i="1"/>
  <c r="P648" i="1"/>
  <c r="P649" i="1"/>
  <c r="P650" i="1"/>
  <c r="P651" i="1"/>
  <c r="P653" i="1"/>
  <c r="P654" i="1"/>
  <c r="P655" i="1"/>
  <c r="P656" i="1"/>
  <c r="P659" i="1"/>
  <c r="P660" i="1"/>
  <c r="P662" i="1"/>
  <c r="P663" i="1"/>
  <c r="P664" i="1"/>
  <c r="P666" i="1"/>
  <c r="P667" i="1"/>
  <c r="P668" i="1"/>
  <c r="P670" i="1"/>
  <c r="P671" i="1"/>
  <c r="P672" i="1"/>
  <c r="P674" i="1"/>
  <c r="P675" i="1"/>
  <c r="P676" i="1"/>
  <c r="P677" i="1"/>
  <c r="P678" i="1"/>
  <c r="P679" i="1"/>
  <c r="P680" i="1"/>
  <c r="P681" i="1"/>
  <c r="P682" i="1"/>
  <c r="P683" i="1"/>
  <c r="P686" i="1"/>
  <c r="P687" i="1"/>
  <c r="P688" i="1"/>
  <c r="P689" i="1"/>
  <c r="P690" i="1"/>
  <c r="P691" i="1"/>
  <c r="P692" i="1"/>
  <c r="P693" i="1"/>
  <c r="P695" i="1"/>
  <c r="P696" i="1"/>
  <c r="P698" i="1"/>
  <c r="P699" i="1"/>
  <c r="P700" i="1"/>
  <c r="P701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1" i="1"/>
  <c r="P723" i="1"/>
  <c r="P724" i="1"/>
  <c r="P725" i="1"/>
  <c r="P726" i="1"/>
  <c r="P727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7" i="1"/>
  <c r="P749" i="1"/>
  <c r="P750" i="1"/>
  <c r="P751" i="1"/>
  <c r="P752" i="1"/>
  <c r="P753" i="1"/>
  <c r="P754" i="1"/>
  <c r="P755" i="1"/>
  <c r="P757" i="1"/>
  <c r="P759" i="1"/>
  <c r="P760" i="1"/>
  <c r="P761" i="1"/>
  <c r="P762" i="1"/>
  <c r="P763" i="1"/>
  <c r="P766" i="1"/>
  <c r="P767" i="1"/>
  <c r="P771" i="1"/>
  <c r="P772" i="1"/>
  <c r="P773" i="1"/>
  <c r="P775" i="1"/>
  <c r="P776" i="1"/>
  <c r="P777" i="1"/>
  <c r="P778" i="1"/>
  <c r="P779" i="1"/>
  <c r="P780" i="1"/>
  <c r="P782" i="1"/>
  <c r="P783" i="1"/>
  <c r="P784" i="1"/>
  <c r="P786" i="1"/>
  <c r="P787" i="1"/>
  <c r="P788" i="1"/>
  <c r="P789" i="1"/>
  <c r="P791" i="1"/>
  <c r="P792" i="1"/>
  <c r="P794" i="1"/>
  <c r="P795" i="1"/>
  <c r="P796" i="1"/>
  <c r="P798" i="1"/>
  <c r="P799" i="1"/>
  <c r="P800" i="1"/>
  <c r="P803" i="1"/>
  <c r="P806" i="1"/>
  <c r="P807" i="1"/>
  <c r="P808" i="1"/>
  <c r="P809" i="1"/>
  <c r="P810" i="1"/>
  <c r="P811" i="1"/>
  <c r="P812" i="1"/>
  <c r="P813" i="1"/>
  <c r="P814" i="1"/>
  <c r="P815" i="1"/>
  <c r="P816" i="1"/>
  <c r="P818" i="1"/>
  <c r="P819" i="1"/>
  <c r="P820" i="1"/>
  <c r="P821" i="1"/>
  <c r="P823" i="1"/>
  <c r="P824" i="1"/>
  <c r="P825" i="1"/>
  <c r="P826" i="1"/>
  <c r="P827" i="1"/>
  <c r="P829" i="1"/>
  <c r="P830" i="1"/>
  <c r="P831" i="1"/>
  <c r="P832" i="1"/>
  <c r="P833" i="1"/>
  <c r="P834" i="1"/>
  <c r="P835" i="1"/>
  <c r="P836" i="1"/>
  <c r="P838" i="1"/>
  <c r="P839" i="1"/>
  <c r="P840" i="1"/>
  <c r="P841" i="1"/>
  <c r="P843" i="1"/>
  <c r="P844" i="1"/>
  <c r="P845" i="1"/>
  <c r="P846" i="1"/>
  <c r="P847" i="1"/>
  <c r="P848" i="1"/>
  <c r="P849" i="1"/>
  <c r="P850" i="1"/>
  <c r="P851" i="1"/>
  <c r="P854" i="1"/>
  <c r="P855" i="1"/>
  <c r="P858" i="1"/>
  <c r="P859" i="1"/>
  <c r="P862" i="1"/>
  <c r="P863" i="1"/>
  <c r="P864" i="1"/>
  <c r="P865" i="1"/>
  <c r="P866" i="1"/>
  <c r="P867" i="1"/>
  <c r="P868" i="1"/>
  <c r="P870" i="1"/>
  <c r="P871" i="1"/>
  <c r="P872" i="1"/>
  <c r="P873" i="1"/>
  <c r="P874" i="1"/>
  <c r="P875" i="1"/>
  <c r="P877" i="1"/>
  <c r="P878" i="1"/>
  <c r="P879" i="1"/>
  <c r="P880" i="1"/>
  <c r="P881" i="1"/>
  <c r="P882" i="1"/>
  <c r="P883" i="1"/>
  <c r="P885" i="1"/>
  <c r="P886" i="1"/>
  <c r="P887" i="1"/>
  <c r="P889" i="1"/>
  <c r="P890" i="1"/>
  <c r="P891" i="1"/>
  <c r="P893" i="1"/>
  <c r="P894" i="1"/>
  <c r="P895" i="1"/>
  <c r="P896" i="1"/>
  <c r="P897" i="1"/>
  <c r="P899" i="1"/>
  <c r="P902" i="1"/>
  <c r="P903" i="1"/>
  <c r="P904" i="1"/>
  <c r="P905" i="1"/>
  <c r="P906" i="1"/>
  <c r="P907" i="1"/>
  <c r="P909" i="1"/>
  <c r="P910" i="1"/>
  <c r="P911" i="1"/>
  <c r="P912" i="1"/>
  <c r="P913" i="1"/>
  <c r="P915" i="1"/>
  <c r="P917" i="1"/>
  <c r="P918" i="1"/>
  <c r="P919" i="1"/>
  <c r="P920" i="1"/>
  <c r="P921" i="1"/>
  <c r="P922" i="1"/>
  <c r="P923" i="1"/>
  <c r="P924" i="1"/>
  <c r="P926" i="1"/>
  <c r="P927" i="1"/>
  <c r="P928" i="1"/>
  <c r="P931" i="1"/>
  <c r="P932" i="1"/>
  <c r="P933" i="1"/>
  <c r="P934" i="1"/>
  <c r="P935" i="1"/>
  <c r="P936" i="1"/>
  <c r="P937" i="1"/>
  <c r="P939" i="1"/>
  <c r="P940" i="1"/>
  <c r="P941" i="1"/>
  <c r="P943" i="1"/>
  <c r="P944" i="1"/>
  <c r="P946" i="1"/>
  <c r="P947" i="1"/>
  <c r="P948" i="1"/>
  <c r="P949" i="1"/>
  <c r="P950" i="1"/>
  <c r="P951" i="1"/>
  <c r="P952" i="1"/>
  <c r="P953" i="1"/>
  <c r="P954" i="1"/>
  <c r="P955" i="1"/>
  <c r="P958" i="1"/>
  <c r="P959" i="1"/>
  <c r="P960" i="1"/>
  <c r="P961" i="1"/>
  <c r="P962" i="1"/>
  <c r="P963" i="1"/>
  <c r="P964" i="1"/>
  <c r="P967" i="1"/>
  <c r="P968" i="1"/>
  <c r="P969" i="1"/>
  <c r="P971" i="1"/>
  <c r="P972" i="1"/>
  <c r="P973" i="1"/>
  <c r="P974" i="1"/>
  <c r="P975" i="1"/>
  <c r="P976" i="1"/>
  <c r="P978" i="1"/>
  <c r="P979" i="1"/>
  <c r="P980" i="1"/>
  <c r="P981" i="1"/>
  <c r="P982" i="1"/>
  <c r="P983" i="1"/>
  <c r="P984" i="1"/>
  <c r="P985" i="1"/>
  <c r="P987" i="1"/>
  <c r="P988" i="1"/>
  <c r="P989" i="1"/>
  <c r="P991" i="1"/>
  <c r="P994" i="1"/>
  <c r="P995" i="1"/>
  <c r="P996" i="1"/>
  <c r="P997" i="1"/>
  <c r="P999" i="1"/>
  <c r="P1000" i="1"/>
  <c r="P1002" i="1"/>
  <c r="P1003" i="1"/>
  <c r="P1004" i="1"/>
  <c r="P1005" i="1"/>
  <c r="P1007" i="1"/>
  <c r="P1008" i="1"/>
  <c r="P1009" i="1"/>
  <c r="P1010" i="1"/>
  <c r="P1011" i="1"/>
  <c r="P1012" i="1"/>
  <c r="P1014" i="1"/>
  <c r="P1015" i="1"/>
  <c r="P1018" i="1"/>
  <c r="P1019" i="1"/>
  <c r="P1020" i="1"/>
  <c r="P1022" i="1"/>
  <c r="P1023" i="1"/>
  <c r="P1025" i="1"/>
  <c r="P1026" i="1"/>
  <c r="P1027" i="1"/>
  <c r="P1028" i="1"/>
  <c r="P1029" i="1"/>
  <c r="P1030" i="1"/>
  <c r="P1031" i="1"/>
  <c r="P1032" i="1"/>
  <c r="P1034" i="1"/>
  <c r="P1035" i="1"/>
  <c r="P1036" i="1"/>
  <c r="P1038" i="1"/>
  <c r="P1039" i="1"/>
  <c r="P1040" i="1"/>
  <c r="P1041" i="1"/>
  <c r="P1042" i="1"/>
  <c r="P1043" i="1"/>
  <c r="P1044" i="1"/>
  <c r="P1045" i="1"/>
  <c r="P1047" i="1"/>
  <c r="P7" i="1"/>
  <c r="N8" i="1"/>
  <c r="N9" i="1"/>
  <c r="N10" i="1"/>
  <c r="N11" i="1"/>
  <c r="N12" i="1"/>
  <c r="N13" i="1"/>
  <c r="N14" i="1"/>
  <c r="N15" i="1"/>
  <c r="N16" i="1"/>
  <c r="N17" i="1"/>
  <c r="N18" i="1"/>
  <c r="P18" i="1" s="1"/>
  <c r="N19" i="1"/>
  <c r="N20" i="1"/>
  <c r="N21" i="1"/>
  <c r="N22" i="1"/>
  <c r="N23" i="1"/>
  <c r="N24" i="1"/>
  <c r="P24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P37" i="1" s="1"/>
  <c r="N38" i="1"/>
  <c r="P38" i="1" s="1"/>
  <c r="N39" i="1"/>
  <c r="N40" i="1"/>
  <c r="N41" i="1"/>
  <c r="N42" i="1"/>
  <c r="N43" i="1"/>
  <c r="N44" i="1"/>
  <c r="N45" i="1"/>
  <c r="N46" i="1"/>
  <c r="N47" i="1"/>
  <c r="N48" i="1"/>
  <c r="P48" i="1" s="1"/>
  <c r="N49" i="1"/>
  <c r="P49" i="1" s="1"/>
  <c r="N50" i="1"/>
  <c r="P50" i="1" s="1"/>
  <c r="N51" i="1"/>
  <c r="N52" i="1"/>
  <c r="P52" i="1" s="1"/>
  <c r="N53" i="1"/>
  <c r="N54" i="1"/>
  <c r="N55" i="1"/>
  <c r="N56" i="1"/>
  <c r="N57" i="1"/>
  <c r="N58" i="1"/>
  <c r="N59" i="1"/>
  <c r="N60" i="1"/>
  <c r="P60" i="1" s="1"/>
  <c r="N61" i="1"/>
  <c r="N62" i="1"/>
  <c r="P62" i="1" s="1"/>
  <c r="N63" i="1"/>
  <c r="N64" i="1"/>
  <c r="P64" i="1" s="1"/>
  <c r="N65" i="1"/>
  <c r="P65" i="1" s="1"/>
  <c r="N66" i="1"/>
  <c r="P66" i="1" s="1"/>
  <c r="N67" i="1"/>
  <c r="P67" i="1" s="1"/>
  <c r="N68" i="1"/>
  <c r="N69" i="1"/>
  <c r="N70" i="1"/>
  <c r="N71" i="1"/>
  <c r="N72" i="1"/>
  <c r="P72" i="1" s="1"/>
  <c r="N73" i="1"/>
  <c r="N74" i="1"/>
  <c r="N75" i="1"/>
  <c r="N76" i="1"/>
  <c r="N77" i="1"/>
  <c r="N78" i="1"/>
  <c r="P78" i="1" s="1"/>
  <c r="N79" i="1"/>
  <c r="N80" i="1"/>
  <c r="N81" i="1"/>
  <c r="N82" i="1"/>
  <c r="N83" i="1"/>
  <c r="P83" i="1" s="1"/>
  <c r="N84" i="1"/>
  <c r="N85" i="1"/>
  <c r="N86" i="1"/>
  <c r="N87" i="1"/>
  <c r="N88" i="1"/>
  <c r="N89" i="1"/>
  <c r="N90" i="1"/>
  <c r="N91" i="1"/>
  <c r="N92" i="1"/>
  <c r="P92" i="1" s="1"/>
  <c r="N93" i="1"/>
  <c r="N94" i="1"/>
  <c r="N95" i="1"/>
  <c r="N96" i="1"/>
  <c r="N97" i="1"/>
  <c r="P97" i="1" s="1"/>
  <c r="N98" i="1"/>
  <c r="P98" i="1" s="1"/>
  <c r="N99" i="1"/>
  <c r="N100" i="1"/>
  <c r="N101" i="1"/>
  <c r="P101" i="1" s="1"/>
  <c r="N102" i="1"/>
  <c r="P102" i="1" s="1"/>
  <c r="N103" i="1"/>
  <c r="N104" i="1"/>
  <c r="P104" i="1" s="1"/>
  <c r="N105" i="1"/>
  <c r="P105" i="1" s="1"/>
  <c r="N106" i="1"/>
  <c r="P106" i="1" s="1"/>
  <c r="N107" i="1"/>
  <c r="N108" i="1"/>
  <c r="N109" i="1"/>
  <c r="P109" i="1" s="1"/>
  <c r="N110" i="1"/>
  <c r="N111" i="1"/>
  <c r="P111" i="1" s="1"/>
  <c r="N112" i="1"/>
  <c r="N113" i="1"/>
  <c r="N114" i="1"/>
  <c r="N115" i="1"/>
  <c r="N116" i="1"/>
  <c r="N117" i="1"/>
  <c r="P117" i="1" s="1"/>
  <c r="N118" i="1"/>
  <c r="N119" i="1"/>
  <c r="P119" i="1" s="1"/>
  <c r="N120" i="1"/>
  <c r="N121" i="1"/>
  <c r="P121" i="1" s="1"/>
  <c r="N122" i="1"/>
  <c r="N123" i="1"/>
  <c r="N124" i="1"/>
  <c r="N125" i="1"/>
  <c r="P125" i="1" s="1"/>
  <c r="N126" i="1"/>
  <c r="P126" i="1" s="1"/>
  <c r="N127" i="1"/>
  <c r="N128" i="1"/>
  <c r="N129" i="1"/>
  <c r="N130" i="1"/>
  <c r="N131" i="1"/>
  <c r="N132" i="1"/>
  <c r="P132" i="1" s="1"/>
  <c r="N133" i="1"/>
  <c r="N134" i="1"/>
  <c r="N135" i="1"/>
  <c r="N136" i="1"/>
  <c r="N137" i="1"/>
  <c r="P137" i="1" s="1"/>
  <c r="N138" i="1"/>
  <c r="N139" i="1"/>
  <c r="N140" i="1"/>
  <c r="N141" i="1"/>
  <c r="N142" i="1"/>
  <c r="N143" i="1"/>
  <c r="N144" i="1"/>
  <c r="N145" i="1"/>
  <c r="P145" i="1" s="1"/>
  <c r="N146" i="1"/>
  <c r="N147" i="1"/>
  <c r="N148" i="1"/>
  <c r="P148" i="1" s="1"/>
  <c r="N149" i="1"/>
  <c r="N150" i="1"/>
  <c r="N151" i="1"/>
  <c r="N152" i="1"/>
  <c r="P152" i="1" s="1"/>
  <c r="N153" i="1"/>
  <c r="N154" i="1"/>
  <c r="N155" i="1"/>
  <c r="N156" i="1"/>
  <c r="P156" i="1" s="1"/>
  <c r="N157" i="1"/>
  <c r="N158" i="1"/>
  <c r="P158" i="1" s="1"/>
  <c r="N159" i="1"/>
  <c r="N160" i="1"/>
  <c r="N161" i="1"/>
  <c r="N162" i="1"/>
  <c r="N163" i="1"/>
  <c r="P163" i="1" s="1"/>
  <c r="N164" i="1"/>
  <c r="N165" i="1"/>
  <c r="N166" i="1"/>
  <c r="N167" i="1"/>
  <c r="P167" i="1" s="1"/>
  <c r="N168" i="1"/>
  <c r="N169" i="1"/>
  <c r="N170" i="1"/>
  <c r="N171" i="1"/>
  <c r="N172" i="1"/>
  <c r="P172" i="1" s="1"/>
  <c r="N173" i="1"/>
  <c r="N174" i="1"/>
  <c r="P174" i="1" s="1"/>
  <c r="N175" i="1"/>
  <c r="N176" i="1"/>
  <c r="N177" i="1"/>
  <c r="N178" i="1"/>
  <c r="P178" i="1" s="1"/>
  <c r="N179" i="1"/>
  <c r="N180" i="1"/>
  <c r="P180" i="1" s="1"/>
  <c r="N181" i="1"/>
  <c r="N182" i="1"/>
  <c r="N183" i="1"/>
  <c r="N184" i="1"/>
  <c r="P184" i="1" s="1"/>
  <c r="N185" i="1"/>
  <c r="P185" i="1" s="1"/>
  <c r="N186" i="1"/>
  <c r="P186" i="1" s="1"/>
  <c r="N187" i="1"/>
  <c r="N188" i="1"/>
  <c r="N189" i="1"/>
  <c r="P189" i="1" s="1"/>
  <c r="N190" i="1"/>
  <c r="N191" i="1"/>
  <c r="N192" i="1"/>
  <c r="N193" i="1"/>
  <c r="N194" i="1"/>
  <c r="P194" i="1" s="1"/>
  <c r="N195" i="1"/>
  <c r="N196" i="1"/>
  <c r="N197" i="1"/>
  <c r="N198" i="1"/>
  <c r="N199" i="1"/>
  <c r="N200" i="1"/>
  <c r="N201" i="1"/>
  <c r="N202" i="1"/>
  <c r="N203" i="1"/>
  <c r="N204" i="1"/>
  <c r="N205" i="1"/>
  <c r="P205" i="1" s="1"/>
  <c r="N206" i="1"/>
  <c r="N207" i="1"/>
  <c r="N208" i="1"/>
  <c r="P208" i="1" s="1"/>
  <c r="N209" i="1"/>
  <c r="N210" i="1"/>
  <c r="N211" i="1"/>
  <c r="N212" i="1"/>
  <c r="P212" i="1" s="1"/>
  <c r="N213" i="1"/>
  <c r="N214" i="1"/>
  <c r="P214" i="1" s="1"/>
  <c r="N215" i="1"/>
  <c r="N216" i="1"/>
  <c r="P216" i="1" s="1"/>
  <c r="N217" i="1"/>
  <c r="N218" i="1"/>
  <c r="N219" i="1"/>
  <c r="N220" i="1"/>
  <c r="N221" i="1"/>
  <c r="N222" i="1"/>
  <c r="N223" i="1"/>
  <c r="P223" i="1" s="1"/>
  <c r="N224" i="1"/>
  <c r="N225" i="1"/>
  <c r="P225" i="1" s="1"/>
  <c r="N226" i="1"/>
  <c r="N227" i="1"/>
  <c r="N228" i="1"/>
  <c r="N229" i="1"/>
  <c r="N230" i="1"/>
  <c r="N231" i="1"/>
  <c r="P231" i="1" s="1"/>
  <c r="N232" i="1"/>
  <c r="N233" i="1"/>
  <c r="P233" i="1" s="1"/>
  <c r="N234" i="1"/>
  <c r="N235" i="1"/>
  <c r="N236" i="1"/>
  <c r="P236" i="1" s="1"/>
  <c r="N237" i="1"/>
  <c r="P237" i="1" s="1"/>
  <c r="N238" i="1"/>
  <c r="P238" i="1" s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P257" i="1" s="1"/>
  <c r="N258" i="1"/>
  <c r="P258" i="1" s="1"/>
  <c r="N259" i="1"/>
  <c r="N260" i="1"/>
  <c r="P260" i="1" s="1"/>
  <c r="N261" i="1"/>
  <c r="N262" i="1"/>
  <c r="P262" i="1" s="1"/>
  <c r="N263" i="1"/>
  <c r="N264" i="1"/>
  <c r="N265" i="1"/>
  <c r="P265" i="1" s="1"/>
  <c r="N266" i="1"/>
  <c r="N267" i="1"/>
  <c r="N268" i="1"/>
  <c r="P268" i="1" s="1"/>
  <c r="N269" i="1"/>
  <c r="N270" i="1"/>
  <c r="N271" i="1"/>
  <c r="N272" i="1"/>
  <c r="N273" i="1"/>
  <c r="N274" i="1"/>
  <c r="P274" i="1" s="1"/>
  <c r="N275" i="1"/>
  <c r="N276" i="1"/>
  <c r="N277" i="1"/>
  <c r="N278" i="1"/>
  <c r="P278" i="1" s="1"/>
  <c r="N279" i="1"/>
  <c r="N280" i="1"/>
  <c r="N281" i="1"/>
  <c r="N282" i="1"/>
  <c r="N283" i="1"/>
  <c r="N284" i="1"/>
  <c r="N285" i="1"/>
  <c r="P285" i="1" s="1"/>
  <c r="N286" i="1"/>
  <c r="N287" i="1"/>
  <c r="N288" i="1"/>
  <c r="P288" i="1" s="1"/>
  <c r="N289" i="1"/>
  <c r="N290" i="1"/>
  <c r="N291" i="1"/>
  <c r="N292" i="1"/>
  <c r="N293" i="1"/>
  <c r="P293" i="1" s="1"/>
  <c r="N294" i="1"/>
  <c r="N295" i="1"/>
  <c r="N296" i="1"/>
  <c r="P296" i="1" s="1"/>
  <c r="N297" i="1"/>
  <c r="N298" i="1"/>
  <c r="P298" i="1" s="1"/>
  <c r="N299" i="1"/>
  <c r="N300" i="1"/>
  <c r="P300" i="1" s="1"/>
  <c r="N301" i="1"/>
  <c r="N302" i="1"/>
  <c r="N303" i="1"/>
  <c r="N304" i="1"/>
  <c r="N305" i="1"/>
  <c r="N306" i="1"/>
  <c r="N307" i="1"/>
  <c r="N308" i="1"/>
  <c r="N309" i="1"/>
  <c r="P309" i="1" s="1"/>
  <c r="N310" i="1"/>
  <c r="N311" i="1"/>
  <c r="N312" i="1"/>
  <c r="N313" i="1"/>
  <c r="N314" i="1"/>
  <c r="N315" i="1"/>
  <c r="N316" i="1"/>
  <c r="N317" i="1"/>
  <c r="N318" i="1"/>
  <c r="N319" i="1"/>
  <c r="N320" i="1"/>
  <c r="P320" i="1" s="1"/>
  <c r="N321" i="1"/>
  <c r="N322" i="1"/>
  <c r="N323" i="1"/>
  <c r="N324" i="1"/>
  <c r="N325" i="1"/>
  <c r="N326" i="1"/>
  <c r="P326" i="1" s="1"/>
  <c r="N327" i="1"/>
  <c r="N328" i="1"/>
  <c r="N329" i="1"/>
  <c r="N330" i="1"/>
  <c r="N331" i="1"/>
  <c r="N332" i="1"/>
  <c r="N333" i="1"/>
  <c r="P333" i="1" s="1"/>
  <c r="N334" i="1"/>
  <c r="P334" i="1" s="1"/>
  <c r="N335" i="1"/>
  <c r="N336" i="1"/>
  <c r="P336" i="1" s="1"/>
  <c r="N337" i="1"/>
  <c r="P337" i="1" s="1"/>
  <c r="N338" i="1"/>
  <c r="P338" i="1" s="1"/>
  <c r="N339" i="1"/>
  <c r="N340" i="1"/>
  <c r="N341" i="1"/>
  <c r="N342" i="1"/>
  <c r="N343" i="1"/>
  <c r="N344" i="1"/>
  <c r="N345" i="1"/>
  <c r="N346" i="1"/>
  <c r="P346" i="1" s="1"/>
  <c r="N347" i="1"/>
  <c r="N348" i="1"/>
  <c r="N349" i="1"/>
  <c r="N350" i="1"/>
  <c r="P350" i="1" s="1"/>
  <c r="N351" i="1"/>
  <c r="N352" i="1"/>
  <c r="N353" i="1"/>
  <c r="N354" i="1"/>
  <c r="N355" i="1"/>
  <c r="N356" i="1"/>
  <c r="P356" i="1" s="1"/>
  <c r="N357" i="1"/>
  <c r="N358" i="1"/>
  <c r="P358" i="1" s="1"/>
  <c r="N359" i="1"/>
  <c r="N360" i="1"/>
  <c r="N361" i="1"/>
  <c r="P361" i="1" s="1"/>
  <c r="N362" i="1"/>
  <c r="P362" i="1" s="1"/>
  <c r="N363" i="1"/>
  <c r="N364" i="1"/>
  <c r="N365" i="1"/>
  <c r="N366" i="1"/>
  <c r="N367" i="1"/>
  <c r="N368" i="1"/>
  <c r="P368" i="1" s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P382" i="1" s="1"/>
  <c r="N383" i="1"/>
  <c r="N384" i="1"/>
  <c r="N385" i="1"/>
  <c r="N386" i="1"/>
  <c r="P386" i="1" s="1"/>
  <c r="N387" i="1"/>
  <c r="N388" i="1"/>
  <c r="P388" i="1" s="1"/>
  <c r="N389" i="1"/>
  <c r="N390" i="1"/>
  <c r="P390" i="1" s="1"/>
  <c r="N391" i="1"/>
  <c r="N392" i="1"/>
  <c r="N393" i="1"/>
  <c r="P393" i="1" s="1"/>
  <c r="N394" i="1"/>
  <c r="N395" i="1"/>
  <c r="N396" i="1"/>
  <c r="P396" i="1" s="1"/>
  <c r="N397" i="1"/>
  <c r="N398" i="1"/>
  <c r="N399" i="1"/>
  <c r="N400" i="1"/>
  <c r="N401" i="1"/>
  <c r="N402" i="1"/>
  <c r="P402" i="1" s="1"/>
  <c r="N403" i="1"/>
  <c r="N404" i="1"/>
  <c r="P404" i="1" s="1"/>
  <c r="N405" i="1"/>
  <c r="N406" i="1"/>
  <c r="P406" i="1" s="1"/>
  <c r="N407" i="1"/>
  <c r="N408" i="1"/>
  <c r="N409" i="1"/>
  <c r="P409" i="1" s="1"/>
  <c r="N410" i="1"/>
  <c r="P410" i="1" s="1"/>
  <c r="N411" i="1"/>
  <c r="N412" i="1"/>
  <c r="P412" i="1" s="1"/>
  <c r="N413" i="1"/>
  <c r="N414" i="1"/>
  <c r="N415" i="1"/>
  <c r="N416" i="1"/>
  <c r="N417" i="1"/>
  <c r="N418" i="1"/>
  <c r="P418" i="1" s="1"/>
  <c r="N419" i="1"/>
  <c r="N420" i="1"/>
  <c r="N421" i="1"/>
  <c r="N422" i="1"/>
  <c r="P422" i="1" s="1"/>
  <c r="N423" i="1"/>
  <c r="N424" i="1"/>
  <c r="P424" i="1" s="1"/>
  <c r="N425" i="1"/>
  <c r="P425" i="1" s="1"/>
  <c r="N426" i="1"/>
  <c r="P426" i="1" s="1"/>
  <c r="N427" i="1"/>
  <c r="N428" i="1"/>
  <c r="N429" i="1"/>
  <c r="P429" i="1" s="1"/>
  <c r="N430" i="1"/>
  <c r="N431" i="1"/>
  <c r="N432" i="1"/>
  <c r="N433" i="1"/>
  <c r="N434" i="1"/>
  <c r="N435" i="1"/>
  <c r="N436" i="1"/>
  <c r="N437" i="1"/>
  <c r="N438" i="1"/>
  <c r="N439" i="1"/>
  <c r="N440" i="1"/>
  <c r="P440" i="1" s="1"/>
  <c r="N441" i="1"/>
  <c r="N442" i="1"/>
  <c r="N443" i="1"/>
  <c r="N444" i="1"/>
  <c r="N445" i="1"/>
  <c r="N446" i="1"/>
  <c r="N447" i="1"/>
  <c r="N448" i="1"/>
  <c r="P448" i="1" s="1"/>
  <c r="N449" i="1"/>
  <c r="P449" i="1" s="1"/>
  <c r="N450" i="1"/>
  <c r="N451" i="1"/>
  <c r="N452" i="1"/>
  <c r="P452" i="1" s="1"/>
  <c r="N453" i="1"/>
  <c r="N454" i="1"/>
  <c r="N455" i="1"/>
  <c r="N456" i="1"/>
  <c r="P456" i="1" s="1"/>
  <c r="N457" i="1"/>
  <c r="N458" i="1"/>
  <c r="N459" i="1"/>
  <c r="N460" i="1"/>
  <c r="N461" i="1"/>
  <c r="N462" i="1"/>
  <c r="P462" i="1" s="1"/>
  <c r="N463" i="1"/>
  <c r="N464" i="1"/>
  <c r="N465" i="1"/>
  <c r="N466" i="1"/>
  <c r="P466" i="1" s="1"/>
  <c r="N467" i="1"/>
  <c r="N468" i="1"/>
  <c r="N469" i="1"/>
  <c r="N470" i="1"/>
  <c r="N471" i="1"/>
  <c r="N472" i="1"/>
  <c r="N473" i="1"/>
  <c r="N474" i="1"/>
  <c r="N475" i="1"/>
  <c r="N476" i="1"/>
  <c r="N477" i="1"/>
  <c r="N478" i="1"/>
  <c r="P478" i="1" s="1"/>
  <c r="N479" i="1"/>
  <c r="N480" i="1"/>
  <c r="N481" i="1"/>
  <c r="N482" i="1"/>
  <c r="N483" i="1"/>
  <c r="N484" i="1"/>
  <c r="N485" i="1"/>
  <c r="N486" i="1"/>
  <c r="P486" i="1" s="1"/>
  <c r="N487" i="1"/>
  <c r="N488" i="1"/>
  <c r="P488" i="1" s="1"/>
  <c r="N489" i="1"/>
  <c r="N490" i="1"/>
  <c r="N491" i="1"/>
  <c r="N492" i="1"/>
  <c r="P492" i="1" s="1"/>
  <c r="N493" i="1"/>
  <c r="N494" i="1"/>
  <c r="N495" i="1"/>
  <c r="N496" i="1"/>
  <c r="N497" i="1"/>
  <c r="P497" i="1" s="1"/>
  <c r="N498" i="1"/>
  <c r="N499" i="1"/>
  <c r="N500" i="1"/>
  <c r="N501" i="1"/>
  <c r="P501" i="1" s="1"/>
  <c r="N502" i="1"/>
  <c r="N503" i="1"/>
  <c r="N504" i="1"/>
  <c r="P504" i="1" s="1"/>
  <c r="N505" i="1"/>
  <c r="P505" i="1" s="1"/>
  <c r="N506" i="1"/>
  <c r="N507" i="1"/>
  <c r="N508" i="1"/>
  <c r="N509" i="1"/>
  <c r="P509" i="1" s="1"/>
  <c r="N510" i="1"/>
  <c r="N511" i="1"/>
  <c r="N512" i="1"/>
  <c r="P512" i="1" s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P526" i="1" s="1"/>
  <c r="N527" i="1"/>
  <c r="N528" i="1"/>
  <c r="N529" i="1"/>
  <c r="N530" i="1"/>
  <c r="P530" i="1" s="1"/>
  <c r="N531" i="1"/>
  <c r="N532" i="1"/>
  <c r="N533" i="1"/>
  <c r="N534" i="1"/>
  <c r="N535" i="1"/>
  <c r="N536" i="1"/>
  <c r="P536" i="1" s="1"/>
  <c r="N537" i="1"/>
  <c r="N538" i="1"/>
  <c r="P538" i="1" s="1"/>
  <c r="N539" i="1"/>
  <c r="N540" i="1"/>
  <c r="N541" i="1"/>
  <c r="N542" i="1"/>
  <c r="P542" i="1" s="1"/>
  <c r="N543" i="1"/>
  <c r="N544" i="1"/>
  <c r="N545" i="1"/>
  <c r="N546" i="1"/>
  <c r="N547" i="1"/>
  <c r="N548" i="1"/>
  <c r="P548" i="1" s="1"/>
  <c r="N549" i="1"/>
  <c r="N550" i="1"/>
  <c r="P550" i="1" s="1"/>
  <c r="N551" i="1"/>
  <c r="N552" i="1"/>
  <c r="N553" i="1"/>
  <c r="N554" i="1"/>
  <c r="N555" i="1"/>
  <c r="N556" i="1"/>
  <c r="N557" i="1"/>
  <c r="N558" i="1"/>
  <c r="P558" i="1" s="1"/>
  <c r="N559" i="1"/>
  <c r="N560" i="1"/>
  <c r="N561" i="1"/>
  <c r="N562" i="1"/>
  <c r="N563" i="1"/>
  <c r="N564" i="1"/>
  <c r="P564" i="1" s="1"/>
  <c r="N565" i="1"/>
  <c r="N566" i="1"/>
  <c r="N567" i="1"/>
  <c r="N568" i="1"/>
  <c r="P568" i="1" s="1"/>
  <c r="N569" i="1"/>
  <c r="P569" i="1" s="1"/>
  <c r="N570" i="1"/>
  <c r="N571" i="1"/>
  <c r="N572" i="1"/>
  <c r="N573" i="1"/>
  <c r="N574" i="1"/>
  <c r="N575" i="1"/>
  <c r="N576" i="1"/>
  <c r="N577" i="1"/>
  <c r="P577" i="1" s="1"/>
  <c r="N578" i="1"/>
  <c r="N579" i="1"/>
  <c r="N580" i="1"/>
  <c r="N581" i="1"/>
  <c r="N582" i="1"/>
  <c r="P582" i="1" s="1"/>
  <c r="N583" i="1"/>
  <c r="N584" i="1"/>
  <c r="N585" i="1"/>
  <c r="P585" i="1" s="1"/>
  <c r="N586" i="1"/>
  <c r="N587" i="1"/>
  <c r="N588" i="1"/>
  <c r="N589" i="1"/>
  <c r="P589" i="1" s="1"/>
  <c r="N590" i="1"/>
  <c r="N591" i="1"/>
  <c r="N592" i="1"/>
  <c r="N593" i="1"/>
  <c r="N594" i="1"/>
  <c r="N595" i="1"/>
  <c r="N596" i="1"/>
  <c r="N597" i="1"/>
  <c r="P597" i="1" s="1"/>
  <c r="N598" i="1"/>
  <c r="N599" i="1"/>
  <c r="N600" i="1"/>
  <c r="N601" i="1"/>
  <c r="N602" i="1"/>
  <c r="N603" i="1"/>
  <c r="N604" i="1"/>
  <c r="N605" i="1"/>
  <c r="N606" i="1"/>
  <c r="P606" i="1" s="1"/>
  <c r="N607" i="1"/>
  <c r="N608" i="1"/>
  <c r="P608" i="1" s="1"/>
  <c r="N609" i="1"/>
  <c r="N610" i="1"/>
  <c r="N611" i="1"/>
  <c r="N612" i="1"/>
  <c r="P612" i="1" s="1"/>
  <c r="N613" i="1"/>
  <c r="N614" i="1"/>
  <c r="N615" i="1"/>
  <c r="N616" i="1"/>
  <c r="N617" i="1"/>
  <c r="P617" i="1" s="1"/>
  <c r="N618" i="1"/>
  <c r="P618" i="1" s="1"/>
  <c r="N619" i="1"/>
  <c r="N620" i="1"/>
  <c r="N621" i="1"/>
  <c r="N622" i="1"/>
  <c r="N623" i="1"/>
  <c r="N624" i="1"/>
  <c r="N625" i="1"/>
  <c r="N626" i="1"/>
  <c r="N627" i="1"/>
  <c r="N628" i="1"/>
  <c r="P628" i="1" s="1"/>
  <c r="N629" i="1"/>
  <c r="N630" i="1"/>
  <c r="N631" i="1"/>
  <c r="N632" i="1"/>
  <c r="N633" i="1"/>
  <c r="N634" i="1"/>
  <c r="N635" i="1"/>
  <c r="N636" i="1"/>
  <c r="P636" i="1" s="1"/>
  <c r="N637" i="1"/>
  <c r="N638" i="1"/>
  <c r="P638" i="1" s="1"/>
  <c r="N639" i="1"/>
  <c r="N640" i="1"/>
  <c r="N641" i="1"/>
  <c r="P641" i="1" s="1"/>
  <c r="N642" i="1"/>
  <c r="N643" i="1"/>
  <c r="N644" i="1"/>
  <c r="P644" i="1" s="1"/>
  <c r="N645" i="1"/>
  <c r="N646" i="1"/>
  <c r="N647" i="1"/>
  <c r="N648" i="1"/>
  <c r="N649" i="1"/>
  <c r="N650" i="1"/>
  <c r="N651" i="1"/>
  <c r="N652" i="1"/>
  <c r="P652" i="1" s="1"/>
  <c r="N653" i="1"/>
  <c r="N654" i="1"/>
  <c r="N655" i="1"/>
  <c r="N656" i="1"/>
  <c r="N657" i="1"/>
  <c r="P657" i="1" s="1"/>
  <c r="N658" i="1"/>
  <c r="P658" i="1" s="1"/>
  <c r="N659" i="1"/>
  <c r="N660" i="1"/>
  <c r="N661" i="1"/>
  <c r="P661" i="1" s="1"/>
  <c r="N662" i="1"/>
  <c r="N663" i="1"/>
  <c r="N664" i="1"/>
  <c r="N665" i="1"/>
  <c r="P665" i="1" s="1"/>
  <c r="N666" i="1"/>
  <c r="N667" i="1"/>
  <c r="N668" i="1"/>
  <c r="N669" i="1"/>
  <c r="P669" i="1" s="1"/>
  <c r="N670" i="1"/>
  <c r="N671" i="1"/>
  <c r="N672" i="1"/>
  <c r="N673" i="1"/>
  <c r="P673" i="1" s="1"/>
  <c r="N674" i="1"/>
  <c r="N675" i="1"/>
  <c r="N676" i="1"/>
  <c r="N677" i="1"/>
  <c r="N678" i="1"/>
  <c r="N679" i="1"/>
  <c r="N680" i="1"/>
  <c r="N681" i="1"/>
  <c r="N682" i="1"/>
  <c r="N683" i="1"/>
  <c r="N684" i="1"/>
  <c r="P684" i="1" s="1"/>
  <c r="N685" i="1"/>
  <c r="P685" i="1" s="1"/>
  <c r="N686" i="1"/>
  <c r="N687" i="1"/>
  <c r="N688" i="1"/>
  <c r="N689" i="1"/>
  <c r="N690" i="1"/>
  <c r="N691" i="1"/>
  <c r="N692" i="1"/>
  <c r="N693" i="1"/>
  <c r="N694" i="1"/>
  <c r="P694" i="1" s="1"/>
  <c r="N695" i="1"/>
  <c r="N696" i="1"/>
  <c r="N697" i="1"/>
  <c r="P697" i="1" s="1"/>
  <c r="N698" i="1"/>
  <c r="N699" i="1"/>
  <c r="N700" i="1"/>
  <c r="N701" i="1"/>
  <c r="N702" i="1"/>
  <c r="P702" i="1" s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P720" i="1" s="1"/>
  <c r="N721" i="1"/>
  <c r="N722" i="1"/>
  <c r="P722" i="1" s="1"/>
  <c r="N723" i="1"/>
  <c r="N724" i="1"/>
  <c r="N725" i="1"/>
  <c r="N726" i="1"/>
  <c r="N727" i="1"/>
  <c r="N728" i="1"/>
  <c r="P728" i="1" s="1"/>
  <c r="N729" i="1"/>
  <c r="P729" i="1" s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P745" i="1" s="1"/>
  <c r="N746" i="1"/>
  <c r="P746" i="1" s="1"/>
  <c r="N747" i="1"/>
  <c r="N748" i="1"/>
  <c r="P748" i="1" s="1"/>
  <c r="N749" i="1"/>
  <c r="N750" i="1"/>
  <c r="N751" i="1"/>
  <c r="N752" i="1"/>
  <c r="N753" i="1"/>
  <c r="N754" i="1"/>
  <c r="N755" i="1"/>
  <c r="N756" i="1"/>
  <c r="P756" i="1" s="1"/>
  <c r="N757" i="1"/>
  <c r="N758" i="1"/>
  <c r="P758" i="1" s="1"/>
  <c r="N759" i="1"/>
  <c r="N760" i="1"/>
  <c r="N761" i="1"/>
  <c r="N762" i="1"/>
  <c r="N763" i="1"/>
  <c r="N764" i="1"/>
  <c r="P764" i="1" s="1"/>
  <c r="N765" i="1"/>
  <c r="P765" i="1" s="1"/>
  <c r="N766" i="1"/>
  <c r="N767" i="1"/>
  <c r="N768" i="1"/>
  <c r="P768" i="1" s="1"/>
  <c r="N769" i="1"/>
  <c r="P769" i="1" s="1"/>
  <c r="N770" i="1"/>
  <c r="P770" i="1" s="1"/>
  <c r="N771" i="1"/>
  <c r="N772" i="1"/>
  <c r="N773" i="1"/>
  <c r="N774" i="1"/>
  <c r="P774" i="1" s="1"/>
  <c r="N775" i="1"/>
  <c r="N776" i="1"/>
  <c r="N777" i="1"/>
  <c r="N778" i="1"/>
  <c r="N779" i="1"/>
  <c r="N780" i="1"/>
  <c r="N781" i="1"/>
  <c r="P781" i="1" s="1"/>
  <c r="N782" i="1"/>
  <c r="N783" i="1"/>
  <c r="N784" i="1"/>
  <c r="N785" i="1"/>
  <c r="P785" i="1" s="1"/>
  <c r="N786" i="1"/>
  <c r="N787" i="1"/>
  <c r="N788" i="1"/>
  <c r="N789" i="1"/>
  <c r="N790" i="1"/>
  <c r="P790" i="1" s="1"/>
  <c r="N791" i="1"/>
  <c r="N792" i="1"/>
  <c r="N793" i="1"/>
  <c r="P793" i="1" s="1"/>
  <c r="N794" i="1"/>
  <c r="N795" i="1"/>
  <c r="N796" i="1"/>
  <c r="N797" i="1"/>
  <c r="P797" i="1" s="1"/>
  <c r="N798" i="1"/>
  <c r="N799" i="1"/>
  <c r="N800" i="1"/>
  <c r="N801" i="1"/>
  <c r="P801" i="1" s="1"/>
  <c r="N802" i="1"/>
  <c r="P802" i="1" s="1"/>
  <c r="N803" i="1"/>
  <c r="N804" i="1"/>
  <c r="P804" i="1" s="1"/>
  <c r="N805" i="1"/>
  <c r="P805" i="1" s="1"/>
  <c r="N806" i="1"/>
  <c r="N807" i="1"/>
  <c r="N808" i="1"/>
  <c r="N809" i="1"/>
  <c r="N810" i="1"/>
  <c r="N811" i="1"/>
  <c r="N812" i="1"/>
  <c r="N813" i="1"/>
  <c r="N814" i="1"/>
  <c r="N815" i="1"/>
  <c r="N816" i="1"/>
  <c r="N817" i="1"/>
  <c r="P817" i="1" s="1"/>
  <c r="N818" i="1"/>
  <c r="N819" i="1"/>
  <c r="N820" i="1"/>
  <c r="N821" i="1"/>
  <c r="N822" i="1"/>
  <c r="P822" i="1" s="1"/>
  <c r="N823" i="1"/>
  <c r="N824" i="1"/>
  <c r="N825" i="1"/>
  <c r="N826" i="1"/>
  <c r="N827" i="1"/>
  <c r="N828" i="1"/>
  <c r="P828" i="1" s="1"/>
  <c r="N829" i="1"/>
  <c r="N830" i="1"/>
  <c r="N831" i="1"/>
  <c r="N832" i="1"/>
  <c r="N833" i="1"/>
  <c r="N834" i="1"/>
  <c r="N835" i="1"/>
  <c r="N836" i="1"/>
  <c r="N837" i="1"/>
  <c r="P837" i="1" s="1"/>
  <c r="N838" i="1"/>
  <c r="N839" i="1"/>
  <c r="N840" i="1"/>
  <c r="N841" i="1"/>
  <c r="N842" i="1"/>
  <c r="P842" i="1" s="1"/>
  <c r="N843" i="1"/>
  <c r="N844" i="1"/>
  <c r="N845" i="1"/>
  <c r="N846" i="1"/>
  <c r="N847" i="1"/>
  <c r="N848" i="1"/>
  <c r="N849" i="1"/>
  <c r="N850" i="1"/>
  <c r="N851" i="1"/>
  <c r="N852" i="1"/>
  <c r="P852" i="1" s="1"/>
  <c r="N853" i="1"/>
  <c r="P853" i="1" s="1"/>
  <c r="N854" i="1"/>
  <c r="N855" i="1"/>
  <c r="N856" i="1"/>
  <c r="P856" i="1" s="1"/>
  <c r="N857" i="1"/>
  <c r="P857" i="1" s="1"/>
  <c r="N858" i="1"/>
  <c r="N859" i="1"/>
  <c r="N860" i="1"/>
  <c r="P860" i="1" s="1"/>
  <c r="N861" i="1"/>
  <c r="P861" i="1" s="1"/>
  <c r="N862" i="1"/>
  <c r="N863" i="1"/>
  <c r="N864" i="1"/>
  <c r="N865" i="1"/>
  <c r="N866" i="1"/>
  <c r="N867" i="1"/>
  <c r="N868" i="1"/>
  <c r="N869" i="1"/>
  <c r="P869" i="1" s="1"/>
  <c r="N870" i="1"/>
  <c r="N871" i="1"/>
  <c r="N872" i="1"/>
  <c r="N873" i="1"/>
  <c r="N874" i="1"/>
  <c r="N875" i="1"/>
  <c r="N876" i="1"/>
  <c r="P876" i="1" s="1"/>
  <c r="N877" i="1"/>
  <c r="N878" i="1"/>
  <c r="N879" i="1"/>
  <c r="N880" i="1"/>
  <c r="N881" i="1"/>
  <c r="N882" i="1"/>
  <c r="N883" i="1"/>
  <c r="N884" i="1"/>
  <c r="P884" i="1" s="1"/>
  <c r="N885" i="1"/>
  <c r="N886" i="1"/>
  <c r="N887" i="1"/>
  <c r="N888" i="1"/>
  <c r="P888" i="1" s="1"/>
  <c r="N889" i="1"/>
  <c r="N890" i="1"/>
  <c r="N891" i="1"/>
  <c r="N892" i="1"/>
  <c r="P892" i="1" s="1"/>
  <c r="N893" i="1"/>
  <c r="N894" i="1"/>
  <c r="N895" i="1"/>
  <c r="N896" i="1"/>
  <c r="N897" i="1"/>
  <c r="N898" i="1"/>
  <c r="P898" i="1" s="1"/>
  <c r="N899" i="1"/>
  <c r="N900" i="1"/>
  <c r="P900" i="1" s="1"/>
  <c r="N901" i="1"/>
  <c r="P901" i="1" s="1"/>
  <c r="N902" i="1"/>
  <c r="N903" i="1"/>
  <c r="N904" i="1"/>
  <c r="N905" i="1"/>
  <c r="N906" i="1"/>
  <c r="N907" i="1"/>
  <c r="N908" i="1"/>
  <c r="P908" i="1" s="1"/>
  <c r="N909" i="1"/>
  <c r="N910" i="1"/>
  <c r="N911" i="1"/>
  <c r="N912" i="1"/>
  <c r="N913" i="1"/>
  <c r="N914" i="1"/>
  <c r="P914" i="1" s="1"/>
  <c r="N915" i="1"/>
  <c r="N916" i="1"/>
  <c r="P916" i="1" s="1"/>
  <c r="N917" i="1"/>
  <c r="N918" i="1"/>
  <c r="N919" i="1"/>
  <c r="N920" i="1"/>
  <c r="N921" i="1"/>
  <c r="N922" i="1"/>
  <c r="N923" i="1"/>
  <c r="N924" i="1"/>
  <c r="N925" i="1"/>
  <c r="P925" i="1" s="1"/>
  <c r="N926" i="1"/>
  <c r="N927" i="1"/>
  <c r="N928" i="1"/>
  <c r="N929" i="1"/>
  <c r="P929" i="1" s="1"/>
  <c r="N930" i="1"/>
  <c r="P930" i="1" s="1"/>
  <c r="N931" i="1"/>
  <c r="N932" i="1"/>
  <c r="N933" i="1"/>
  <c r="N934" i="1"/>
  <c r="N935" i="1"/>
  <c r="N936" i="1"/>
  <c r="N937" i="1"/>
  <c r="N938" i="1"/>
  <c r="P938" i="1" s="1"/>
  <c r="N939" i="1"/>
  <c r="N940" i="1"/>
  <c r="N941" i="1"/>
  <c r="N942" i="1"/>
  <c r="P942" i="1" s="1"/>
  <c r="N943" i="1"/>
  <c r="N944" i="1"/>
  <c r="N945" i="1"/>
  <c r="P945" i="1" s="1"/>
  <c r="N946" i="1"/>
  <c r="N947" i="1"/>
  <c r="N948" i="1"/>
  <c r="N949" i="1"/>
  <c r="N950" i="1"/>
  <c r="N951" i="1"/>
  <c r="N952" i="1"/>
  <c r="N953" i="1"/>
  <c r="N954" i="1"/>
  <c r="N955" i="1"/>
  <c r="N956" i="1"/>
  <c r="P956" i="1" s="1"/>
  <c r="N957" i="1"/>
  <c r="P957" i="1" s="1"/>
  <c r="N958" i="1"/>
  <c r="N959" i="1"/>
  <c r="N960" i="1"/>
  <c r="N961" i="1"/>
  <c r="N962" i="1"/>
  <c r="N963" i="1"/>
  <c r="N964" i="1"/>
  <c r="N965" i="1"/>
  <c r="P965" i="1" s="1"/>
  <c r="N966" i="1"/>
  <c r="P966" i="1" s="1"/>
  <c r="N967" i="1"/>
  <c r="N968" i="1"/>
  <c r="N969" i="1"/>
  <c r="N970" i="1"/>
  <c r="P970" i="1" s="1"/>
  <c r="N971" i="1"/>
  <c r="N972" i="1"/>
  <c r="N973" i="1"/>
  <c r="N974" i="1"/>
  <c r="N975" i="1"/>
  <c r="N976" i="1"/>
  <c r="N977" i="1"/>
  <c r="P977" i="1" s="1"/>
  <c r="N978" i="1"/>
  <c r="N979" i="1"/>
  <c r="N980" i="1"/>
  <c r="N981" i="1"/>
  <c r="N982" i="1"/>
  <c r="N983" i="1"/>
  <c r="N984" i="1"/>
  <c r="N985" i="1"/>
  <c r="N986" i="1"/>
  <c r="P986" i="1" s="1"/>
  <c r="N987" i="1"/>
  <c r="N988" i="1"/>
  <c r="N989" i="1"/>
  <c r="N990" i="1"/>
  <c r="P990" i="1" s="1"/>
  <c r="N991" i="1"/>
  <c r="N992" i="1"/>
  <c r="P992" i="1" s="1"/>
  <c r="N993" i="1"/>
  <c r="P993" i="1" s="1"/>
  <c r="N994" i="1"/>
  <c r="N995" i="1"/>
  <c r="N996" i="1"/>
  <c r="N997" i="1"/>
  <c r="N998" i="1"/>
  <c r="P998" i="1" s="1"/>
  <c r="N999" i="1"/>
  <c r="N1000" i="1"/>
  <c r="N1001" i="1"/>
  <c r="P1001" i="1" s="1"/>
  <c r="N1002" i="1"/>
  <c r="N1003" i="1"/>
  <c r="N1004" i="1"/>
  <c r="N1005" i="1"/>
  <c r="N1006" i="1"/>
  <c r="P1006" i="1" s="1"/>
  <c r="N1007" i="1"/>
  <c r="N1008" i="1"/>
  <c r="N1009" i="1"/>
  <c r="N1010" i="1"/>
  <c r="N1011" i="1"/>
  <c r="N1012" i="1"/>
  <c r="N1013" i="1"/>
  <c r="P1013" i="1" s="1"/>
  <c r="N1014" i="1"/>
  <c r="N1015" i="1"/>
  <c r="N1016" i="1"/>
  <c r="P1016" i="1" s="1"/>
  <c r="N1017" i="1"/>
  <c r="P1017" i="1" s="1"/>
  <c r="N1018" i="1"/>
  <c r="N1019" i="1"/>
  <c r="N1020" i="1"/>
  <c r="N1021" i="1"/>
  <c r="P1021" i="1" s="1"/>
  <c r="N1022" i="1"/>
  <c r="N1023" i="1"/>
  <c r="N1024" i="1"/>
  <c r="P1024" i="1" s="1"/>
  <c r="N1025" i="1"/>
  <c r="N1026" i="1"/>
  <c r="N1027" i="1"/>
  <c r="N1028" i="1"/>
  <c r="N1029" i="1"/>
  <c r="N1030" i="1"/>
  <c r="N1031" i="1"/>
  <c r="N1032" i="1"/>
  <c r="N1033" i="1"/>
  <c r="P1033" i="1" s="1"/>
  <c r="N1034" i="1"/>
  <c r="N1035" i="1"/>
  <c r="N1036" i="1"/>
  <c r="N1037" i="1"/>
  <c r="P1037" i="1" s="1"/>
  <c r="N1038" i="1"/>
  <c r="N1039" i="1"/>
  <c r="N1040" i="1"/>
  <c r="N1041" i="1"/>
  <c r="N1042" i="1"/>
  <c r="N1043" i="1"/>
  <c r="N1044" i="1"/>
  <c r="N1045" i="1"/>
  <c r="N1046" i="1"/>
  <c r="P1046" i="1" s="1"/>
  <c r="N1047" i="1"/>
  <c r="N1048" i="1"/>
  <c r="P1048" i="1" s="1"/>
  <c r="N7" i="1"/>
  <c r="E3" i="1"/>
  <c r="O1032" i="1" s="1"/>
  <c r="O1048" i="1"/>
  <c r="O1047" i="1"/>
  <c r="O1045" i="1"/>
  <c r="O1044" i="1"/>
  <c r="O1040" i="1"/>
  <c r="O1039" i="1"/>
  <c r="O1038" i="1"/>
  <c r="O1037" i="1"/>
  <c r="O1036" i="1"/>
  <c r="O1033" i="1"/>
  <c r="O1031" i="1"/>
  <c r="O1030" i="1"/>
  <c r="O1029" i="1"/>
  <c r="O1027" i="1"/>
  <c r="O1023" i="1"/>
  <c r="O1021" i="1"/>
  <c r="O1019" i="1"/>
  <c r="O1017" i="1"/>
  <c r="O1015" i="1"/>
  <c r="O1014" i="1"/>
  <c r="O1013" i="1"/>
  <c r="O1011" i="1"/>
  <c r="O1009" i="1"/>
  <c r="O1007" i="1"/>
  <c r="O1005" i="1"/>
  <c r="O1003" i="1"/>
  <c r="O1002" i="1"/>
  <c r="O1001" i="1"/>
  <c r="O998" i="1"/>
  <c r="O996" i="1"/>
  <c r="O993" i="1"/>
  <c r="O992" i="1"/>
  <c r="O991" i="1"/>
  <c r="O990" i="1"/>
  <c r="O989" i="1"/>
  <c r="O987" i="1"/>
  <c r="O986" i="1"/>
  <c r="O982" i="1"/>
  <c r="O981" i="1"/>
  <c r="O979" i="1"/>
  <c r="O978" i="1"/>
  <c r="O977" i="1"/>
  <c r="O974" i="1"/>
  <c r="O973" i="1"/>
  <c r="O972" i="1"/>
  <c r="O970" i="1"/>
  <c r="O969" i="1"/>
  <c r="O968" i="1"/>
  <c r="O967" i="1"/>
  <c r="O965" i="1"/>
  <c r="O964" i="1"/>
  <c r="O963" i="1"/>
  <c r="O962" i="1"/>
  <c r="O961" i="1"/>
  <c r="O960" i="1"/>
  <c r="O959" i="1"/>
  <c r="O957" i="1"/>
  <c r="O956" i="1"/>
  <c r="O955" i="1"/>
  <c r="O953" i="1"/>
  <c r="O952" i="1"/>
  <c r="O951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E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E2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O950" i="1" l="1"/>
  <c r="O954" i="1"/>
  <c r="O958" i="1"/>
  <c r="O985" i="1"/>
  <c r="O1041" i="1"/>
  <c r="O997" i="1"/>
  <c r="O1025" i="1"/>
  <c r="O966" i="1"/>
  <c r="O994" i="1"/>
  <c r="O1006" i="1"/>
  <c r="O1010" i="1"/>
  <c r="O1018" i="1"/>
  <c r="O1022" i="1"/>
  <c r="O1026" i="1"/>
  <c r="O1034" i="1"/>
  <c r="O1042" i="1"/>
  <c r="O1046" i="1"/>
  <c r="O971" i="1"/>
  <c r="O975" i="1"/>
  <c r="O983" i="1"/>
  <c r="O995" i="1"/>
  <c r="O999" i="1"/>
  <c r="O1035" i="1"/>
  <c r="O1043" i="1"/>
  <c r="O976" i="1"/>
  <c r="O980" i="1"/>
  <c r="O984" i="1"/>
  <c r="O988" i="1"/>
  <c r="O1000" i="1"/>
  <c r="O1004" i="1"/>
  <c r="O1008" i="1"/>
  <c r="O1012" i="1"/>
  <c r="O1016" i="1"/>
  <c r="O1020" i="1"/>
  <c r="O1024" i="1"/>
  <c r="O1028" i="1"/>
  <c r="I7" i="1"/>
</calcChain>
</file>

<file path=xl/sharedStrings.xml><?xml version="1.0" encoding="utf-8"?>
<sst xmlns="http://schemas.openxmlformats.org/spreadsheetml/2006/main" count="2138" uniqueCount="585">
  <si>
    <t>Olvera Toch</t>
  </si>
  <si>
    <t>Vivek Grady</t>
  </si>
  <si>
    <t>Sean ODonnell</t>
  </si>
  <si>
    <t>Henry Goldwyn</t>
  </si>
  <si>
    <t>Jesus Ocampo</t>
  </si>
  <si>
    <t>Tom Prescott</t>
  </si>
  <si>
    <t>Fred McMath</t>
  </si>
  <si>
    <t>Sarah Jordon</t>
  </si>
  <si>
    <t>Nathan Mautz</t>
  </si>
  <si>
    <t>Alan Dominguez</t>
  </si>
  <si>
    <t>Michelle Lonsdale</t>
  </si>
  <si>
    <t>Dianna Arnett</t>
  </si>
  <si>
    <t>Mike Gockenbach</t>
  </si>
  <si>
    <t>Trudy Brown</t>
  </si>
  <si>
    <t>Patrick Jones</t>
  </si>
  <si>
    <t>Rob Haberlin</t>
  </si>
  <si>
    <t>Maribeth Yedwab</t>
  </si>
  <si>
    <t>Joni Sundaresam</t>
  </si>
  <si>
    <t>Liz Willingham</t>
  </si>
  <si>
    <t>Michael Oakman</t>
  </si>
  <si>
    <t>Giulietta Dortch</t>
  </si>
  <si>
    <t>Tony Sayre</t>
  </si>
  <si>
    <t>Suzanne McNair</t>
  </si>
  <si>
    <t>Mike Kennedy</t>
  </si>
  <si>
    <t>Ken Lonsdale</t>
  </si>
  <si>
    <t>Pete Armstrong</t>
  </si>
  <si>
    <t>Logan Haushalter</t>
  </si>
  <si>
    <t>Darren Powers</t>
  </si>
  <si>
    <t>Philip Brown</t>
  </si>
  <si>
    <t>Darrin Martin</t>
  </si>
  <si>
    <t>Alan Hwang</t>
  </si>
  <si>
    <t>Ed Ludwig</t>
  </si>
  <si>
    <t>Carol Darley</t>
  </si>
  <si>
    <t>Ashley Jarboe</t>
  </si>
  <si>
    <t>Liz MacKendrick</t>
  </si>
  <si>
    <t>Joy Smith</t>
  </si>
  <si>
    <t>Dennis Pardue</t>
  </si>
  <si>
    <t>Dave Kipp</t>
  </si>
  <si>
    <t>Charles Sheldon</t>
  </si>
  <si>
    <t>Pauline Webber</t>
  </si>
  <si>
    <t>Brad Norvell</t>
  </si>
  <si>
    <t>Chloris Kastensmidt</t>
  </si>
  <si>
    <t>Brian Stugart</t>
  </si>
  <si>
    <t>Sally Knutson</t>
  </si>
  <si>
    <t>Erica Smith</t>
  </si>
  <si>
    <t>Joni Wasserman</t>
  </si>
  <si>
    <t>Lindsay Shagiari</t>
  </si>
  <si>
    <t>Ellis Ballard</t>
  </si>
  <si>
    <t>Ben Peterman</t>
  </si>
  <si>
    <t>Magdelene Morse</t>
  </si>
  <si>
    <t>Ken Dana</t>
  </si>
  <si>
    <t>Linda Southworth</t>
  </si>
  <si>
    <t>Cyma Kinney</t>
  </si>
  <si>
    <t>Erica Hernandez</t>
  </si>
  <si>
    <t>Ken Black</t>
  </si>
  <si>
    <t>Randy Ferguson</t>
  </si>
  <si>
    <t>Thais Sissman</t>
  </si>
  <si>
    <t>Monica Federle</t>
  </si>
  <si>
    <t>Elpida Rittenbach</t>
  </si>
  <si>
    <t>Vicky Freymann</t>
  </si>
  <si>
    <t>Christina Vanderzanden</t>
  </si>
  <si>
    <t>Adrian Shami</t>
  </si>
  <si>
    <t>Tamara Chand</t>
  </si>
  <si>
    <t>Mitch Webber</t>
  </si>
  <si>
    <t>Jasper Cacioppo</t>
  </si>
  <si>
    <t>Nick Crebassa</t>
  </si>
  <si>
    <t>Michelle Moray</t>
  </si>
  <si>
    <t>Michelle Huthwaite</t>
  </si>
  <si>
    <t>Chuck Clark</t>
  </si>
  <si>
    <t>John Castell</t>
  </si>
  <si>
    <t>Max Ludwig</t>
  </si>
  <si>
    <t>Justin Ellison</t>
  </si>
  <si>
    <t>Dave Hallsten</t>
  </si>
  <si>
    <t>Robert Marley</t>
  </si>
  <si>
    <t>Hunter Glantz</t>
  </si>
  <si>
    <t>Fred Wasserman</t>
  </si>
  <si>
    <t>Dionis Lloyd</t>
  </si>
  <si>
    <t>Matthew Clasen</t>
  </si>
  <si>
    <t>Arthur Prichep</t>
  </si>
  <si>
    <t>Carol Adams</t>
  </si>
  <si>
    <t>Steve Chapman</t>
  </si>
  <si>
    <t>Damala Kotsonis</t>
  </si>
  <si>
    <t>Darrin Sayre</t>
  </si>
  <si>
    <t>Christopher Schild</t>
  </si>
  <si>
    <t>Kean Thornton</t>
  </si>
  <si>
    <t>Liz Price</t>
  </si>
  <si>
    <t>Susan MacKendrick</t>
  </si>
  <si>
    <t>Edward Becker</t>
  </si>
  <si>
    <t>Harold Dahlen</t>
  </si>
  <si>
    <t>Eva Jacobs</t>
  </si>
  <si>
    <t>Erin Ashbrook</t>
  </si>
  <si>
    <t>Joy Daniels</t>
  </si>
  <si>
    <t>Brad Thomas</t>
  </si>
  <si>
    <t>Mitch Gastineau</t>
  </si>
  <si>
    <t>Giulietta Baptist</t>
  </si>
  <si>
    <t>Jill Stevenson</t>
  </si>
  <si>
    <t>Eric Barreto</t>
  </si>
  <si>
    <t>Shahid Hopkins</t>
  </si>
  <si>
    <t>Grant Thornton</t>
  </si>
  <si>
    <t>Ritsa Hightower</t>
  </si>
  <si>
    <t>Peter Fuller</t>
  </si>
  <si>
    <t>Bill Shonely</t>
  </si>
  <si>
    <t>Bill Stewart</t>
  </si>
  <si>
    <t>Denise Monton</t>
  </si>
  <si>
    <t>Bryan Spruell</t>
  </si>
  <si>
    <t>Clytie Kelty</t>
  </si>
  <si>
    <t>John Murray</t>
  </si>
  <si>
    <t>Deirdre Greer</t>
  </si>
  <si>
    <t>Aaron Bergman</t>
  </si>
  <si>
    <t>Julia Dunbar</t>
  </si>
  <si>
    <t>Carol Triggs</t>
  </si>
  <si>
    <t>Eleni McCrary</t>
  </si>
  <si>
    <t>Yana Sorensen</t>
  </si>
  <si>
    <t>Michael Grace</t>
  </si>
  <si>
    <t>Bobby Trafton</t>
  </si>
  <si>
    <t>Gene Hale</t>
  </si>
  <si>
    <t>Bradley Drucker</t>
  </si>
  <si>
    <t>Cindy Stewart</t>
  </si>
  <si>
    <t>Victoria Wilson</t>
  </si>
  <si>
    <t>Art Miller</t>
  </si>
  <si>
    <t>Brian DeCherney</t>
  </si>
  <si>
    <t>Patrick OBrill</t>
  </si>
  <si>
    <t>Jim Epp</t>
  </si>
  <si>
    <t>Marc Crier</t>
  </si>
  <si>
    <t>Barry Gonzalez</t>
  </si>
  <si>
    <t>Gary Hansen</t>
  </si>
  <si>
    <t>Lauren Leatherbury</t>
  </si>
  <si>
    <t>Cindy Chapman</t>
  </si>
  <si>
    <t>Christy Brittain</t>
  </si>
  <si>
    <t>Kelly Lampkin</t>
  </si>
  <si>
    <t>Christopher Martinez</t>
  </si>
  <si>
    <t>Quincy Jones</t>
  </si>
  <si>
    <t>Erin Creighton</t>
  </si>
  <si>
    <t>Ryan Crowe</t>
  </si>
  <si>
    <t>Justin Knight</t>
  </si>
  <si>
    <t>Juliana Krohn</t>
  </si>
  <si>
    <t>Fred Chung</t>
  </si>
  <si>
    <t>Jim Kriz</t>
  </si>
  <si>
    <t>Shahid Shariari</t>
  </si>
  <si>
    <t>Valerie Dominguez</t>
  </si>
  <si>
    <t>Gary Hwang</t>
  </si>
  <si>
    <t>Phillip Flathmann</t>
  </si>
  <si>
    <t>Lisa DeCherney</t>
  </si>
  <si>
    <t>Tom Stivers</t>
  </si>
  <si>
    <t>Julie Prescott</t>
  </si>
  <si>
    <t>Becky Pak</t>
  </si>
  <si>
    <t>Roland Murray</t>
  </si>
  <si>
    <t>Cynthia Arntzen</t>
  </si>
  <si>
    <t>Steven Cartwright</t>
  </si>
  <si>
    <t>Andrew Allen</t>
  </si>
  <si>
    <t>Vivek Sundaresam</t>
  </si>
  <si>
    <t>Anne McFarland</t>
  </si>
  <si>
    <t>Nancy Lomonaco</t>
  </si>
  <si>
    <t>Naresj Patel</t>
  </si>
  <si>
    <t>Shaun Weien</t>
  </si>
  <si>
    <t>Deborah Brumfield</t>
  </si>
  <si>
    <t>Roy Skaria</t>
  </si>
  <si>
    <t>Don Jones</t>
  </si>
  <si>
    <t>Raymond Fair</t>
  </si>
  <si>
    <t>Sandra Flanagan</t>
  </si>
  <si>
    <t>Deanra Eno</t>
  </si>
  <si>
    <t>George Ashbrook</t>
  </si>
  <si>
    <t>Kelly Williams</t>
  </si>
  <si>
    <t>Richard Eichhorn</t>
  </si>
  <si>
    <t>Eugene Hildebrand</t>
  </si>
  <si>
    <t>Dean Percer</t>
  </si>
  <si>
    <t>Sam Craven</t>
  </si>
  <si>
    <t>Craig Leslie</t>
  </si>
  <si>
    <t>Don Miller</t>
  </si>
  <si>
    <t>Arthur Gainer</t>
  </si>
  <si>
    <t>Jas OCarroll</t>
  </si>
  <si>
    <t>Max Jones</t>
  </si>
  <si>
    <t>Stefania Perrino</t>
  </si>
  <si>
    <t>Debra Catini</t>
  </si>
  <si>
    <t>Roy Phan</t>
  </si>
  <si>
    <t>Barry Franz</t>
  </si>
  <si>
    <t>Shirley Schmidt</t>
  </si>
  <si>
    <t>Theresa Swint</t>
  </si>
  <si>
    <t>Laura Armstrong</t>
  </si>
  <si>
    <t>Sandra Glassco</t>
  </si>
  <si>
    <t>Victor Price</t>
  </si>
  <si>
    <t>Ed Braxton</t>
  </si>
  <si>
    <t>Barry Pond</t>
  </si>
  <si>
    <t>Richard Bierner</t>
  </si>
  <si>
    <t>Alex Russell</t>
  </si>
  <si>
    <t>John Dryer</t>
  </si>
  <si>
    <t>Doug Bickford</t>
  </si>
  <si>
    <t>Paul Prost</t>
  </si>
  <si>
    <t>Denny Joy</t>
  </si>
  <si>
    <t>Melanie Page</t>
  </si>
  <si>
    <t>Nona Balk</t>
  </si>
  <si>
    <t>Adrian Hane</t>
  </si>
  <si>
    <t>Erica Hackney</t>
  </si>
  <si>
    <t>Jonathan Howell</t>
  </si>
  <si>
    <t>Odella Nelson</t>
  </si>
  <si>
    <t>Darrin Van Huff</t>
  </si>
  <si>
    <t>Brenda Bowman</t>
  </si>
  <si>
    <t>Alan Barnes</t>
  </si>
  <si>
    <t>Maria Zettner</t>
  </si>
  <si>
    <t>Rick Wilson</t>
  </si>
  <si>
    <t>Christine Phan</t>
  </si>
  <si>
    <t>Anne Pryor</t>
  </si>
  <si>
    <t>Jack OBriant</t>
  </si>
  <si>
    <t>Doug Jacobs</t>
  </si>
  <si>
    <t>Don Weiss</t>
  </si>
  <si>
    <t>Maxwell Schwartz</t>
  </si>
  <si>
    <t>Ralph Knight</t>
  </si>
  <si>
    <t>Patrick ODonnell</t>
  </si>
  <si>
    <t>Harold Ryan</t>
  </si>
  <si>
    <t>Jim Karlsson</t>
  </si>
  <si>
    <t>Rick Duston</t>
  </si>
  <si>
    <t>Becky Martin</t>
  </si>
  <si>
    <t>Aleksandra Gannaway</t>
  </si>
  <si>
    <t>Chuck Magee</t>
  </si>
  <si>
    <t>Ralph Arnett</t>
  </si>
  <si>
    <t>John Huston</t>
  </si>
  <si>
    <t>Laurel Workman</t>
  </si>
  <si>
    <t>Laurel Elliston</t>
  </si>
  <si>
    <t>Frank Hawley</t>
  </si>
  <si>
    <t>Christine Abelman</t>
  </si>
  <si>
    <t>Meg Tillman</t>
  </si>
  <si>
    <t>Matt Collister</t>
  </si>
  <si>
    <t>Dan Campbell</t>
  </si>
  <si>
    <t>Brian Dahlen</t>
  </si>
  <si>
    <t>Patrick Bzostek</t>
  </si>
  <si>
    <t>Alex Grayson</t>
  </si>
  <si>
    <t>Anthony Rawles</t>
  </si>
  <si>
    <t>Joseph Airdo</t>
  </si>
  <si>
    <t>Astrea Jones</t>
  </si>
  <si>
    <t>Nicole Brennan</t>
  </si>
  <si>
    <t>Catherine Glotzbach</t>
  </si>
  <si>
    <t>Tamara Willingham</t>
  </si>
  <si>
    <t>Claire Good</t>
  </si>
  <si>
    <t>Sarah Bern</t>
  </si>
  <si>
    <t>Art Foster</t>
  </si>
  <si>
    <t>Nora Price</t>
  </si>
  <si>
    <t>Raymond Book</t>
  </si>
  <si>
    <t>Sylvia Foulston</t>
  </si>
  <si>
    <t>Philip Fox</t>
  </si>
  <si>
    <t>Ricardo Block</t>
  </si>
  <si>
    <t>Sung Shariari</t>
  </si>
  <si>
    <t>Barry Weirich</t>
  </si>
  <si>
    <t>Trudy Schmidt</t>
  </si>
  <si>
    <t>Sarah Foster</t>
  </si>
  <si>
    <t>Shirley Jackson</t>
  </si>
  <si>
    <t>Edward Nazzal</t>
  </si>
  <si>
    <t>Saphhira Shifley</t>
  </si>
  <si>
    <t>Chuck Sachs</t>
  </si>
  <si>
    <t>Dennis Kane</t>
  </si>
  <si>
    <t>Valerie Mitchum</t>
  </si>
  <si>
    <t>Erica Bern</t>
  </si>
  <si>
    <t>Janet Martin</t>
  </si>
  <si>
    <t>Theone Pippenger</t>
  </si>
  <si>
    <t>Neil Knudson</t>
  </si>
  <si>
    <t>Brendan Murry</t>
  </si>
  <si>
    <t>Nora Paige</t>
  </si>
  <si>
    <t>Sanjit Engle</t>
  </si>
  <si>
    <t>Cyra Reiten</t>
  </si>
  <si>
    <t>Carlos Meador</t>
  </si>
  <si>
    <t>Charles Crestani</t>
  </si>
  <si>
    <t>Brooke Gillingham</t>
  </si>
  <si>
    <t>Peter Buhler</t>
  </si>
  <si>
    <t>Aaron Smayling</t>
  </si>
  <si>
    <t>Rose OBrian</t>
  </si>
  <si>
    <t>Frank Merwin</t>
  </si>
  <si>
    <t>Tracy Zic</t>
  </si>
  <si>
    <t>Harry Greene</t>
  </si>
  <si>
    <t>Charlotte Melton</t>
  </si>
  <si>
    <t>Kristina Nunn</t>
  </si>
  <si>
    <t>Matthew Grinstein</t>
  </si>
  <si>
    <t>Maria Bertelson</t>
  </si>
  <si>
    <t>Rick Hansen</t>
  </si>
  <si>
    <t>David Flashing</t>
  </si>
  <si>
    <t>Maurice Satty</t>
  </si>
  <si>
    <t>Lena Radford</t>
  </si>
  <si>
    <t>Larry Tron</t>
  </si>
  <si>
    <t>Guy Armstrong</t>
  </si>
  <si>
    <t>Carlos Soltero</t>
  </si>
  <si>
    <t>Stephanie Phelps</t>
  </si>
  <si>
    <t>Eugene Moren</t>
  </si>
  <si>
    <t>Michael Granlund</t>
  </si>
  <si>
    <t>Becky Castell</t>
  </si>
  <si>
    <t>Emily Grady</t>
  </si>
  <si>
    <t>Bill Donatelli</t>
  </si>
  <si>
    <t>Katherine Ducich</t>
  </si>
  <si>
    <t>Steve Nguyen</t>
  </si>
  <si>
    <t>Luke Schmidt</t>
  </si>
  <si>
    <t>Katherine Murray</t>
  </si>
  <si>
    <t>Stuart Van</t>
  </si>
  <si>
    <t>Lindsay Castell</t>
  </si>
  <si>
    <t>Craig Carroll</t>
  </si>
  <si>
    <t>Gary McGarr</t>
  </si>
  <si>
    <t>Pamela Coakley</t>
  </si>
  <si>
    <t>Alejandro Ballentine</t>
  </si>
  <si>
    <t>Kelly Collister</t>
  </si>
  <si>
    <t>Annie Thurman</t>
  </si>
  <si>
    <t>Maribeth Dona</t>
  </si>
  <si>
    <t>John Lee</t>
  </si>
  <si>
    <t>Greg Hansen</t>
  </si>
  <si>
    <t>Stephanie Ulpright</t>
  </si>
  <si>
    <t>Cindy Schnelling</t>
  </si>
  <si>
    <t>Paul MacIntyre</t>
  </si>
  <si>
    <t>Lisa Hazard</t>
  </si>
  <si>
    <t>Eugene Barchas</t>
  </si>
  <si>
    <t>Keith Herrera</t>
  </si>
  <si>
    <t>Eudokia Martin</t>
  </si>
  <si>
    <t>Michael Paige</t>
  </si>
  <si>
    <t>Patrick Ryan</t>
  </si>
  <si>
    <t>Susan Vittorini</t>
  </si>
  <si>
    <t>Tanja Norvell</t>
  </si>
  <si>
    <t>Christopher Conant</t>
  </si>
  <si>
    <t>Patrick Gardner</t>
  </si>
  <si>
    <t>Katrina Willman</t>
  </si>
  <si>
    <t>Vivian Mathis</t>
  </si>
  <si>
    <t>Jennifer Jackson</t>
  </si>
  <si>
    <t>Sanjit Jacobs</t>
  </si>
  <si>
    <t>Edward Hooks</t>
  </si>
  <si>
    <t>Ruben Ausman</t>
  </si>
  <si>
    <t>Valerie Takahito</t>
  </si>
  <si>
    <t>Toby Knight</t>
  </si>
  <si>
    <t>Harold Pawlan</t>
  </si>
  <si>
    <t>Amy Hunt</t>
  </si>
  <si>
    <t>Nathan Gelder</t>
  </si>
  <si>
    <t>Jack Lebron</t>
  </si>
  <si>
    <t>Arianne Irving</t>
  </si>
  <si>
    <t>Thea Hendricks</t>
  </si>
  <si>
    <t>Denise Leinenbach</t>
  </si>
  <si>
    <t>Annie Cyprus</t>
  </si>
  <si>
    <t>MaryBeth Skach</t>
  </si>
  <si>
    <t>Tonja Turnell</t>
  </si>
  <si>
    <t>Scott Cohen</t>
  </si>
  <si>
    <t>Ionia McGrath</t>
  </si>
  <si>
    <t>Paul Lucas</t>
  </si>
  <si>
    <t>Cari Schnelling</t>
  </si>
  <si>
    <t>Jennifer Patt</t>
  </si>
  <si>
    <t>Jenna Caffey</t>
  </si>
  <si>
    <t>Lena Creighton</t>
  </si>
  <si>
    <t>Beth Thompson</t>
  </si>
  <si>
    <t>Tom Ashbrook</t>
  </si>
  <si>
    <t>Dorris Love</t>
  </si>
  <si>
    <t>Bradley Nguyen</t>
  </si>
  <si>
    <t>Ed Jacobs</t>
  </si>
  <si>
    <t>Carl Jackson</t>
  </si>
  <si>
    <t>Scot Coram</t>
  </si>
  <si>
    <t>Trudy Bell</t>
  </si>
  <si>
    <t>Duane Huffman</t>
  </si>
  <si>
    <t>Cynthia Delaney</t>
  </si>
  <si>
    <t>Lycoris Saunders</t>
  </si>
  <si>
    <t>Penelope Sewall</t>
  </si>
  <si>
    <t>Susan Pistek</t>
  </si>
  <si>
    <t>Roy French</t>
  </si>
  <si>
    <t>Dennis Bolton</t>
  </si>
  <si>
    <t>Ann Chong</t>
  </si>
  <si>
    <t>Natalie Webber</t>
  </si>
  <si>
    <t>Michelle Arnett</t>
  </si>
  <si>
    <t>Jeremy Pistek</t>
  </si>
  <si>
    <t>Andy Yotov</t>
  </si>
  <si>
    <t>Julia Barnett</t>
  </si>
  <si>
    <t>Mark Packer</t>
  </si>
  <si>
    <t>Alejandro Grove</t>
  </si>
  <si>
    <t>Tracy Poddar</t>
  </si>
  <si>
    <t>Art Ferguson</t>
  </si>
  <si>
    <t>Roland Black</t>
  </si>
  <si>
    <t>Frank Atkinson</t>
  </si>
  <si>
    <t>Giulietta Weimer</t>
  </si>
  <si>
    <t>Marina Lichtenstein</t>
  </si>
  <si>
    <t>Carl Ludwig</t>
  </si>
  <si>
    <t>Adam Shillingsburg</t>
  </si>
  <si>
    <t>Jennifer Braxton</t>
  </si>
  <si>
    <t>Shui Tom</t>
  </si>
  <si>
    <t>Robert Barroso</t>
  </si>
  <si>
    <t>Carlos Daly</t>
  </si>
  <si>
    <t>Gary Zandusky</t>
  </si>
  <si>
    <t>Clay Ludtke</t>
  </si>
  <si>
    <t>Daniel Lacy</t>
  </si>
  <si>
    <t>Corey Lock</t>
  </si>
  <si>
    <t>Dave Poirier</t>
  </si>
  <si>
    <t>Theresa Coyne</t>
  </si>
  <si>
    <t>Maya Herman</t>
  </si>
  <si>
    <t>Helen Andreada</t>
  </si>
  <si>
    <t>Janet Lee</t>
  </si>
  <si>
    <t>Toby Carlisle</t>
  </si>
  <si>
    <t>Stuart Calhoun</t>
  </si>
  <si>
    <t>Barry Blumstein</t>
  </si>
  <si>
    <t>Bruce Degenhardt</t>
  </si>
  <si>
    <t>Todd Boyes</t>
  </si>
  <si>
    <t>Luke Foster</t>
  </si>
  <si>
    <t>Jonathan Doherty</t>
  </si>
  <si>
    <t>Jill Fjeld</t>
  </si>
  <si>
    <t>Christine Sundaresam</t>
  </si>
  <si>
    <t>Karl Brown</t>
  </si>
  <si>
    <t>Shahid Collister</t>
  </si>
  <si>
    <t>Troy Staebel</t>
  </si>
  <si>
    <t>Beth Paige</t>
  </si>
  <si>
    <t>Charles McCrossin</t>
  </si>
  <si>
    <t>Muhammed MacIntyre</t>
  </si>
  <si>
    <t>Noah Childs</t>
  </si>
  <si>
    <t>Greg Guthrie</t>
  </si>
  <si>
    <t>Caroline Jumper</t>
  </si>
  <si>
    <t>Anthony Garverick</t>
  </si>
  <si>
    <t>Steve Carroll</t>
  </si>
  <si>
    <t>Xylona Price</t>
  </si>
  <si>
    <t>Thomas Boland</t>
  </si>
  <si>
    <t>Michael Nguyen</t>
  </si>
  <si>
    <t>Bruce Stewart</t>
  </si>
  <si>
    <t>Tamara Manning</t>
  </si>
  <si>
    <t>Barbara Fisher</t>
  </si>
  <si>
    <t>Jim Radford</t>
  </si>
  <si>
    <t>Sibella Parks</t>
  </si>
  <si>
    <t>Ben Wallace</t>
  </si>
  <si>
    <t>Allen Armold</t>
  </si>
  <si>
    <t>Clay Rozendal</t>
  </si>
  <si>
    <t>Ann Blume</t>
  </si>
  <si>
    <t>Greg Tran</t>
  </si>
  <si>
    <t>Seth Vernon</t>
  </si>
  <si>
    <t>Peter McVee</t>
  </si>
  <si>
    <t>Larry Hughes</t>
  </si>
  <si>
    <t>Delfina Latchford</t>
  </si>
  <si>
    <t>Frank Carlisle</t>
  </si>
  <si>
    <t>Berenike Kampe</t>
  </si>
  <si>
    <t>Sara Luxemburg</t>
  </si>
  <si>
    <t>Thea Hudgings</t>
  </si>
  <si>
    <t>Andy Reiter</t>
  </si>
  <si>
    <t>Thomas Thornton</t>
  </si>
  <si>
    <t>Troy Blackwell</t>
  </si>
  <si>
    <t>Liz Pelletier</t>
  </si>
  <si>
    <t>Michael Chen</t>
  </si>
  <si>
    <t>Toby Swindell</t>
  </si>
  <si>
    <t>Liz Carlisle</t>
  </si>
  <si>
    <t>John Lucas</t>
  </si>
  <si>
    <t>Ann Steele</t>
  </si>
  <si>
    <t>Nicole Hansen</t>
  </si>
  <si>
    <t>Dana Kaydos</t>
  </si>
  <si>
    <t>Amy Cox</t>
  </si>
  <si>
    <t>Beth Fritzler</t>
  </si>
  <si>
    <t>Denny Blanton</t>
  </si>
  <si>
    <t>Anemone Ratner</t>
  </si>
  <si>
    <t>Neil French</t>
  </si>
  <si>
    <t>Jeremy Lonsdale</t>
  </si>
  <si>
    <t>Bart Watters</t>
  </si>
  <si>
    <t>Joy Bell</t>
  </si>
  <si>
    <t>Denny Ordway</t>
  </si>
  <si>
    <t>Sung Chung</t>
  </si>
  <si>
    <t>Brad Eason</t>
  </si>
  <si>
    <t>James Galang</t>
  </si>
  <si>
    <t>Hilary Holden</t>
  </si>
  <si>
    <t>Chad McGuire</t>
  </si>
  <si>
    <t>Julie Kriz</t>
  </si>
  <si>
    <t>Tony Molinari</t>
  </si>
  <si>
    <t>Benjamin Patterson</t>
  </si>
  <si>
    <t>George Zrebassa</t>
  </si>
  <si>
    <t>Pierre Wener</t>
  </si>
  <si>
    <t>Victoria Brennan</t>
  </si>
  <si>
    <t>Ricardo Emerson</t>
  </si>
  <si>
    <t>Paul Knutson</t>
  </si>
  <si>
    <t>Luke Weiss</t>
  </si>
  <si>
    <t>Jack Garza</t>
  </si>
  <si>
    <t>Tamara Dahlen</t>
  </si>
  <si>
    <t>Sean Wendt</t>
  </si>
  <si>
    <t>Alan Schoenberger</t>
  </si>
  <si>
    <t>Christina Anderson</t>
  </si>
  <si>
    <t>Benjamin Farhat</t>
  </si>
  <si>
    <t>Sue Ann Reed</t>
  </si>
  <si>
    <t>Mick Crebagga</t>
  </si>
  <si>
    <t>Karen Ferguson</t>
  </si>
  <si>
    <t>Katrina Edelman</t>
  </si>
  <si>
    <t>Rick Reed</t>
  </si>
  <si>
    <t>Brian Thompson</t>
  </si>
  <si>
    <t>David Smith</t>
  </si>
  <si>
    <t>Roy Collins</t>
  </si>
  <si>
    <t>Sonia Sunley</t>
  </si>
  <si>
    <t>Dario Medina</t>
  </si>
  <si>
    <t>Muhammed Yedwab</t>
  </si>
  <si>
    <t>Lynn Smith</t>
  </si>
  <si>
    <t>Jamie Kunitz</t>
  </si>
  <si>
    <t>Matt Connell</t>
  </si>
  <si>
    <t>Bill Eplett</t>
  </si>
  <si>
    <t>Alan Shonely</t>
  </si>
  <si>
    <t>Mathew Reese</t>
  </si>
  <si>
    <t>Justin MacKendrick</t>
  </si>
  <si>
    <t>Noel Staavos</t>
  </si>
  <si>
    <t>George Bell</t>
  </si>
  <si>
    <t>Nick Zandusky</t>
  </si>
  <si>
    <t>Nat Carroll</t>
  </si>
  <si>
    <t>Bobby Elias</t>
  </si>
  <si>
    <t>Heather Kirkland</t>
  </si>
  <si>
    <t>William Brown</t>
  </si>
  <si>
    <t>Katherine Nockton</t>
  </si>
  <si>
    <t>Bobby Odegard</t>
  </si>
  <si>
    <t>Frank Price</t>
  </si>
  <si>
    <t>Chad Cunningham</t>
  </si>
  <si>
    <t>Tracy Collins</t>
  </si>
  <si>
    <t>Pauline Chand</t>
  </si>
  <si>
    <t>Nat Gilpin</t>
  </si>
  <si>
    <t>Ralph Kennedy</t>
  </si>
  <si>
    <t>Justin Hirsh</t>
  </si>
  <si>
    <t>Victoria Pisteka</t>
  </si>
  <si>
    <t>Keith Dawkins</t>
  </si>
  <si>
    <t>Corinna Mitchell</t>
  </si>
  <si>
    <t>Maureen Gastineau</t>
  </si>
  <si>
    <t>Michelle Tran</t>
  </si>
  <si>
    <t>Pamela Stobb</t>
  </si>
  <si>
    <t>Daniel Byrd</t>
  </si>
  <si>
    <t>Cassandra Brandow</t>
  </si>
  <si>
    <t>Skye Norling</t>
  </si>
  <si>
    <t>Sheri Gordon</t>
  </si>
  <si>
    <t>Adam Hart</t>
  </si>
  <si>
    <t>Roger Demir</t>
  </si>
  <si>
    <t>Mike Vittorini</t>
  </si>
  <si>
    <t>Tracy Blumstein</t>
  </si>
  <si>
    <t>Lela Donovan</t>
  </si>
  <si>
    <t>Vivek Gonzalez</t>
  </si>
  <si>
    <t>Sarah Brown</t>
  </si>
  <si>
    <t>Mark Van Huff</t>
  </si>
  <si>
    <t>Ken Heidel</t>
  </si>
  <si>
    <t>Kean Takahito</t>
  </si>
  <si>
    <t>Nora Pelletier</t>
  </si>
  <si>
    <t>Clay Cheatham</t>
  </si>
  <si>
    <t>Grant Carroll</t>
  </si>
  <si>
    <t>Tim Taslimi</t>
  </si>
  <si>
    <t>Julie Creighton</t>
  </si>
  <si>
    <t>Scot Wooten</t>
  </si>
  <si>
    <t>Adam Bellavance</t>
  </si>
  <si>
    <t>Jim Mitchum</t>
  </si>
  <si>
    <t>Ruben Dartt</t>
  </si>
  <si>
    <t>Jeremy Farry</t>
  </si>
  <si>
    <t>Dan Lawera</t>
  </si>
  <si>
    <t>Michael Stewart</t>
  </si>
  <si>
    <t>Jim Sink</t>
  </si>
  <si>
    <t>Cynthia Voltz</t>
  </si>
  <si>
    <t>Bart Folk</t>
  </si>
  <si>
    <t>Max Engle</t>
  </si>
  <si>
    <t>Toby Grace</t>
  </si>
  <si>
    <t>Mick Brown</t>
  </si>
  <si>
    <t>Dianna Wilson</t>
  </si>
  <si>
    <t>Craig Molinari</t>
  </si>
  <si>
    <t>Michael Kennedy</t>
  </si>
  <si>
    <t>Anthony Johnson</t>
  </si>
  <si>
    <t>Nombre Alumno</t>
  </si>
  <si>
    <t>Fecha Ingreso</t>
  </si>
  <si>
    <t>Facultad</t>
  </si>
  <si>
    <t>Puntos clase</t>
  </si>
  <si>
    <t>Codigo Escuela</t>
  </si>
  <si>
    <t>Participación</t>
  </si>
  <si>
    <t>Prueba 1</t>
  </si>
  <si>
    <t xml:space="preserve">Prueba 2 </t>
  </si>
  <si>
    <t>Prueba 3</t>
  </si>
  <si>
    <t>NF 1</t>
  </si>
  <si>
    <t>NF2</t>
  </si>
  <si>
    <t>NF3</t>
  </si>
  <si>
    <t>NF4</t>
  </si>
  <si>
    <t>Decimas Extra</t>
  </si>
  <si>
    <t>Clasificación</t>
  </si>
  <si>
    <t>No tuvo</t>
  </si>
  <si>
    <t>Baja</t>
  </si>
  <si>
    <t xml:space="preserve">Media </t>
  </si>
  <si>
    <t>Alta</t>
  </si>
  <si>
    <t>ID Escuela</t>
  </si>
  <si>
    <t>Nombre Escuela</t>
  </si>
  <si>
    <t>AGR</t>
  </si>
  <si>
    <t>Agronomía</t>
  </si>
  <si>
    <t>AST</t>
  </si>
  <si>
    <t>Astronomía</t>
  </si>
  <si>
    <t>BAC</t>
  </si>
  <si>
    <t>Bachilerato</t>
  </si>
  <si>
    <t>ENF</t>
  </si>
  <si>
    <t>Enfermería</t>
  </si>
  <si>
    <t>AINC</t>
  </si>
  <si>
    <t>Ingeniería Comercial</t>
  </si>
  <si>
    <t>CINI</t>
  </si>
  <si>
    <t>Ingeniería Computación</t>
  </si>
  <si>
    <t>FINF</t>
  </si>
  <si>
    <t>Ingeniería Forestal</t>
  </si>
  <si>
    <t>MINM</t>
  </si>
  <si>
    <t>Ingeniería Mecánica</t>
  </si>
  <si>
    <t>TINT</t>
  </si>
  <si>
    <t>Ingeniería Transporte</t>
  </si>
  <si>
    <t>INUTD</t>
  </si>
  <si>
    <t>Investigación Nutrición y Dietetica</t>
  </si>
  <si>
    <t>INQUI</t>
  </si>
  <si>
    <t>Investigación Quimica</t>
  </si>
  <si>
    <t>Valores Fijos</t>
  </si>
  <si>
    <t>Para NF1</t>
  </si>
  <si>
    <t>Para Verdadero NF3</t>
  </si>
  <si>
    <t>Para Falso NF3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</si>
</sst>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" fontId="0" fillId="6" borderId="14" xfId="0" applyNumberFormat="1" applyFill="1" applyBorder="1"/>
    <xf numFmtId="1" fontId="0" fillId="6" borderId="2" xfId="0" applyNumberFormat="1" applyFill="1" applyBorder="1"/>
    <xf numFmtId="164" fontId="0" fillId="6" borderId="4" xfId="0" applyNumberFormat="1" applyFill="1" applyBorder="1"/>
    <xf numFmtId="0" fontId="6" fillId="8" borderId="17" xfId="2" applyNumberFormat="1" applyFont="1" applyFill="1" applyBorder="1" applyAlignment="1">
      <alignment horizontal="center"/>
    </xf>
    <xf numFmtId="0" fontId="6" fillId="0" borderId="17" xfId="2" applyNumberFormat="1" applyFont="1" applyBorder="1" applyAlignment="1">
      <alignment horizontal="center"/>
    </xf>
    <xf numFmtId="0" fontId="7" fillId="8" borderId="17" xfId="2" applyNumberFormat="1" applyFont="1" applyFill="1" applyBorder="1" applyAlignment="1">
      <alignment horizontal="center"/>
    </xf>
    <xf numFmtId="0" fontId="7" fillId="0" borderId="17" xfId="2" applyNumberFormat="1" applyFont="1" applyBorder="1" applyAlignment="1">
      <alignment horizontal="center"/>
    </xf>
    <xf numFmtId="0" fontId="6" fillId="8" borderId="16" xfId="2" applyNumberFormat="1" applyFont="1" applyFill="1" applyBorder="1" applyAlignment="1">
      <alignment horizontal="center"/>
    </xf>
    <xf numFmtId="0" fontId="6" fillId="0" borderId="16" xfId="2" applyNumberFormat="1" applyFont="1" applyBorder="1" applyAlignment="1">
      <alignment horizontal="center"/>
    </xf>
    <xf numFmtId="0" fontId="8" fillId="7" borderId="0" xfId="2" applyNumberFormat="1" applyFont="1" applyFill="1" applyBorder="1" applyAlignment="1">
      <alignment horizontal="center"/>
    </xf>
    <xf numFmtId="0" fontId="8" fillId="7" borderId="18" xfId="2" applyNumberFormat="1" applyFont="1" applyFill="1" applyBorder="1" applyAlignment="1">
      <alignment horizontal="center" wrapText="1"/>
    </xf>
    <xf numFmtId="0" fontId="0" fillId="0" borderId="2" xfId="0" applyBorder="1"/>
    <xf numFmtId="0" fontId="9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14" fontId="0" fillId="10" borderId="2" xfId="1" applyNumberFormat="1" applyFont="1" applyFill="1" applyBorder="1"/>
    <xf numFmtId="0" fontId="0" fillId="10" borderId="2" xfId="0" applyFill="1" applyBorder="1"/>
    <xf numFmtId="0" fontId="3" fillId="10" borderId="25" xfId="0" applyFont="1" applyFill="1" applyBorder="1" applyAlignment="1">
      <alignment horizontal="center" vertical="center"/>
    </xf>
    <xf numFmtId="14" fontId="0" fillId="10" borderId="4" xfId="1" applyNumberFormat="1" applyFont="1" applyFill="1" applyBorder="1"/>
    <xf numFmtId="0" fontId="0" fillId="10" borderId="4" xfId="0" applyFill="1" applyBorder="1"/>
    <xf numFmtId="14" fontId="4" fillId="10" borderId="4" xfId="1" applyNumberFormat="1" applyFont="1" applyFill="1" applyBorder="1"/>
    <xf numFmtId="0" fontId="3" fillId="10" borderId="26" xfId="0" applyFont="1" applyFill="1" applyBorder="1" applyAlignment="1">
      <alignment horizontal="center" vertical="center"/>
    </xf>
    <xf numFmtId="14" fontId="0" fillId="10" borderId="6" xfId="1" applyNumberFormat="1" applyFont="1" applyFill="1" applyBorder="1"/>
    <xf numFmtId="0" fontId="0" fillId="10" borderId="6" xfId="0" applyFill="1" applyBorder="1"/>
    <xf numFmtId="2" fontId="0" fillId="0" borderId="2" xfId="0" applyNumberFormat="1" applyBorder="1"/>
    <xf numFmtId="164" fontId="0" fillId="6" borderId="10" xfId="0" applyNumberFormat="1" applyFill="1" applyBorder="1"/>
    <xf numFmtId="164" fontId="0" fillId="6" borderId="5" xfId="0" applyNumberFormat="1" applyFill="1" applyBorder="1"/>
    <xf numFmtId="164" fontId="0" fillId="6" borderId="15" xfId="0" applyNumberFormat="1" applyFill="1" applyBorder="1"/>
    <xf numFmtId="164" fontId="0" fillId="6" borderId="6" xfId="0" applyNumberFormat="1" applyFill="1" applyBorder="1"/>
    <xf numFmtId="164" fontId="0" fillId="6" borderId="7" xfId="0" applyNumberFormat="1" applyFill="1" applyBorder="1"/>
    <xf numFmtId="164" fontId="0" fillId="6" borderId="3" xfId="0" applyNumberFormat="1" applyFill="1" applyBorder="1"/>
    <xf numFmtId="2" fontId="0" fillId="0" borderId="3" xfId="0" applyNumberFormat="1" applyBorder="1"/>
    <xf numFmtId="0" fontId="3" fillId="12" borderId="28" xfId="0" applyFont="1" applyFill="1" applyBorder="1"/>
    <xf numFmtId="0" fontId="3" fillId="11" borderId="19" xfId="0" applyFont="1" applyFill="1" applyBorder="1" applyAlignment="1">
      <alignment horizontal="center"/>
    </xf>
    <xf numFmtId="0" fontId="3" fillId="11" borderId="27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165" fontId="0" fillId="12" borderId="19" xfId="0" applyNumberFormat="1" applyFill="1" applyBorder="1" applyAlignment="1">
      <alignment horizontal="center"/>
    </xf>
    <xf numFmtId="165" fontId="0" fillId="12" borderId="20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4">
    <cellStyle name="20% - Accent3" xfId="1" builtinId="38"/>
    <cellStyle name="Normal" xfId="0" builtinId="0"/>
    <cellStyle name="Normal 2" xfId="2" xr:uid="{674121EF-DE72-48A5-A2CD-6416A7161DAE}"/>
    <cellStyle name="Porcentaje 2" xfId="3" xr:uid="{76196488-CF45-4353-A3CE-14B61E22D3B8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14E46-0452-4272-B44B-1BA4B2847757}" name="BD_Participacion" displayName="BD_Participacion" ref="E5:F9" totalsRowShown="0">
  <tableColumns count="2">
    <tableColumn id="1" xr3:uid="{4007C56B-5D5C-4B16-9EAB-B2BBB35F6D92}" name="Puntos clase"/>
    <tableColumn id="2" xr3:uid="{796B0752-F477-4802-808F-EFBF04DA638B}" name="Participació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3AC1E7-29EF-414F-81B3-18044E201519}" name="BD_Escuela" displayName="BD_Escuela" ref="B5:C16" totalsRowShown="0" tableBorderDxfId="1">
  <autoFilter ref="B5:C16" xr:uid="{BF348A95-0DCF-4998-A242-D69F21590D78}"/>
  <tableColumns count="2">
    <tableColumn id="1" xr3:uid="{864D838C-D27F-41C4-9A72-9D1EC913A747}" name="ID Escuela"/>
    <tableColumn id="2" xr3:uid="{98D7EDD6-097D-41C6-B8B1-5A5D316AE055}" name="Nombre Escuel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8AC7-8994-4AE3-9DBC-7FBE8F81BA69}">
  <dimension ref="C1:P1048"/>
  <sheetViews>
    <sheetView tabSelected="1" zoomScale="84" workbookViewId="0">
      <selection activeCell="K22" sqref="K22"/>
    </sheetView>
  </sheetViews>
  <sheetFormatPr defaultColWidth="11.42578125" defaultRowHeight="15" x14ac:dyDescent="0.25"/>
  <cols>
    <col min="3" max="3" width="22.42578125" bestFit="1" customWidth="1"/>
    <col min="4" max="4" width="18.140625" bestFit="1" customWidth="1"/>
    <col min="5" max="5" width="15.42578125" bestFit="1" customWidth="1"/>
    <col min="6" max="6" width="31.85546875" bestFit="1" customWidth="1"/>
    <col min="7" max="7" width="13.140625" bestFit="1" customWidth="1"/>
    <col min="8" max="8" width="13.85546875" bestFit="1" customWidth="1"/>
    <col min="9" max="9" width="14.42578125" bestFit="1" customWidth="1"/>
    <col min="13" max="15" width="11.85546875" bestFit="1" customWidth="1"/>
  </cols>
  <sheetData>
    <row r="1" spans="3:16" ht="15.75" thickBot="1" x14ac:dyDescent="0.3">
      <c r="D1" s="41" t="s">
        <v>581</v>
      </c>
      <c r="E1" s="42"/>
      <c r="F1" s="43"/>
    </row>
    <row r="2" spans="3:16" ht="15.75" thickBot="1" x14ac:dyDescent="0.3">
      <c r="D2" s="40" t="s">
        <v>582</v>
      </c>
      <c r="E2" s="44">
        <f>AVERAGEIFS(Prueba_2,Facultad,"=Ingeniería*",Participación,"=Media*")</f>
        <v>4.2040983606557383</v>
      </c>
      <c r="F2" s="45"/>
    </row>
    <row r="3" spans="3:16" ht="15.75" thickBot="1" x14ac:dyDescent="0.3">
      <c r="D3" s="40" t="s">
        <v>583</v>
      </c>
      <c r="E3" s="44">
        <f>AVERAGEIFS(NF_1,Fecha_Ingreso,"&gt;12-31-2013",Fecha_Ingreso,"&lt;01-01-2015",Prueba_1,"&gt;4",Prueba_2,"&gt;4")</f>
        <v>4.4092307692307706</v>
      </c>
      <c r="F3" s="45"/>
    </row>
    <row r="4" spans="3:16" ht="15.75" thickBot="1" x14ac:dyDescent="0.3">
      <c r="D4" s="40" t="s">
        <v>584</v>
      </c>
      <c r="E4" s="44">
        <f>AVERAGEIFS(NF_1,Facultad,"=Agronomía",Participación,"=No tuvo",Prueba_3,"&lt;4")</f>
        <v>3.2210526315789472</v>
      </c>
      <c r="F4" s="45"/>
    </row>
    <row r="5" spans="3:16" ht="15.75" thickBot="1" x14ac:dyDescent="0.3"/>
    <row r="6" spans="3:16" ht="16.5" thickBot="1" x14ac:dyDescent="0.3">
      <c r="C6" s="19" t="s">
        <v>538</v>
      </c>
      <c r="D6" s="20" t="s">
        <v>539</v>
      </c>
      <c r="E6" s="20" t="s">
        <v>542</v>
      </c>
      <c r="F6" s="20" t="s">
        <v>540</v>
      </c>
      <c r="G6" s="20" t="s">
        <v>541</v>
      </c>
      <c r="H6" s="20" t="s">
        <v>543</v>
      </c>
      <c r="I6" s="20" t="s">
        <v>551</v>
      </c>
      <c r="J6" s="20" t="s">
        <v>544</v>
      </c>
      <c r="K6" s="20" t="s">
        <v>545</v>
      </c>
      <c r="L6" s="20" t="s">
        <v>546</v>
      </c>
      <c r="M6" s="20" t="s">
        <v>547</v>
      </c>
      <c r="N6" s="20" t="s">
        <v>548</v>
      </c>
      <c r="O6" s="20" t="s">
        <v>549</v>
      </c>
      <c r="P6" s="21" t="s">
        <v>550</v>
      </c>
    </row>
    <row r="7" spans="3:16" ht="15.75" thickBot="1" x14ac:dyDescent="0.3">
      <c r="C7" s="22" t="s">
        <v>0</v>
      </c>
      <c r="D7" s="23">
        <v>41322</v>
      </c>
      <c r="E7" s="24" t="s">
        <v>573</v>
      </c>
      <c r="F7" s="18" t="str">
        <f>VLOOKUP(E7,BD_Escuela[],2,FALSE)</f>
        <v>Ingeniería Mecánica</v>
      </c>
      <c r="G7" s="24">
        <v>43</v>
      </c>
      <c r="H7" s="18" t="str">
        <f>VLOOKUP(G7,BD_Participacion[],2)</f>
        <v xml:space="preserve">Media </v>
      </c>
      <c r="I7" s="18">
        <f>INDEX(BD_DecimasExtras,MATCH(H7,'BD Aux'!$H$7:$H$10,0),MATCH(YEAR(D7),'BD Aux'!$I$6:$M$6,0))</f>
        <v>0.2</v>
      </c>
      <c r="J7" s="24">
        <v>5.0999999999999996</v>
      </c>
      <c r="K7" s="24">
        <v>5.4</v>
      </c>
      <c r="L7" s="24">
        <v>6.4</v>
      </c>
      <c r="M7" s="32">
        <f>IF(F7&lt;&gt;"Agronomía",$E$2+I7,IF(D7&gt;12-31-2015,AVERAGE(J7:L7)+I7/2,SUM(J7:L7)*(1-0.65)))</f>
        <v>4.4040983606557385</v>
      </c>
      <c r="N7" s="32">
        <f ca="1">IF(YEARFRAC(D7,TODAY())&gt;3.75,SUM(L7,M7)*(1-0.466),4.2)</f>
        <v>5.7693885245901653</v>
      </c>
      <c r="O7" s="32">
        <f>IF(J7&gt;AVERAGE(Prueba_1),$E$3,$E$4)</f>
        <v>4.4092307692307706</v>
      </c>
      <c r="P7" s="39">
        <f>IF(L7&lt;4,IF(I7&gt;AVERAGE($I$7:$I$1048),MIN(J7:L7),MIN(M7:O7)),MAX(J7:L7))</f>
        <v>6.4</v>
      </c>
    </row>
    <row r="8" spans="3:16" ht="15.75" thickBot="1" x14ac:dyDescent="0.3">
      <c r="C8" s="25" t="s">
        <v>1</v>
      </c>
      <c r="D8" s="26">
        <v>42535</v>
      </c>
      <c r="E8" s="27" t="s">
        <v>559</v>
      </c>
      <c r="F8" s="18" t="str">
        <f>VLOOKUP(E8,BD_Escuela[],2,FALSE)</f>
        <v>Agronomía</v>
      </c>
      <c r="G8" s="27">
        <v>11</v>
      </c>
      <c r="H8" s="18" t="str">
        <f>VLOOKUP(G8,BD_Participacion[],2)</f>
        <v>No tuvo</v>
      </c>
      <c r="I8" s="18">
        <f>INDEX(BD_DecimasExtras,MATCH(H8,'BD Aux'!$H$7:$H$10,0),MATCH(YEAR(D8),'BD Aux'!$I$6:$M$6,0))</f>
        <v>0</v>
      </c>
      <c r="J8" s="27">
        <v>6.8</v>
      </c>
      <c r="K8" s="27">
        <v>2.6</v>
      </c>
      <c r="L8" s="27">
        <v>5.0999999999999996</v>
      </c>
      <c r="M8" s="32">
        <f t="shared" ref="M8:M71" si="0">IF(F8&lt;&gt;"Agronomía",$E$2+I8,IF(D8&gt;12-31-2015,AVERAGE(J8:L8)+I8/2,SUM(J8:L8)*(1-0.65)))</f>
        <v>4.833333333333333</v>
      </c>
      <c r="N8" s="32">
        <f t="shared" ref="N8:N71" ca="1" si="1">IF(YEARFRAC(D8,TODAY())&gt;3.75,SUM(L8,M8)*(1-0.466),4.2)</f>
        <v>5.3044000000000002</v>
      </c>
      <c r="O8" s="32">
        <f>IF(J8&gt;AVERAGE(Prueba_1),$E$3,$E$4)</f>
        <v>4.4092307692307706</v>
      </c>
      <c r="P8" s="39">
        <f t="shared" ref="P8:P71" si="2">IF(L8&lt;4,IF(I8&gt;AVERAGE($I$7:$I$1048),MIN(J8:L8),MIN(M8:O8)),MAX(J8:L8))</f>
        <v>6.8</v>
      </c>
    </row>
    <row r="9" spans="3:16" ht="15.75" thickBot="1" x14ac:dyDescent="0.3">
      <c r="C9" s="25" t="s">
        <v>2</v>
      </c>
      <c r="D9" s="26">
        <v>42666</v>
      </c>
      <c r="E9" s="27" t="s">
        <v>575</v>
      </c>
      <c r="F9" s="18" t="str">
        <f>VLOOKUP(E9,BD_Escuela[],2,FALSE)</f>
        <v>Ingeniería Transporte</v>
      </c>
      <c r="G9" s="27">
        <v>46</v>
      </c>
      <c r="H9" s="18" t="str">
        <f>VLOOKUP(G9,BD_Participacion[],2)</f>
        <v>Alta</v>
      </c>
      <c r="I9" s="18">
        <f>INDEX(BD_DecimasExtras,MATCH(H9,'BD Aux'!$H$7:$H$10,0),MATCH(YEAR(D9),'BD Aux'!$I$6:$M$6,0))</f>
        <v>0.6</v>
      </c>
      <c r="J9" s="27">
        <v>1.1000000000000001</v>
      </c>
      <c r="K9" s="27">
        <v>2.1</v>
      </c>
      <c r="L9" s="27">
        <v>5.2</v>
      </c>
      <c r="M9" s="32">
        <f t="shared" si="0"/>
        <v>4.8040983606557379</v>
      </c>
      <c r="N9" s="32">
        <f t="shared" ca="1" si="1"/>
        <v>4.2</v>
      </c>
      <c r="O9" s="32">
        <f>IF(J9&gt;AVERAGE(Prueba_1),$E$3,$E$4)</f>
        <v>3.2210526315789472</v>
      </c>
      <c r="P9" s="39">
        <f t="shared" si="2"/>
        <v>5.2</v>
      </c>
    </row>
    <row r="10" spans="3:16" ht="15.75" thickBot="1" x14ac:dyDescent="0.3">
      <c r="C10" s="25" t="s">
        <v>3</v>
      </c>
      <c r="D10" s="26">
        <v>42332</v>
      </c>
      <c r="E10" s="27" t="s">
        <v>569</v>
      </c>
      <c r="F10" s="18" t="str">
        <f>VLOOKUP(E10,BD_Escuela[],2,FALSE)</f>
        <v>Ingeniería Computación</v>
      </c>
      <c r="G10" s="27">
        <v>39</v>
      </c>
      <c r="H10" s="18" t="str">
        <f>VLOOKUP(G10,BD_Participacion[],2)</f>
        <v xml:space="preserve">Media </v>
      </c>
      <c r="I10" s="18">
        <f>INDEX(BD_DecimasExtras,MATCH(H10,'BD Aux'!$H$7:$H$10,0),MATCH(YEAR(D10),'BD Aux'!$I$6:$M$6,0))</f>
        <v>0.3</v>
      </c>
      <c r="J10" s="27">
        <v>5.2</v>
      </c>
      <c r="K10" s="27">
        <v>2.7</v>
      </c>
      <c r="L10" s="27">
        <v>2.1</v>
      </c>
      <c r="M10" s="32">
        <f t="shared" si="0"/>
        <v>4.5040983606557381</v>
      </c>
      <c r="N10" s="32">
        <f t="shared" ca="1" si="1"/>
        <v>3.5265885245901645</v>
      </c>
      <c r="O10" s="32">
        <f>IF(J10&gt;AVERAGE(Prueba_1),$E$3,$E$4)</f>
        <v>4.4092307692307706</v>
      </c>
      <c r="P10" s="39">
        <f t="shared" si="2"/>
        <v>2.1</v>
      </c>
    </row>
    <row r="11" spans="3:16" ht="15.75" thickBot="1" x14ac:dyDescent="0.3">
      <c r="C11" s="25" t="s">
        <v>4</v>
      </c>
      <c r="D11" s="26">
        <v>41482</v>
      </c>
      <c r="E11" s="27" t="s">
        <v>565</v>
      </c>
      <c r="F11" s="18" t="str">
        <f>VLOOKUP(E11,BD_Escuela[],2,FALSE)</f>
        <v>Enfermería</v>
      </c>
      <c r="G11" s="27">
        <v>45</v>
      </c>
      <c r="H11" s="18" t="str">
        <f>VLOOKUP(G11,BD_Participacion[],2)</f>
        <v>Alta</v>
      </c>
      <c r="I11" s="18">
        <f>INDEX(BD_DecimasExtras,MATCH(H11,'BD Aux'!$H$7:$H$10,0),MATCH(YEAR(D11),'BD Aux'!$I$6:$M$6,0))</f>
        <v>0.5</v>
      </c>
      <c r="J11" s="27">
        <v>5.8</v>
      </c>
      <c r="K11" s="27">
        <v>2.7</v>
      </c>
      <c r="L11" s="27">
        <v>6.1</v>
      </c>
      <c r="M11" s="32">
        <f t="shared" si="0"/>
        <v>4.7040983606557383</v>
      </c>
      <c r="N11" s="32">
        <f t="shared" ca="1" si="1"/>
        <v>5.7693885245901644</v>
      </c>
      <c r="O11" s="32">
        <f>IF(J11&gt;AVERAGE(Prueba_1),$E$3,$E$4)</f>
        <v>4.4092307692307706</v>
      </c>
      <c r="P11" s="39">
        <f t="shared" si="2"/>
        <v>6.1</v>
      </c>
    </row>
    <row r="12" spans="3:16" ht="15.75" thickBot="1" x14ac:dyDescent="0.3">
      <c r="C12" s="25" t="s">
        <v>5</v>
      </c>
      <c r="D12" s="26">
        <v>41587</v>
      </c>
      <c r="E12" s="27" t="s">
        <v>571</v>
      </c>
      <c r="F12" s="18" t="str">
        <f>VLOOKUP(E12,BD_Escuela[],2,FALSE)</f>
        <v>Ingeniería Forestal</v>
      </c>
      <c r="G12" s="27">
        <v>38</v>
      </c>
      <c r="H12" s="18" t="str">
        <f>VLOOKUP(G12,BD_Participacion[],2)</f>
        <v xml:space="preserve">Media </v>
      </c>
      <c r="I12" s="18">
        <f>INDEX(BD_DecimasExtras,MATCH(H12,'BD Aux'!$H$7:$H$10,0),MATCH(YEAR(D12),'BD Aux'!$I$6:$M$6,0))</f>
        <v>0.2</v>
      </c>
      <c r="J12" s="27">
        <v>1.9</v>
      </c>
      <c r="K12" s="27">
        <v>1.7</v>
      </c>
      <c r="L12" s="27">
        <v>1.8</v>
      </c>
      <c r="M12" s="32">
        <f t="shared" si="0"/>
        <v>4.4040983606557385</v>
      </c>
      <c r="N12" s="32">
        <f t="shared" ca="1" si="1"/>
        <v>3.3129885245901645</v>
      </c>
      <c r="O12" s="32">
        <f>IF(J12&gt;AVERAGE(Prueba_1),$E$3,$E$4)</f>
        <v>3.2210526315789472</v>
      </c>
      <c r="P12" s="39">
        <f t="shared" si="2"/>
        <v>1.7</v>
      </c>
    </row>
    <row r="13" spans="3:16" ht="15.75" thickBot="1" x14ac:dyDescent="0.3">
      <c r="C13" s="25" t="s">
        <v>6</v>
      </c>
      <c r="D13" s="26">
        <v>42239</v>
      </c>
      <c r="E13" s="27" t="s">
        <v>567</v>
      </c>
      <c r="F13" s="18" t="str">
        <f>VLOOKUP(E13,BD_Escuela[],2,FALSE)</f>
        <v>Ingeniería Comercial</v>
      </c>
      <c r="G13" s="27">
        <v>47</v>
      </c>
      <c r="H13" s="18" t="str">
        <f>VLOOKUP(G13,BD_Participacion[],2)</f>
        <v>Alta</v>
      </c>
      <c r="I13" s="18">
        <f>INDEX(BD_DecimasExtras,MATCH(H13,'BD Aux'!$H$7:$H$10,0),MATCH(YEAR(D13),'BD Aux'!$I$6:$M$6,0))</f>
        <v>0.6</v>
      </c>
      <c r="J13" s="27">
        <v>6.3</v>
      </c>
      <c r="K13" s="27">
        <v>6</v>
      </c>
      <c r="L13" s="27">
        <v>6.2</v>
      </c>
      <c r="M13" s="32">
        <f t="shared" si="0"/>
        <v>4.8040983606557379</v>
      </c>
      <c r="N13" s="32">
        <f t="shared" ca="1" si="1"/>
        <v>5.8761885245901651</v>
      </c>
      <c r="O13" s="32">
        <f>IF(J13&gt;AVERAGE(Prueba_1),$E$3,$E$4)</f>
        <v>4.4092307692307706</v>
      </c>
      <c r="P13" s="39">
        <f t="shared" si="2"/>
        <v>6.3</v>
      </c>
    </row>
    <row r="14" spans="3:16" ht="15.75" thickBot="1" x14ac:dyDescent="0.3">
      <c r="C14" s="25" t="s">
        <v>7</v>
      </c>
      <c r="D14" s="26">
        <v>41665</v>
      </c>
      <c r="E14" s="27" t="s">
        <v>573</v>
      </c>
      <c r="F14" s="18" t="str">
        <f>VLOOKUP(E14,BD_Escuela[],2,FALSE)</f>
        <v>Ingeniería Mecánica</v>
      </c>
      <c r="G14" s="27">
        <v>7</v>
      </c>
      <c r="H14" s="18" t="str">
        <f>VLOOKUP(G14,BD_Participacion[],2)</f>
        <v>No tuvo</v>
      </c>
      <c r="I14" s="18">
        <f>INDEX(BD_DecimasExtras,MATCH(H14,'BD Aux'!$H$7:$H$10,0),MATCH(YEAR(D14),'BD Aux'!$I$6:$M$6,0))</f>
        <v>0</v>
      </c>
      <c r="J14" s="27">
        <v>1.6</v>
      </c>
      <c r="K14" s="27">
        <v>6.2</v>
      </c>
      <c r="L14" s="27">
        <v>4.0999999999999996</v>
      </c>
      <c r="M14" s="32">
        <f t="shared" si="0"/>
        <v>4.2040983606557383</v>
      </c>
      <c r="N14" s="32">
        <f t="shared" ca="1" si="1"/>
        <v>4.4343885245901644</v>
      </c>
      <c r="O14" s="32">
        <f>IF(J14&gt;AVERAGE(Prueba_1),$E$3,$E$4)</f>
        <v>3.2210526315789472</v>
      </c>
      <c r="P14" s="39">
        <f t="shared" si="2"/>
        <v>6.2</v>
      </c>
    </row>
    <row r="15" spans="3:16" ht="15.75" thickBot="1" x14ac:dyDescent="0.3">
      <c r="C15" s="25" t="s">
        <v>8</v>
      </c>
      <c r="D15" s="26">
        <v>42156</v>
      </c>
      <c r="E15" s="27" t="s">
        <v>573</v>
      </c>
      <c r="F15" s="18" t="str">
        <f>VLOOKUP(E15,BD_Escuela[],2,FALSE)</f>
        <v>Ingeniería Mecánica</v>
      </c>
      <c r="G15" s="27">
        <v>20</v>
      </c>
      <c r="H15" s="18" t="str">
        <f>VLOOKUP(G15,BD_Participacion[],2)</f>
        <v>Baja</v>
      </c>
      <c r="I15" s="18">
        <f>INDEX(BD_DecimasExtras,MATCH(H15,'BD Aux'!$H$7:$H$10,0),MATCH(YEAR(D15),'BD Aux'!$I$6:$M$6,0))</f>
        <v>0.1</v>
      </c>
      <c r="J15" s="27">
        <v>3.2</v>
      </c>
      <c r="K15" s="27">
        <v>2.5</v>
      </c>
      <c r="L15" s="27">
        <v>6.3</v>
      </c>
      <c r="M15" s="32">
        <f t="shared" si="0"/>
        <v>4.3040983606557379</v>
      </c>
      <c r="N15" s="32">
        <f t="shared" ca="1" si="1"/>
        <v>5.6625885245901637</v>
      </c>
      <c r="O15" s="32">
        <f>IF(J15&gt;AVERAGE(Prueba_1),$E$3,$E$4)</f>
        <v>3.2210526315789472</v>
      </c>
      <c r="P15" s="39">
        <f t="shared" si="2"/>
        <v>6.3</v>
      </c>
    </row>
    <row r="16" spans="3:16" ht="15.75" thickBot="1" x14ac:dyDescent="0.3">
      <c r="C16" s="25" t="s">
        <v>9</v>
      </c>
      <c r="D16" s="26">
        <v>42458</v>
      </c>
      <c r="E16" s="27" t="s">
        <v>575</v>
      </c>
      <c r="F16" s="18" t="str">
        <f>VLOOKUP(E16,BD_Escuela[],2,FALSE)</f>
        <v>Ingeniería Transporte</v>
      </c>
      <c r="G16" s="27">
        <v>48</v>
      </c>
      <c r="H16" s="18" t="str">
        <f>VLOOKUP(G16,BD_Participacion[],2)</f>
        <v>Alta</v>
      </c>
      <c r="I16" s="18">
        <f>INDEX(BD_DecimasExtras,MATCH(H16,'BD Aux'!$H$7:$H$10,0),MATCH(YEAR(D16),'BD Aux'!$I$6:$M$6,0))</f>
        <v>0.6</v>
      </c>
      <c r="J16" s="27">
        <v>1</v>
      </c>
      <c r="K16" s="27">
        <v>1.1000000000000001</v>
      </c>
      <c r="L16" s="27">
        <v>2.2000000000000002</v>
      </c>
      <c r="M16" s="32">
        <f t="shared" si="0"/>
        <v>4.8040983606557379</v>
      </c>
      <c r="N16" s="32">
        <f t="shared" ca="1" si="1"/>
        <v>3.7401885245901645</v>
      </c>
      <c r="O16" s="32">
        <f>IF(J16&gt;AVERAGE(Prueba_1),$E$3,$E$4)</f>
        <v>3.2210526315789472</v>
      </c>
      <c r="P16" s="39">
        <f t="shared" si="2"/>
        <v>1</v>
      </c>
    </row>
    <row r="17" spans="3:16" ht="15.75" thickBot="1" x14ac:dyDescent="0.3">
      <c r="C17" s="25" t="s">
        <v>10</v>
      </c>
      <c r="D17" s="28">
        <v>42130</v>
      </c>
      <c r="E17" s="27" t="s">
        <v>565</v>
      </c>
      <c r="F17" s="18" t="str">
        <f>VLOOKUP(E17,BD_Escuela[],2,FALSE)</f>
        <v>Enfermería</v>
      </c>
      <c r="G17" s="27">
        <v>50</v>
      </c>
      <c r="H17" s="18" t="str">
        <f>VLOOKUP(G17,BD_Participacion[],2)</f>
        <v>Alta</v>
      </c>
      <c r="I17" s="18">
        <f>INDEX(BD_DecimasExtras,MATCH(H17,'BD Aux'!$H$7:$H$10,0),MATCH(YEAR(D17),'BD Aux'!$I$6:$M$6,0))</f>
        <v>0.6</v>
      </c>
      <c r="J17" s="27">
        <v>1</v>
      </c>
      <c r="K17" s="27">
        <v>5.9</v>
      </c>
      <c r="L17" s="27">
        <v>2.5</v>
      </c>
      <c r="M17" s="32">
        <f t="shared" si="0"/>
        <v>4.8040983606557379</v>
      </c>
      <c r="N17" s="32">
        <f t="shared" ca="1" si="1"/>
        <v>3.9003885245901642</v>
      </c>
      <c r="O17" s="32">
        <f>IF(J17&gt;AVERAGE(Prueba_1),$E$3,$E$4)</f>
        <v>3.2210526315789472</v>
      </c>
      <c r="P17" s="39">
        <f t="shared" si="2"/>
        <v>1</v>
      </c>
    </row>
    <row r="18" spans="3:16" ht="15.75" thickBot="1" x14ac:dyDescent="0.3">
      <c r="C18" s="25" t="s">
        <v>11</v>
      </c>
      <c r="D18" s="28">
        <v>42122</v>
      </c>
      <c r="E18" s="27" t="s">
        <v>571</v>
      </c>
      <c r="F18" s="18" t="str">
        <f>VLOOKUP(E18,BD_Escuela[],2,FALSE)</f>
        <v>Ingeniería Forestal</v>
      </c>
      <c r="G18" s="27">
        <v>3</v>
      </c>
      <c r="H18" s="18" t="str">
        <f>VLOOKUP(G18,BD_Participacion[],2)</f>
        <v>No tuvo</v>
      </c>
      <c r="I18" s="18">
        <f>INDEX(BD_DecimasExtras,MATCH(H18,'BD Aux'!$H$7:$H$10,0),MATCH(YEAR(D18),'BD Aux'!$I$6:$M$6,0))</f>
        <v>0</v>
      </c>
      <c r="J18" s="27">
        <v>4.2</v>
      </c>
      <c r="K18" s="27">
        <v>2.6</v>
      </c>
      <c r="L18" s="27">
        <v>3.6</v>
      </c>
      <c r="M18" s="32">
        <f t="shared" si="0"/>
        <v>4.2040983606557383</v>
      </c>
      <c r="N18" s="32">
        <f t="shared" ca="1" si="1"/>
        <v>4.1673885245901641</v>
      </c>
      <c r="O18" s="32">
        <f>IF(J18&gt;AVERAGE(Prueba_1),$E$3,$E$4)</f>
        <v>4.4092307692307706</v>
      </c>
      <c r="P18" s="39">
        <f t="shared" ca="1" si="2"/>
        <v>4.1673885245901641</v>
      </c>
    </row>
    <row r="19" spans="3:16" ht="15.75" thickBot="1" x14ac:dyDescent="0.3">
      <c r="C19" s="25" t="s">
        <v>12</v>
      </c>
      <c r="D19" s="26">
        <v>41939</v>
      </c>
      <c r="E19" s="27" t="s">
        <v>579</v>
      </c>
      <c r="F19" s="18" t="str">
        <f>VLOOKUP(E19,BD_Escuela[],2,FALSE)</f>
        <v>Investigación Quimica</v>
      </c>
      <c r="G19" s="27">
        <v>48</v>
      </c>
      <c r="H19" s="18" t="str">
        <f>VLOOKUP(G19,BD_Participacion[],2)</f>
        <v>Alta</v>
      </c>
      <c r="I19" s="18">
        <f>INDEX(BD_DecimasExtras,MATCH(H19,'BD Aux'!$H$7:$H$10,0),MATCH(YEAR(D19),'BD Aux'!$I$6:$M$6,0))</f>
        <v>0.5</v>
      </c>
      <c r="J19" s="27">
        <v>3.7</v>
      </c>
      <c r="K19" s="27">
        <v>5.9</v>
      </c>
      <c r="L19" s="27">
        <v>6.1</v>
      </c>
      <c r="M19" s="32">
        <f t="shared" si="0"/>
        <v>4.7040983606557383</v>
      </c>
      <c r="N19" s="32">
        <f t="shared" ca="1" si="1"/>
        <v>5.7693885245901644</v>
      </c>
      <c r="O19" s="32">
        <f>IF(J19&gt;AVERAGE(Prueba_1),$E$3,$E$4)</f>
        <v>3.2210526315789472</v>
      </c>
      <c r="P19" s="39">
        <f t="shared" si="2"/>
        <v>6.1</v>
      </c>
    </row>
    <row r="20" spans="3:16" ht="15.75" thickBot="1" x14ac:dyDescent="0.3">
      <c r="C20" s="25" t="s">
        <v>13</v>
      </c>
      <c r="D20" s="26">
        <v>41638</v>
      </c>
      <c r="E20" s="27" t="s">
        <v>577</v>
      </c>
      <c r="F20" s="18" t="str">
        <f>VLOOKUP(E20,BD_Escuela[],2,FALSE)</f>
        <v>Investigación Nutrición y Dietetica</v>
      </c>
      <c r="G20" s="27">
        <v>22</v>
      </c>
      <c r="H20" s="18" t="str">
        <f>VLOOKUP(G20,BD_Participacion[],2)</f>
        <v>Baja</v>
      </c>
      <c r="I20" s="18">
        <f>INDEX(BD_DecimasExtras,MATCH(H20,'BD Aux'!$H$7:$H$10,0),MATCH(YEAR(D20),'BD Aux'!$I$6:$M$6,0))</f>
        <v>0.1</v>
      </c>
      <c r="J20" s="27">
        <v>6.2</v>
      </c>
      <c r="K20" s="27">
        <v>5.9</v>
      </c>
      <c r="L20" s="27">
        <v>4.2</v>
      </c>
      <c r="M20" s="32">
        <f t="shared" si="0"/>
        <v>4.3040983606557379</v>
      </c>
      <c r="N20" s="32">
        <f t="shared" ca="1" si="1"/>
        <v>4.5411885245901651</v>
      </c>
      <c r="O20" s="32">
        <f>IF(J20&gt;AVERAGE(Prueba_1),$E$3,$E$4)</f>
        <v>4.4092307692307706</v>
      </c>
      <c r="P20" s="39">
        <f t="shared" si="2"/>
        <v>6.2</v>
      </c>
    </row>
    <row r="21" spans="3:16" ht="15.75" thickBot="1" x14ac:dyDescent="0.3">
      <c r="C21" s="25" t="s">
        <v>14</v>
      </c>
      <c r="D21" s="26">
        <v>41619</v>
      </c>
      <c r="E21" s="27" t="s">
        <v>575</v>
      </c>
      <c r="F21" s="18" t="str">
        <f>VLOOKUP(E21,BD_Escuela[],2,FALSE)</f>
        <v>Ingeniería Transporte</v>
      </c>
      <c r="G21" s="27">
        <v>34</v>
      </c>
      <c r="H21" s="18" t="str">
        <f>VLOOKUP(G21,BD_Participacion[],2)</f>
        <v xml:space="preserve">Media </v>
      </c>
      <c r="I21" s="18">
        <f>INDEX(BD_DecimasExtras,MATCH(H21,'BD Aux'!$H$7:$H$10,0),MATCH(YEAR(D21),'BD Aux'!$I$6:$M$6,0))</f>
        <v>0.2</v>
      </c>
      <c r="J21" s="27">
        <v>2.2000000000000002</v>
      </c>
      <c r="K21" s="27">
        <v>1</v>
      </c>
      <c r="L21" s="27">
        <v>6</v>
      </c>
      <c r="M21" s="32">
        <f t="shared" si="0"/>
        <v>4.4040983606557385</v>
      </c>
      <c r="N21" s="32">
        <f t="shared" ca="1" si="1"/>
        <v>5.5557885245901639</v>
      </c>
      <c r="O21" s="32">
        <f>IF(J21&gt;AVERAGE(Prueba_1),$E$3,$E$4)</f>
        <v>3.2210526315789472</v>
      </c>
      <c r="P21" s="39">
        <f t="shared" si="2"/>
        <v>6</v>
      </c>
    </row>
    <row r="22" spans="3:16" ht="15.75" thickBot="1" x14ac:dyDescent="0.3">
      <c r="C22" s="25" t="s">
        <v>15</v>
      </c>
      <c r="D22" s="26">
        <v>41520</v>
      </c>
      <c r="E22" s="27" t="s">
        <v>571</v>
      </c>
      <c r="F22" s="18" t="str">
        <f>VLOOKUP(E22,BD_Escuela[],2,FALSE)</f>
        <v>Ingeniería Forestal</v>
      </c>
      <c r="G22" s="27">
        <v>28</v>
      </c>
      <c r="H22" s="18" t="str">
        <f>VLOOKUP(G22,BD_Participacion[],2)</f>
        <v>Baja</v>
      </c>
      <c r="I22" s="18">
        <f>INDEX(BD_DecimasExtras,MATCH(H22,'BD Aux'!$H$7:$H$10,0),MATCH(YEAR(D22),'BD Aux'!$I$6:$M$6,0))</f>
        <v>0.1</v>
      </c>
      <c r="J22" s="27">
        <v>3.3</v>
      </c>
      <c r="K22" s="27">
        <v>6.1</v>
      </c>
      <c r="L22" s="27">
        <v>6</v>
      </c>
      <c r="M22" s="32">
        <f t="shared" si="0"/>
        <v>4.3040983606557379</v>
      </c>
      <c r="N22" s="32">
        <f t="shared" ca="1" si="1"/>
        <v>5.502388524590164</v>
      </c>
      <c r="O22" s="32">
        <f>IF(J22&gt;AVERAGE(Prueba_1),$E$3,$E$4)</f>
        <v>3.2210526315789472</v>
      </c>
      <c r="P22" s="39">
        <f t="shared" si="2"/>
        <v>6.1</v>
      </c>
    </row>
    <row r="23" spans="3:16" ht="15.75" thickBot="1" x14ac:dyDescent="0.3">
      <c r="C23" s="25" t="s">
        <v>16</v>
      </c>
      <c r="D23" s="26">
        <v>42773</v>
      </c>
      <c r="E23" s="27" t="s">
        <v>577</v>
      </c>
      <c r="F23" s="18" t="str">
        <f>VLOOKUP(E23,BD_Escuela[],2,FALSE)</f>
        <v>Investigación Nutrición y Dietetica</v>
      </c>
      <c r="G23" s="27">
        <v>39</v>
      </c>
      <c r="H23" s="18" t="str">
        <f>VLOOKUP(G23,BD_Participacion[],2)</f>
        <v xml:space="preserve">Media </v>
      </c>
      <c r="I23" s="18">
        <f>INDEX(BD_DecimasExtras,MATCH(H23,'BD Aux'!$H$7:$H$10,0),MATCH(YEAR(D23),'BD Aux'!$I$6:$M$6,0))</f>
        <v>0.4</v>
      </c>
      <c r="J23" s="27">
        <v>3.9</v>
      </c>
      <c r="K23" s="27">
        <v>5.4</v>
      </c>
      <c r="L23" s="27">
        <v>7</v>
      </c>
      <c r="M23" s="32">
        <f t="shared" si="0"/>
        <v>4.6040983606557386</v>
      </c>
      <c r="N23" s="32">
        <f t="shared" ca="1" si="1"/>
        <v>4.2</v>
      </c>
      <c r="O23" s="32">
        <f>IF(J23&gt;AVERAGE(Prueba_1),$E$3,$E$4)</f>
        <v>3.2210526315789472</v>
      </c>
      <c r="P23" s="39">
        <f t="shared" si="2"/>
        <v>7</v>
      </c>
    </row>
    <row r="24" spans="3:16" ht="15.75" thickBot="1" x14ac:dyDescent="0.3">
      <c r="C24" s="25" t="s">
        <v>17</v>
      </c>
      <c r="D24" s="26">
        <v>42671</v>
      </c>
      <c r="E24" s="27" t="s">
        <v>563</v>
      </c>
      <c r="F24" s="18" t="str">
        <f>VLOOKUP(E24,BD_Escuela[],2,FALSE)</f>
        <v>Bachilerato</v>
      </c>
      <c r="G24" s="27">
        <v>7</v>
      </c>
      <c r="H24" s="18" t="str">
        <f>VLOOKUP(G24,BD_Participacion[],2)</f>
        <v>No tuvo</v>
      </c>
      <c r="I24" s="18">
        <f>INDEX(BD_DecimasExtras,MATCH(H24,'BD Aux'!$H$7:$H$10,0),MATCH(YEAR(D24),'BD Aux'!$I$6:$M$6,0))</f>
        <v>0</v>
      </c>
      <c r="J24" s="27">
        <v>2</v>
      </c>
      <c r="K24" s="27">
        <v>1.8</v>
      </c>
      <c r="L24" s="27">
        <v>1.3</v>
      </c>
      <c r="M24" s="32">
        <f t="shared" si="0"/>
        <v>4.2040983606557383</v>
      </c>
      <c r="N24" s="32">
        <f t="shared" ca="1" si="1"/>
        <v>4.2</v>
      </c>
      <c r="O24" s="32">
        <f>IF(J24&gt;AVERAGE(Prueba_1),$E$3,$E$4)</f>
        <v>3.2210526315789472</v>
      </c>
      <c r="P24" s="39">
        <f t="shared" ca="1" si="2"/>
        <v>3.2210526315789472</v>
      </c>
    </row>
    <row r="25" spans="3:16" ht="15.75" thickBot="1" x14ac:dyDescent="0.3">
      <c r="C25" s="25" t="s">
        <v>18</v>
      </c>
      <c r="D25" s="26">
        <v>41497</v>
      </c>
      <c r="E25" s="27" t="s">
        <v>571</v>
      </c>
      <c r="F25" s="18" t="str">
        <f>VLOOKUP(E25,BD_Escuela[],2,FALSE)</f>
        <v>Ingeniería Forestal</v>
      </c>
      <c r="G25" s="27">
        <v>27</v>
      </c>
      <c r="H25" s="18" t="str">
        <f>VLOOKUP(G25,BD_Participacion[],2)</f>
        <v>Baja</v>
      </c>
      <c r="I25" s="18">
        <f>INDEX(BD_DecimasExtras,MATCH(H25,'BD Aux'!$H$7:$H$10,0),MATCH(YEAR(D25),'BD Aux'!$I$6:$M$6,0))</f>
        <v>0.1</v>
      </c>
      <c r="J25" s="27">
        <v>3.2</v>
      </c>
      <c r="K25" s="27">
        <v>2.8</v>
      </c>
      <c r="L25" s="27">
        <v>5.3</v>
      </c>
      <c r="M25" s="32">
        <f t="shared" si="0"/>
        <v>4.3040983606557379</v>
      </c>
      <c r="N25" s="32">
        <f t="shared" ca="1" si="1"/>
        <v>5.1285885245901639</v>
      </c>
      <c r="O25" s="32">
        <f>IF(J25&gt;AVERAGE(Prueba_1),$E$3,$E$4)</f>
        <v>3.2210526315789472</v>
      </c>
      <c r="P25" s="39">
        <f t="shared" si="2"/>
        <v>5.3</v>
      </c>
    </row>
    <row r="26" spans="3:16" ht="15.75" thickBot="1" x14ac:dyDescent="0.3">
      <c r="C26" s="25" t="s">
        <v>19</v>
      </c>
      <c r="D26" s="26">
        <v>42212</v>
      </c>
      <c r="E26" s="27" t="s">
        <v>565</v>
      </c>
      <c r="F26" s="18" t="str">
        <f>VLOOKUP(E26,BD_Escuela[],2,FALSE)</f>
        <v>Enfermería</v>
      </c>
      <c r="G26" s="27">
        <v>5</v>
      </c>
      <c r="H26" s="18" t="str">
        <f>VLOOKUP(G26,BD_Participacion[],2)</f>
        <v>No tuvo</v>
      </c>
      <c r="I26" s="18">
        <f>INDEX(BD_DecimasExtras,MATCH(H26,'BD Aux'!$H$7:$H$10,0),MATCH(YEAR(D26),'BD Aux'!$I$6:$M$6,0))</f>
        <v>0</v>
      </c>
      <c r="J26" s="27">
        <v>1.8</v>
      </c>
      <c r="K26" s="27">
        <v>3</v>
      </c>
      <c r="L26" s="27">
        <v>7</v>
      </c>
      <c r="M26" s="32">
        <f t="shared" si="0"/>
        <v>4.2040983606557383</v>
      </c>
      <c r="N26" s="32">
        <f t="shared" ca="1" si="1"/>
        <v>5.9829885245901648</v>
      </c>
      <c r="O26" s="32">
        <f>IF(J26&gt;AVERAGE(Prueba_1),$E$3,$E$4)</f>
        <v>3.2210526315789472</v>
      </c>
      <c r="P26" s="39">
        <f t="shared" si="2"/>
        <v>7</v>
      </c>
    </row>
    <row r="27" spans="3:16" ht="15.75" thickBot="1" x14ac:dyDescent="0.3">
      <c r="C27" s="25" t="s">
        <v>20</v>
      </c>
      <c r="D27" s="26">
        <v>41966</v>
      </c>
      <c r="E27" s="27" t="s">
        <v>561</v>
      </c>
      <c r="F27" s="18" t="str">
        <f>VLOOKUP(E27,BD_Escuela[],2,FALSE)</f>
        <v>Astronomía</v>
      </c>
      <c r="G27" s="27">
        <v>37</v>
      </c>
      <c r="H27" s="18" t="str">
        <f>VLOOKUP(G27,BD_Participacion[],2)</f>
        <v xml:space="preserve">Media </v>
      </c>
      <c r="I27" s="18">
        <f>INDEX(BD_DecimasExtras,MATCH(H27,'BD Aux'!$H$7:$H$10,0),MATCH(YEAR(D27),'BD Aux'!$I$6:$M$6,0))</f>
        <v>0.3</v>
      </c>
      <c r="J27" s="27">
        <v>4.8</v>
      </c>
      <c r="K27" s="27">
        <v>5.3</v>
      </c>
      <c r="L27" s="27">
        <v>4.0999999999999996</v>
      </c>
      <c r="M27" s="32">
        <f t="shared" si="0"/>
        <v>4.5040983606557381</v>
      </c>
      <c r="N27" s="32">
        <f t="shared" ca="1" si="1"/>
        <v>4.5945885245901641</v>
      </c>
      <c r="O27" s="32">
        <f>IF(J27&gt;AVERAGE(Prueba_1),$E$3,$E$4)</f>
        <v>4.4092307692307706</v>
      </c>
      <c r="P27" s="39">
        <f t="shared" si="2"/>
        <v>5.3</v>
      </c>
    </row>
    <row r="28" spans="3:16" ht="15.75" thickBot="1" x14ac:dyDescent="0.3">
      <c r="C28" s="25" t="s">
        <v>21</v>
      </c>
      <c r="D28" s="26">
        <v>41495</v>
      </c>
      <c r="E28" s="27" t="s">
        <v>573</v>
      </c>
      <c r="F28" s="18" t="str">
        <f>VLOOKUP(E28,BD_Escuela[],2,FALSE)</f>
        <v>Ingeniería Mecánica</v>
      </c>
      <c r="G28" s="27">
        <v>9</v>
      </c>
      <c r="H28" s="18" t="str">
        <f>VLOOKUP(G28,BD_Participacion[],2)</f>
        <v>No tuvo</v>
      </c>
      <c r="I28" s="18">
        <f>INDEX(BD_DecimasExtras,MATCH(H28,'BD Aux'!$H$7:$H$10,0),MATCH(YEAR(D28),'BD Aux'!$I$6:$M$6,0))</f>
        <v>0</v>
      </c>
      <c r="J28" s="27">
        <v>2.2999999999999998</v>
      </c>
      <c r="K28" s="27">
        <v>6</v>
      </c>
      <c r="L28" s="27">
        <v>5.0999999999999996</v>
      </c>
      <c r="M28" s="32">
        <f t="shared" si="0"/>
        <v>4.2040983606557383</v>
      </c>
      <c r="N28" s="32">
        <f t="shared" ca="1" si="1"/>
        <v>4.9683885245901642</v>
      </c>
      <c r="O28" s="32">
        <f>IF(J28&gt;AVERAGE(Prueba_1),$E$3,$E$4)</f>
        <v>3.2210526315789472</v>
      </c>
      <c r="P28" s="39">
        <f t="shared" si="2"/>
        <v>6</v>
      </c>
    </row>
    <row r="29" spans="3:16" ht="15.75" thickBot="1" x14ac:dyDescent="0.3">
      <c r="C29" s="25" t="s">
        <v>1</v>
      </c>
      <c r="D29" s="26">
        <v>42600</v>
      </c>
      <c r="E29" s="27" t="s">
        <v>561</v>
      </c>
      <c r="F29" s="18" t="str">
        <f>VLOOKUP(E29,BD_Escuela[],2,FALSE)</f>
        <v>Astronomía</v>
      </c>
      <c r="G29" s="27">
        <v>35</v>
      </c>
      <c r="H29" s="18" t="str">
        <f>VLOOKUP(G29,BD_Participacion[],2)</f>
        <v xml:space="preserve">Media </v>
      </c>
      <c r="I29" s="18">
        <f>INDEX(BD_DecimasExtras,MATCH(H29,'BD Aux'!$H$7:$H$10,0),MATCH(YEAR(D29),'BD Aux'!$I$6:$M$6,0))</f>
        <v>0.4</v>
      </c>
      <c r="J29" s="27">
        <v>4.3</v>
      </c>
      <c r="K29" s="27">
        <v>4.8</v>
      </c>
      <c r="L29" s="27">
        <v>2.2000000000000002</v>
      </c>
      <c r="M29" s="32">
        <f t="shared" si="0"/>
        <v>4.6040983606557386</v>
      </c>
      <c r="N29" s="32">
        <f t="shared" ca="1" si="1"/>
        <v>4.2</v>
      </c>
      <c r="O29" s="32">
        <f>IF(J29&gt;AVERAGE(Prueba_1),$E$3,$E$4)</f>
        <v>4.4092307692307706</v>
      </c>
      <c r="P29" s="39">
        <f t="shared" si="2"/>
        <v>2.2000000000000002</v>
      </c>
    </row>
    <row r="30" spans="3:16" ht="15.75" thickBot="1" x14ac:dyDescent="0.3">
      <c r="C30" s="25" t="s">
        <v>22</v>
      </c>
      <c r="D30" s="26">
        <v>41672</v>
      </c>
      <c r="E30" s="27" t="s">
        <v>571</v>
      </c>
      <c r="F30" s="18" t="str">
        <f>VLOOKUP(E30,BD_Escuela[],2,FALSE)</f>
        <v>Ingeniería Forestal</v>
      </c>
      <c r="G30" s="27">
        <v>50</v>
      </c>
      <c r="H30" s="18" t="str">
        <f>VLOOKUP(G30,BD_Participacion[],2)</f>
        <v>Alta</v>
      </c>
      <c r="I30" s="18">
        <f>INDEX(BD_DecimasExtras,MATCH(H30,'BD Aux'!$H$7:$H$10,0),MATCH(YEAR(D30),'BD Aux'!$I$6:$M$6,0))</f>
        <v>0.5</v>
      </c>
      <c r="J30" s="27">
        <v>5.3</v>
      </c>
      <c r="K30" s="27">
        <v>1.3</v>
      </c>
      <c r="L30" s="27">
        <v>4.0999999999999996</v>
      </c>
      <c r="M30" s="32">
        <f t="shared" si="0"/>
        <v>4.7040983606557383</v>
      </c>
      <c r="N30" s="32">
        <f t="shared" ca="1" si="1"/>
        <v>4.7013885245901639</v>
      </c>
      <c r="O30" s="32">
        <f>IF(J30&gt;AVERAGE(Prueba_1),$E$3,$E$4)</f>
        <v>4.4092307692307706</v>
      </c>
      <c r="P30" s="39">
        <f t="shared" si="2"/>
        <v>5.3</v>
      </c>
    </row>
    <row r="31" spans="3:16" ht="15.75" thickBot="1" x14ac:dyDescent="0.3">
      <c r="C31" s="25" t="s">
        <v>23</v>
      </c>
      <c r="D31" s="26">
        <v>42201</v>
      </c>
      <c r="E31" s="27" t="s">
        <v>561</v>
      </c>
      <c r="F31" s="18" t="str">
        <f>VLOOKUP(E31,BD_Escuela[],2,FALSE)</f>
        <v>Astronomía</v>
      </c>
      <c r="G31" s="27">
        <v>35</v>
      </c>
      <c r="H31" s="18" t="str">
        <f>VLOOKUP(G31,BD_Participacion[],2)</f>
        <v xml:space="preserve">Media </v>
      </c>
      <c r="I31" s="18">
        <f>INDEX(BD_DecimasExtras,MATCH(H31,'BD Aux'!$H$7:$H$10,0),MATCH(YEAR(D31),'BD Aux'!$I$6:$M$6,0))</f>
        <v>0.3</v>
      </c>
      <c r="J31" s="27">
        <v>2.8</v>
      </c>
      <c r="K31" s="27">
        <v>3.5</v>
      </c>
      <c r="L31" s="27">
        <v>1.1000000000000001</v>
      </c>
      <c r="M31" s="32">
        <f t="shared" si="0"/>
        <v>4.5040983606557381</v>
      </c>
      <c r="N31" s="32">
        <f t="shared" ca="1" si="1"/>
        <v>2.9925885245901647</v>
      </c>
      <c r="O31" s="32">
        <f>IF(J31&gt;AVERAGE(Prueba_1),$E$3,$E$4)</f>
        <v>3.2210526315789472</v>
      </c>
      <c r="P31" s="39">
        <f t="shared" si="2"/>
        <v>1.1000000000000001</v>
      </c>
    </row>
    <row r="32" spans="3:16" ht="15.75" thickBot="1" x14ac:dyDescent="0.3">
      <c r="C32" s="25" t="s">
        <v>24</v>
      </c>
      <c r="D32" s="26">
        <v>42714</v>
      </c>
      <c r="E32" s="27" t="s">
        <v>575</v>
      </c>
      <c r="F32" s="18" t="str">
        <f>VLOOKUP(E32,BD_Escuela[],2,FALSE)</f>
        <v>Ingeniería Transporte</v>
      </c>
      <c r="G32" s="27">
        <v>37</v>
      </c>
      <c r="H32" s="18" t="str">
        <f>VLOOKUP(G32,BD_Participacion[],2)</f>
        <v xml:space="preserve">Media </v>
      </c>
      <c r="I32" s="18">
        <f>INDEX(BD_DecimasExtras,MATCH(H32,'BD Aux'!$H$7:$H$10,0),MATCH(YEAR(D32),'BD Aux'!$I$6:$M$6,0))</f>
        <v>0.4</v>
      </c>
      <c r="J32" s="27">
        <v>2.2000000000000002</v>
      </c>
      <c r="K32" s="27">
        <v>2.2999999999999998</v>
      </c>
      <c r="L32" s="27">
        <v>3.6</v>
      </c>
      <c r="M32" s="32">
        <f t="shared" si="0"/>
        <v>4.6040983606557386</v>
      </c>
      <c r="N32" s="32">
        <f t="shared" ca="1" si="1"/>
        <v>4.2</v>
      </c>
      <c r="O32" s="32">
        <f>IF(J32&gt;AVERAGE(Prueba_1),$E$3,$E$4)</f>
        <v>3.2210526315789472</v>
      </c>
      <c r="P32" s="39">
        <f t="shared" si="2"/>
        <v>2.2000000000000002</v>
      </c>
    </row>
    <row r="33" spans="3:16" ht="15.75" thickBot="1" x14ac:dyDescent="0.3">
      <c r="C33" s="25" t="s">
        <v>25</v>
      </c>
      <c r="D33" s="26">
        <v>41946</v>
      </c>
      <c r="E33" s="27" t="s">
        <v>579</v>
      </c>
      <c r="F33" s="18" t="str">
        <f>VLOOKUP(E33,BD_Escuela[],2,FALSE)</f>
        <v>Investigación Quimica</v>
      </c>
      <c r="G33" s="27">
        <v>33</v>
      </c>
      <c r="H33" s="18" t="str">
        <f>VLOOKUP(G33,BD_Participacion[],2)</f>
        <v xml:space="preserve">Media </v>
      </c>
      <c r="I33" s="18">
        <f>INDEX(BD_DecimasExtras,MATCH(H33,'BD Aux'!$H$7:$H$10,0),MATCH(YEAR(D33),'BD Aux'!$I$6:$M$6,0))</f>
        <v>0.3</v>
      </c>
      <c r="J33" s="27">
        <v>3</v>
      </c>
      <c r="K33" s="27">
        <v>5.7</v>
      </c>
      <c r="L33" s="27">
        <v>3.9</v>
      </c>
      <c r="M33" s="32">
        <f t="shared" si="0"/>
        <v>4.5040983606557381</v>
      </c>
      <c r="N33" s="32">
        <f t="shared" ca="1" si="1"/>
        <v>4.4877885245901643</v>
      </c>
      <c r="O33" s="32">
        <f>IF(J33&gt;AVERAGE(Prueba_1),$E$3,$E$4)</f>
        <v>3.2210526315789472</v>
      </c>
      <c r="P33" s="39">
        <f t="shared" si="2"/>
        <v>3</v>
      </c>
    </row>
    <row r="34" spans="3:16" ht="15.75" thickBot="1" x14ac:dyDescent="0.3">
      <c r="C34" s="25" t="s">
        <v>26</v>
      </c>
      <c r="D34" s="26">
        <v>41677</v>
      </c>
      <c r="E34" s="27" t="s">
        <v>569</v>
      </c>
      <c r="F34" s="18" t="str">
        <f>VLOOKUP(E34,BD_Escuela[],2,FALSE)</f>
        <v>Ingeniería Computación</v>
      </c>
      <c r="G34" s="27">
        <v>29</v>
      </c>
      <c r="H34" s="18" t="str">
        <f>VLOOKUP(G34,BD_Participacion[],2)</f>
        <v>Baja</v>
      </c>
      <c r="I34" s="18">
        <f>INDEX(BD_DecimasExtras,MATCH(H34,'BD Aux'!$H$7:$H$10,0),MATCH(YEAR(D34),'BD Aux'!$I$6:$M$6,0))</f>
        <v>0.1</v>
      </c>
      <c r="J34" s="27">
        <v>1.6</v>
      </c>
      <c r="K34" s="27">
        <v>1.3</v>
      </c>
      <c r="L34" s="27">
        <v>6.4</v>
      </c>
      <c r="M34" s="32">
        <f t="shared" si="0"/>
        <v>4.3040983606557379</v>
      </c>
      <c r="N34" s="32">
        <f t="shared" ca="1" si="1"/>
        <v>5.7159885245901645</v>
      </c>
      <c r="O34" s="32">
        <f>IF(J34&gt;AVERAGE(Prueba_1),$E$3,$E$4)</f>
        <v>3.2210526315789472</v>
      </c>
      <c r="P34" s="39">
        <f t="shared" si="2"/>
        <v>6.4</v>
      </c>
    </row>
    <row r="35" spans="3:16" ht="15.75" thickBot="1" x14ac:dyDescent="0.3">
      <c r="C35" s="25" t="s">
        <v>14</v>
      </c>
      <c r="D35" s="26">
        <v>41619</v>
      </c>
      <c r="E35" s="27" t="s">
        <v>559</v>
      </c>
      <c r="F35" s="18" t="str">
        <f>VLOOKUP(E35,BD_Escuela[],2,FALSE)</f>
        <v>Agronomía</v>
      </c>
      <c r="G35" s="27">
        <v>21</v>
      </c>
      <c r="H35" s="18" t="str">
        <f>VLOOKUP(G35,BD_Participacion[],2)</f>
        <v>Baja</v>
      </c>
      <c r="I35" s="18">
        <f>INDEX(BD_DecimasExtras,MATCH(H35,'BD Aux'!$H$7:$H$10,0),MATCH(YEAR(D35),'BD Aux'!$I$6:$M$6,0))</f>
        <v>0.1</v>
      </c>
      <c r="J35" s="27">
        <v>4.3</v>
      </c>
      <c r="K35" s="27">
        <v>1.2</v>
      </c>
      <c r="L35" s="27">
        <v>4.3</v>
      </c>
      <c r="M35" s="32">
        <f t="shared" si="0"/>
        <v>3.3166666666666669</v>
      </c>
      <c r="N35" s="32">
        <f t="shared" ca="1" si="1"/>
        <v>4.0673000000000004</v>
      </c>
      <c r="O35" s="32">
        <f>IF(J35&gt;AVERAGE(Prueba_1),$E$3,$E$4)</f>
        <v>4.4092307692307706</v>
      </c>
      <c r="P35" s="39">
        <f t="shared" si="2"/>
        <v>4.3</v>
      </c>
    </row>
    <row r="36" spans="3:16" ht="15.75" thickBot="1" x14ac:dyDescent="0.3">
      <c r="C36" s="25" t="s">
        <v>27</v>
      </c>
      <c r="D36" s="26">
        <v>41346</v>
      </c>
      <c r="E36" s="27" t="s">
        <v>569</v>
      </c>
      <c r="F36" s="18" t="str">
        <f>VLOOKUP(E36,BD_Escuela[],2,FALSE)</f>
        <v>Ingeniería Computación</v>
      </c>
      <c r="G36" s="27">
        <v>36</v>
      </c>
      <c r="H36" s="18" t="str">
        <f>VLOOKUP(G36,BD_Participacion[],2)</f>
        <v xml:space="preserve">Media </v>
      </c>
      <c r="I36" s="18">
        <f>INDEX(BD_DecimasExtras,MATCH(H36,'BD Aux'!$H$7:$H$10,0),MATCH(YEAR(D36),'BD Aux'!$I$6:$M$6,0))</f>
        <v>0.2</v>
      </c>
      <c r="J36" s="27">
        <v>4.5</v>
      </c>
      <c r="K36" s="27">
        <v>2</v>
      </c>
      <c r="L36" s="27">
        <v>3.1</v>
      </c>
      <c r="M36" s="32">
        <f t="shared" si="0"/>
        <v>4.4040983606557385</v>
      </c>
      <c r="N36" s="32">
        <f t="shared" ca="1" si="1"/>
        <v>4.0071885245901653</v>
      </c>
      <c r="O36" s="32">
        <f>IF(J36&gt;AVERAGE(Prueba_1),$E$3,$E$4)</f>
        <v>4.4092307692307706</v>
      </c>
      <c r="P36" s="39">
        <f t="shared" si="2"/>
        <v>2</v>
      </c>
    </row>
    <row r="37" spans="3:16" ht="15.75" thickBot="1" x14ac:dyDescent="0.3">
      <c r="C37" s="25" t="s">
        <v>1</v>
      </c>
      <c r="D37" s="26">
        <v>42535</v>
      </c>
      <c r="E37" s="27" t="s">
        <v>559</v>
      </c>
      <c r="F37" s="18" t="str">
        <f>VLOOKUP(E37,BD_Escuela[],2,FALSE)</f>
        <v>Agronomía</v>
      </c>
      <c r="G37" s="27">
        <v>2</v>
      </c>
      <c r="H37" s="18" t="str">
        <f>VLOOKUP(G37,BD_Participacion[],2)</f>
        <v>No tuvo</v>
      </c>
      <c r="I37" s="18">
        <f>INDEX(BD_DecimasExtras,MATCH(H37,'BD Aux'!$H$7:$H$10,0),MATCH(YEAR(D37),'BD Aux'!$I$6:$M$6,0))</f>
        <v>0</v>
      </c>
      <c r="J37" s="27">
        <v>1.2</v>
      </c>
      <c r="K37" s="27">
        <v>3.9</v>
      </c>
      <c r="L37" s="27">
        <v>2.4</v>
      </c>
      <c r="M37" s="32">
        <f t="shared" si="0"/>
        <v>2.5</v>
      </c>
      <c r="N37" s="32">
        <f t="shared" ca="1" si="1"/>
        <v>2.6166000000000005</v>
      </c>
      <c r="O37" s="32">
        <f>IF(J37&gt;AVERAGE(Prueba_1),$E$3,$E$4)</f>
        <v>3.2210526315789472</v>
      </c>
      <c r="P37" s="39">
        <f t="shared" ca="1" si="2"/>
        <v>2.5</v>
      </c>
    </row>
    <row r="38" spans="3:16" ht="15.75" thickBot="1" x14ac:dyDescent="0.3">
      <c r="C38" s="25" t="s">
        <v>19</v>
      </c>
      <c r="D38" s="26">
        <v>42212</v>
      </c>
      <c r="E38" s="27" t="s">
        <v>561</v>
      </c>
      <c r="F38" s="18" t="str">
        <f>VLOOKUP(E38,BD_Escuela[],2,FALSE)</f>
        <v>Astronomía</v>
      </c>
      <c r="G38" s="27">
        <v>20</v>
      </c>
      <c r="H38" s="18" t="str">
        <f>VLOOKUP(G38,BD_Participacion[],2)</f>
        <v>Baja</v>
      </c>
      <c r="I38" s="18">
        <f>INDEX(BD_DecimasExtras,MATCH(H38,'BD Aux'!$H$7:$H$10,0),MATCH(YEAR(D38),'BD Aux'!$I$6:$M$6,0))</f>
        <v>0.1</v>
      </c>
      <c r="J38" s="27">
        <v>6</v>
      </c>
      <c r="K38" s="27">
        <v>1.1000000000000001</v>
      </c>
      <c r="L38" s="27">
        <v>3</v>
      </c>
      <c r="M38" s="32">
        <f t="shared" si="0"/>
        <v>4.3040983606557379</v>
      </c>
      <c r="N38" s="32">
        <f t="shared" ca="1" si="1"/>
        <v>3.9003885245901642</v>
      </c>
      <c r="O38" s="32">
        <f>IF(J38&gt;AVERAGE(Prueba_1),$E$3,$E$4)</f>
        <v>4.4092307692307706</v>
      </c>
      <c r="P38" s="39">
        <f t="shared" ca="1" si="2"/>
        <v>3.9003885245901642</v>
      </c>
    </row>
    <row r="39" spans="3:16" ht="15.75" thickBot="1" x14ac:dyDescent="0.3">
      <c r="C39" s="25" t="s">
        <v>28</v>
      </c>
      <c r="D39" s="26">
        <v>41845</v>
      </c>
      <c r="E39" s="27" t="s">
        <v>563</v>
      </c>
      <c r="F39" s="18" t="str">
        <f>VLOOKUP(E39,BD_Escuela[],2,FALSE)</f>
        <v>Bachilerato</v>
      </c>
      <c r="G39" s="27">
        <v>14</v>
      </c>
      <c r="H39" s="18" t="str">
        <f>VLOOKUP(G39,BD_Participacion[],2)</f>
        <v>No tuvo</v>
      </c>
      <c r="I39" s="18">
        <f>INDEX(BD_DecimasExtras,MATCH(H39,'BD Aux'!$H$7:$H$10,0),MATCH(YEAR(D39),'BD Aux'!$I$6:$M$6,0))</f>
        <v>0</v>
      </c>
      <c r="J39" s="27">
        <v>2</v>
      </c>
      <c r="K39" s="27">
        <v>1.5</v>
      </c>
      <c r="L39" s="27">
        <v>6.2</v>
      </c>
      <c r="M39" s="32">
        <f t="shared" si="0"/>
        <v>4.2040983606557383</v>
      </c>
      <c r="N39" s="32">
        <f t="shared" ca="1" si="1"/>
        <v>5.5557885245901639</v>
      </c>
      <c r="O39" s="32">
        <f>IF(J39&gt;AVERAGE(Prueba_1),$E$3,$E$4)</f>
        <v>3.2210526315789472</v>
      </c>
      <c r="P39" s="39">
        <f t="shared" si="2"/>
        <v>6.2</v>
      </c>
    </row>
    <row r="40" spans="3:16" ht="15.75" thickBot="1" x14ac:dyDescent="0.3">
      <c r="C40" s="25" t="s">
        <v>29</v>
      </c>
      <c r="D40" s="26">
        <v>42403</v>
      </c>
      <c r="E40" s="27" t="s">
        <v>571</v>
      </c>
      <c r="F40" s="18" t="str">
        <f>VLOOKUP(E40,BD_Escuela[],2,FALSE)</f>
        <v>Ingeniería Forestal</v>
      </c>
      <c r="G40" s="27">
        <v>12</v>
      </c>
      <c r="H40" s="18" t="str">
        <f>VLOOKUP(G40,BD_Participacion[],2)</f>
        <v>No tuvo</v>
      </c>
      <c r="I40" s="18">
        <f>INDEX(BD_DecimasExtras,MATCH(H40,'BD Aux'!$H$7:$H$10,0),MATCH(YEAR(D40),'BD Aux'!$I$6:$M$6,0))</f>
        <v>0</v>
      </c>
      <c r="J40" s="27">
        <v>3.4</v>
      </c>
      <c r="K40" s="27">
        <v>4.3</v>
      </c>
      <c r="L40" s="27">
        <v>5.2</v>
      </c>
      <c r="M40" s="32">
        <f t="shared" si="0"/>
        <v>4.2040983606557383</v>
      </c>
      <c r="N40" s="32">
        <f t="shared" ca="1" si="1"/>
        <v>5.0217885245901641</v>
      </c>
      <c r="O40" s="32">
        <f>IF(J40&gt;AVERAGE(Prueba_1),$E$3,$E$4)</f>
        <v>3.2210526315789472</v>
      </c>
      <c r="P40" s="39">
        <f t="shared" si="2"/>
        <v>5.2</v>
      </c>
    </row>
    <row r="41" spans="3:16" ht="15.75" thickBot="1" x14ac:dyDescent="0.3">
      <c r="C41" s="25" t="s">
        <v>30</v>
      </c>
      <c r="D41" s="26">
        <v>42323</v>
      </c>
      <c r="E41" s="27" t="s">
        <v>559</v>
      </c>
      <c r="F41" s="18" t="str">
        <f>VLOOKUP(E41,BD_Escuela[],2,FALSE)</f>
        <v>Agronomía</v>
      </c>
      <c r="G41" s="27">
        <v>14</v>
      </c>
      <c r="H41" s="18" t="str">
        <f>VLOOKUP(G41,BD_Participacion[],2)</f>
        <v>No tuvo</v>
      </c>
      <c r="I41" s="18">
        <f>INDEX(BD_DecimasExtras,MATCH(H41,'BD Aux'!$H$7:$H$10,0),MATCH(YEAR(D41),'BD Aux'!$I$6:$M$6,0))</f>
        <v>0</v>
      </c>
      <c r="J41" s="27">
        <v>3.5</v>
      </c>
      <c r="K41" s="27">
        <v>1.2</v>
      </c>
      <c r="L41" s="27">
        <v>6.7</v>
      </c>
      <c r="M41" s="32">
        <f t="shared" si="0"/>
        <v>3.8000000000000003</v>
      </c>
      <c r="N41" s="32">
        <f t="shared" ca="1" si="1"/>
        <v>5.6070000000000002</v>
      </c>
      <c r="O41" s="32">
        <f>IF(J41&gt;AVERAGE(Prueba_1),$E$3,$E$4)</f>
        <v>3.2210526315789472</v>
      </c>
      <c r="P41" s="39">
        <f t="shared" si="2"/>
        <v>6.7</v>
      </c>
    </row>
    <row r="42" spans="3:16" ht="15.75" thickBot="1" x14ac:dyDescent="0.3">
      <c r="C42" s="25" t="s">
        <v>31</v>
      </c>
      <c r="D42" s="26">
        <v>42602</v>
      </c>
      <c r="E42" s="27" t="s">
        <v>561</v>
      </c>
      <c r="F42" s="18" t="str">
        <f>VLOOKUP(E42,BD_Escuela[],2,FALSE)</f>
        <v>Astronomía</v>
      </c>
      <c r="G42" s="27">
        <v>45</v>
      </c>
      <c r="H42" s="18" t="str">
        <f>VLOOKUP(G42,BD_Participacion[],2)</f>
        <v>Alta</v>
      </c>
      <c r="I42" s="18">
        <f>INDEX(BD_DecimasExtras,MATCH(H42,'BD Aux'!$H$7:$H$10,0),MATCH(YEAR(D42),'BD Aux'!$I$6:$M$6,0))</f>
        <v>0.6</v>
      </c>
      <c r="J42" s="27">
        <v>2.2999999999999998</v>
      </c>
      <c r="K42" s="27">
        <v>6.9</v>
      </c>
      <c r="L42" s="27">
        <v>4.7</v>
      </c>
      <c r="M42" s="32">
        <f t="shared" si="0"/>
        <v>4.8040983606557379</v>
      </c>
      <c r="N42" s="32">
        <f t="shared" ca="1" si="1"/>
        <v>4.2</v>
      </c>
      <c r="O42" s="32">
        <f>IF(J42&gt;AVERAGE(Prueba_1),$E$3,$E$4)</f>
        <v>3.2210526315789472</v>
      </c>
      <c r="P42" s="39">
        <f t="shared" si="2"/>
        <v>6.9</v>
      </c>
    </row>
    <row r="43" spans="3:16" ht="15.75" thickBot="1" x14ac:dyDescent="0.3">
      <c r="C43" s="25" t="s">
        <v>21</v>
      </c>
      <c r="D43" s="26">
        <v>42654</v>
      </c>
      <c r="E43" s="27" t="s">
        <v>563</v>
      </c>
      <c r="F43" s="18" t="str">
        <f>VLOOKUP(E43,BD_Escuela[],2,FALSE)</f>
        <v>Bachilerato</v>
      </c>
      <c r="G43" s="27">
        <v>40</v>
      </c>
      <c r="H43" s="18" t="str">
        <f>VLOOKUP(G43,BD_Participacion[],2)</f>
        <v xml:space="preserve">Media </v>
      </c>
      <c r="I43" s="18">
        <f>INDEX(BD_DecimasExtras,MATCH(H43,'BD Aux'!$H$7:$H$10,0),MATCH(YEAR(D43),'BD Aux'!$I$6:$M$6,0))</f>
        <v>0.4</v>
      </c>
      <c r="J43" s="27">
        <v>5</v>
      </c>
      <c r="K43" s="27">
        <v>5.5</v>
      </c>
      <c r="L43" s="27">
        <v>4.4000000000000004</v>
      </c>
      <c r="M43" s="32">
        <f t="shared" si="0"/>
        <v>4.6040983606557386</v>
      </c>
      <c r="N43" s="32">
        <f t="shared" ca="1" si="1"/>
        <v>4.2</v>
      </c>
      <c r="O43" s="32">
        <f>IF(J43&gt;AVERAGE(Prueba_1),$E$3,$E$4)</f>
        <v>4.4092307692307706</v>
      </c>
      <c r="P43" s="39">
        <f t="shared" si="2"/>
        <v>5.5</v>
      </c>
    </row>
    <row r="44" spans="3:16" ht="15.75" thickBot="1" x14ac:dyDescent="0.3">
      <c r="C44" s="25" t="s">
        <v>23</v>
      </c>
      <c r="D44" s="26">
        <v>42639</v>
      </c>
      <c r="E44" s="27" t="s">
        <v>579</v>
      </c>
      <c r="F44" s="18" t="str">
        <f>VLOOKUP(E44,BD_Escuela[],2,FALSE)</f>
        <v>Investigación Quimica</v>
      </c>
      <c r="G44" s="27">
        <v>33</v>
      </c>
      <c r="H44" s="18" t="str">
        <f>VLOOKUP(G44,BD_Participacion[],2)</f>
        <v xml:space="preserve">Media </v>
      </c>
      <c r="I44" s="18">
        <f>INDEX(BD_DecimasExtras,MATCH(H44,'BD Aux'!$H$7:$H$10,0),MATCH(YEAR(D44),'BD Aux'!$I$6:$M$6,0))</f>
        <v>0.4</v>
      </c>
      <c r="J44" s="27">
        <v>3.3</v>
      </c>
      <c r="K44" s="27">
        <v>1.4</v>
      </c>
      <c r="L44" s="27">
        <v>1.3</v>
      </c>
      <c r="M44" s="32">
        <f t="shared" si="0"/>
        <v>4.6040983606557386</v>
      </c>
      <c r="N44" s="32">
        <f t="shared" ca="1" si="1"/>
        <v>4.2</v>
      </c>
      <c r="O44" s="32">
        <f>IF(J44&gt;AVERAGE(Prueba_1),$E$3,$E$4)</f>
        <v>3.2210526315789472</v>
      </c>
      <c r="P44" s="39">
        <f t="shared" si="2"/>
        <v>1.3</v>
      </c>
    </row>
    <row r="45" spans="3:16" ht="15.75" thickBot="1" x14ac:dyDescent="0.3">
      <c r="C45" s="25" t="s">
        <v>32</v>
      </c>
      <c r="D45" s="26">
        <v>42754</v>
      </c>
      <c r="E45" s="27" t="s">
        <v>561</v>
      </c>
      <c r="F45" s="18" t="str">
        <f>VLOOKUP(E45,BD_Escuela[],2,FALSE)</f>
        <v>Astronomía</v>
      </c>
      <c r="G45" s="27">
        <v>40</v>
      </c>
      <c r="H45" s="18" t="str">
        <f>VLOOKUP(G45,BD_Participacion[],2)</f>
        <v xml:space="preserve">Media </v>
      </c>
      <c r="I45" s="18">
        <f>INDEX(BD_DecimasExtras,MATCH(H45,'BD Aux'!$H$7:$H$10,0),MATCH(YEAR(D45),'BD Aux'!$I$6:$M$6,0))</f>
        <v>0.4</v>
      </c>
      <c r="J45" s="27">
        <v>2</v>
      </c>
      <c r="K45" s="27">
        <v>2.4</v>
      </c>
      <c r="L45" s="27">
        <v>1.3</v>
      </c>
      <c r="M45" s="32">
        <f t="shared" si="0"/>
        <v>4.6040983606557386</v>
      </c>
      <c r="N45" s="32">
        <f t="shared" ca="1" si="1"/>
        <v>4.2</v>
      </c>
      <c r="O45" s="32">
        <f>IF(J45&gt;AVERAGE(Prueba_1),$E$3,$E$4)</f>
        <v>3.2210526315789472</v>
      </c>
      <c r="P45" s="39">
        <f t="shared" si="2"/>
        <v>1.3</v>
      </c>
    </row>
    <row r="46" spans="3:16" ht="15.75" thickBot="1" x14ac:dyDescent="0.3">
      <c r="C46" s="25" t="s">
        <v>33</v>
      </c>
      <c r="D46" s="26">
        <v>42633</v>
      </c>
      <c r="E46" s="27" t="s">
        <v>567</v>
      </c>
      <c r="F46" s="18" t="str">
        <f>VLOOKUP(E46,BD_Escuela[],2,FALSE)</f>
        <v>Ingeniería Comercial</v>
      </c>
      <c r="G46" s="27">
        <v>50</v>
      </c>
      <c r="H46" s="18" t="str">
        <f>VLOOKUP(G46,BD_Participacion[],2)</f>
        <v>Alta</v>
      </c>
      <c r="I46" s="18">
        <f>INDEX(BD_DecimasExtras,MATCH(H46,'BD Aux'!$H$7:$H$10,0),MATCH(YEAR(D46),'BD Aux'!$I$6:$M$6,0))</f>
        <v>0.6</v>
      </c>
      <c r="J46" s="27">
        <v>3.9</v>
      </c>
      <c r="K46" s="27">
        <v>1.2</v>
      </c>
      <c r="L46" s="27">
        <v>2.2000000000000002</v>
      </c>
      <c r="M46" s="32">
        <f t="shared" si="0"/>
        <v>4.8040983606557379</v>
      </c>
      <c r="N46" s="32">
        <f t="shared" ca="1" si="1"/>
        <v>4.2</v>
      </c>
      <c r="O46" s="32">
        <f>IF(J46&gt;AVERAGE(Prueba_1),$E$3,$E$4)</f>
        <v>3.2210526315789472</v>
      </c>
      <c r="P46" s="39">
        <f t="shared" si="2"/>
        <v>1.2</v>
      </c>
    </row>
    <row r="47" spans="3:16" ht="15.75" thickBot="1" x14ac:dyDescent="0.3">
      <c r="C47" s="25" t="s">
        <v>34</v>
      </c>
      <c r="D47" s="26">
        <v>42165</v>
      </c>
      <c r="E47" s="27" t="s">
        <v>559</v>
      </c>
      <c r="F47" s="18" t="str">
        <f>VLOOKUP(E47,BD_Escuela[],2,FALSE)</f>
        <v>Agronomía</v>
      </c>
      <c r="G47" s="27">
        <v>46</v>
      </c>
      <c r="H47" s="18" t="str">
        <f>VLOOKUP(G47,BD_Participacion[],2)</f>
        <v>Alta</v>
      </c>
      <c r="I47" s="18">
        <f>INDEX(BD_DecimasExtras,MATCH(H47,'BD Aux'!$H$7:$H$10,0),MATCH(YEAR(D47),'BD Aux'!$I$6:$M$6,0))</f>
        <v>0.6</v>
      </c>
      <c r="J47" s="27">
        <v>1.8</v>
      </c>
      <c r="K47" s="27">
        <v>4.9000000000000004</v>
      </c>
      <c r="L47" s="27">
        <v>5.9</v>
      </c>
      <c r="M47" s="32">
        <f t="shared" si="0"/>
        <v>4.5</v>
      </c>
      <c r="N47" s="32">
        <f t="shared" ca="1" si="1"/>
        <v>5.5536000000000003</v>
      </c>
      <c r="O47" s="32">
        <f>IF(J47&gt;AVERAGE(Prueba_1),$E$3,$E$4)</f>
        <v>3.2210526315789472</v>
      </c>
      <c r="P47" s="39">
        <f t="shared" si="2"/>
        <v>5.9</v>
      </c>
    </row>
    <row r="48" spans="3:16" ht="15.75" thickBot="1" x14ac:dyDescent="0.3">
      <c r="C48" s="25" t="s">
        <v>4</v>
      </c>
      <c r="D48" s="26">
        <v>41974</v>
      </c>
      <c r="E48" s="27" t="s">
        <v>579</v>
      </c>
      <c r="F48" s="18" t="str">
        <f>VLOOKUP(E48,BD_Escuela[],2,FALSE)</f>
        <v>Investigación Quimica</v>
      </c>
      <c r="G48" s="27">
        <v>28</v>
      </c>
      <c r="H48" s="18" t="str">
        <f>VLOOKUP(G48,BD_Participacion[],2)</f>
        <v>Baja</v>
      </c>
      <c r="I48" s="18">
        <f>INDEX(BD_DecimasExtras,MATCH(H48,'BD Aux'!$H$7:$H$10,0),MATCH(YEAR(D48),'BD Aux'!$I$6:$M$6,0))</f>
        <v>0.1</v>
      </c>
      <c r="J48" s="27">
        <v>1.4</v>
      </c>
      <c r="K48" s="27">
        <v>6.4</v>
      </c>
      <c r="L48" s="27">
        <v>1</v>
      </c>
      <c r="M48" s="32">
        <f t="shared" si="0"/>
        <v>4.3040983606557379</v>
      </c>
      <c r="N48" s="32">
        <f t="shared" ca="1" si="1"/>
        <v>2.8323885245901641</v>
      </c>
      <c r="O48" s="32">
        <f>IF(J48&gt;AVERAGE(Prueba_1),$E$3,$E$4)</f>
        <v>3.2210526315789472</v>
      </c>
      <c r="P48" s="39">
        <f t="shared" ca="1" si="2"/>
        <v>2.8323885245901641</v>
      </c>
    </row>
    <row r="49" spans="3:16" ht="15.75" thickBot="1" x14ac:dyDescent="0.3">
      <c r="C49" s="25" t="s">
        <v>2</v>
      </c>
      <c r="D49" s="26">
        <v>41647</v>
      </c>
      <c r="E49" s="27" t="s">
        <v>571</v>
      </c>
      <c r="F49" s="18" t="str">
        <f>VLOOKUP(E49,BD_Escuela[],2,FALSE)</f>
        <v>Ingeniería Forestal</v>
      </c>
      <c r="G49" s="27">
        <v>22</v>
      </c>
      <c r="H49" s="18" t="str">
        <f>VLOOKUP(G49,BD_Participacion[],2)</f>
        <v>Baja</v>
      </c>
      <c r="I49" s="18">
        <f>INDEX(BD_DecimasExtras,MATCH(H49,'BD Aux'!$H$7:$H$10,0),MATCH(YEAR(D49),'BD Aux'!$I$6:$M$6,0))</f>
        <v>0.1</v>
      </c>
      <c r="J49" s="27">
        <v>4.2</v>
      </c>
      <c r="K49" s="27">
        <v>6.6</v>
      </c>
      <c r="L49" s="27">
        <v>1.1000000000000001</v>
      </c>
      <c r="M49" s="32">
        <f t="shared" si="0"/>
        <v>4.3040983606557379</v>
      </c>
      <c r="N49" s="32">
        <f t="shared" ca="1" si="1"/>
        <v>2.885788524590164</v>
      </c>
      <c r="O49" s="32">
        <f>IF(J49&gt;AVERAGE(Prueba_1),$E$3,$E$4)</f>
        <v>4.4092307692307706</v>
      </c>
      <c r="P49" s="39">
        <f t="shared" ca="1" si="2"/>
        <v>2.885788524590164</v>
      </c>
    </row>
    <row r="50" spans="3:16" ht="15.75" thickBot="1" x14ac:dyDescent="0.3">
      <c r="C50" s="25" t="s">
        <v>35</v>
      </c>
      <c r="D50" s="26">
        <v>42014</v>
      </c>
      <c r="E50" s="27" t="s">
        <v>573</v>
      </c>
      <c r="F50" s="18" t="str">
        <f>VLOOKUP(E50,BD_Escuela[],2,FALSE)</f>
        <v>Ingeniería Mecánica</v>
      </c>
      <c r="G50" s="27">
        <v>9</v>
      </c>
      <c r="H50" s="18" t="str">
        <f>VLOOKUP(G50,BD_Participacion[],2)</f>
        <v>No tuvo</v>
      </c>
      <c r="I50" s="18">
        <f>INDEX(BD_DecimasExtras,MATCH(H50,'BD Aux'!$H$7:$H$10,0),MATCH(YEAR(D50),'BD Aux'!$I$6:$M$6,0))</f>
        <v>0</v>
      </c>
      <c r="J50" s="27">
        <v>2.8</v>
      </c>
      <c r="K50" s="27">
        <v>4.0999999999999996</v>
      </c>
      <c r="L50" s="27">
        <v>3.6</v>
      </c>
      <c r="M50" s="32">
        <f t="shared" si="0"/>
        <v>4.2040983606557383</v>
      </c>
      <c r="N50" s="32">
        <f t="shared" ca="1" si="1"/>
        <v>4.1673885245901641</v>
      </c>
      <c r="O50" s="32">
        <f>IF(J50&gt;AVERAGE(Prueba_1),$E$3,$E$4)</f>
        <v>3.2210526315789472</v>
      </c>
      <c r="P50" s="39">
        <f t="shared" ca="1" si="2"/>
        <v>3.2210526315789472</v>
      </c>
    </row>
    <row r="51" spans="3:16" ht="15.75" thickBot="1" x14ac:dyDescent="0.3">
      <c r="C51" s="25" t="s">
        <v>18</v>
      </c>
      <c r="D51" s="26">
        <v>41762</v>
      </c>
      <c r="E51" s="27" t="s">
        <v>567</v>
      </c>
      <c r="F51" s="18" t="str">
        <f>VLOOKUP(E51,BD_Escuela[],2,FALSE)</f>
        <v>Ingeniería Comercial</v>
      </c>
      <c r="G51" s="27">
        <v>5</v>
      </c>
      <c r="H51" s="18" t="str">
        <f>VLOOKUP(G51,BD_Participacion[],2)</f>
        <v>No tuvo</v>
      </c>
      <c r="I51" s="18">
        <f>INDEX(BD_DecimasExtras,MATCH(H51,'BD Aux'!$H$7:$H$10,0),MATCH(YEAR(D51),'BD Aux'!$I$6:$M$6,0))</f>
        <v>0</v>
      </c>
      <c r="J51" s="27">
        <v>6.4</v>
      </c>
      <c r="K51" s="27">
        <v>1</v>
      </c>
      <c r="L51" s="27">
        <v>4.5999999999999996</v>
      </c>
      <c r="M51" s="32">
        <f t="shared" si="0"/>
        <v>4.2040983606557383</v>
      </c>
      <c r="N51" s="32">
        <f t="shared" ca="1" si="1"/>
        <v>4.7013885245901639</v>
      </c>
      <c r="O51" s="32">
        <f>IF(J51&gt;AVERAGE(Prueba_1),$E$3,$E$4)</f>
        <v>4.4092307692307706</v>
      </c>
      <c r="P51" s="39">
        <f t="shared" si="2"/>
        <v>6.4</v>
      </c>
    </row>
    <row r="52" spans="3:16" ht="15.75" thickBot="1" x14ac:dyDescent="0.3">
      <c r="C52" s="25" t="s">
        <v>12</v>
      </c>
      <c r="D52" s="26">
        <v>42148</v>
      </c>
      <c r="E52" s="27" t="s">
        <v>573</v>
      </c>
      <c r="F52" s="18" t="str">
        <f>VLOOKUP(E52,BD_Escuela[],2,FALSE)</f>
        <v>Ingeniería Mecánica</v>
      </c>
      <c r="G52" s="27">
        <v>29</v>
      </c>
      <c r="H52" s="18" t="str">
        <f>VLOOKUP(G52,BD_Participacion[],2)</f>
        <v>Baja</v>
      </c>
      <c r="I52" s="18">
        <f>INDEX(BD_DecimasExtras,MATCH(H52,'BD Aux'!$H$7:$H$10,0),MATCH(YEAR(D52),'BD Aux'!$I$6:$M$6,0))</f>
        <v>0.1</v>
      </c>
      <c r="J52" s="27">
        <v>7</v>
      </c>
      <c r="K52" s="27">
        <v>5.7</v>
      </c>
      <c r="L52" s="27">
        <v>2.7</v>
      </c>
      <c r="M52" s="32">
        <f t="shared" si="0"/>
        <v>4.3040983606557379</v>
      </c>
      <c r="N52" s="32">
        <f t="shared" ca="1" si="1"/>
        <v>3.7401885245901645</v>
      </c>
      <c r="O52" s="32">
        <f>IF(J52&gt;AVERAGE(Prueba_1),$E$3,$E$4)</f>
        <v>4.4092307692307706</v>
      </c>
      <c r="P52" s="39">
        <f t="shared" ca="1" si="2"/>
        <v>3.7401885245901645</v>
      </c>
    </row>
    <row r="53" spans="3:16" ht="15.75" thickBot="1" x14ac:dyDescent="0.3">
      <c r="C53" s="25" t="s">
        <v>36</v>
      </c>
      <c r="D53" s="26">
        <v>41711</v>
      </c>
      <c r="E53" s="27" t="s">
        <v>569</v>
      </c>
      <c r="F53" s="18" t="str">
        <f>VLOOKUP(E53,BD_Escuela[],2,FALSE)</f>
        <v>Ingeniería Computación</v>
      </c>
      <c r="G53" s="27">
        <v>41</v>
      </c>
      <c r="H53" s="18" t="str">
        <f>VLOOKUP(G53,BD_Participacion[],2)</f>
        <v xml:space="preserve">Media </v>
      </c>
      <c r="I53" s="18">
        <f>INDEX(BD_DecimasExtras,MATCH(H53,'BD Aux'!$H$7:$H$10,0),MATCH(YEAR(D53),'BD Aux'!$I$6:$M$6,0))</f>
        <v>0.3</v>
      </c>
      <c r="J53" s="27">
        <v>4.4000000000000004</v>
      </c>
      <c r="K53" s="27">
        <v>2</v>
      </c>
      <c r="L53" s="27">
        <v>6.5</v>
      </c>
      <c r="M53" s="32">
        <f t="shared" si="0"/>
        <v>4.5040983606557381</v>
      </c>
      <c r="N53" s="32">
        <f t="shared" ca="1" si="1"/>
        <v>5.8761885245901651</v>
      </c>
      <c r="O53" s="32">
        <f>IF(J53&gt;AVERAGE(Prueba_1),$E$3,$E$4)</f>
        <v>4.4092307692307706</v>
      </c>
      <c r="P53" s="39">
        <f t="shared" si="2"/>
        <v>6.5</v>
      </c>
    </row>
    <row r="54" spans="3:16" ht="15.75" thickBot="1" x14ac:dyDescent="0.3">
      <c r="C54" s="25" t="s">
        <v>37</v>
      </c>
      <c r="D54" s="26">
        <v>41399</v>
      </c>
      <c r="E54" s="27" t="s">
        <v>567</v>
      </c>
      <c r="F54" s="18" t="str">
        <f>VLOOKUP(E54,BD_Escuela[],2,FALSE)</f>
        <v>Ingeniería Comercial</v>
      </c>
      <c r="G54" s="27">
        <v>5</v>
      </c>
      <c r="H54" s="18" t="str">
        <f>VLOOKUP(G54,BD_Participacion[],2)</f>
        <v>No tuvo</v>
      </c>
      <c r="I54" s="18">
        <f>INDEX(BD_DecimasExtras,MATCH(H54,'BD Aux'!$H$7:$H$10,0),MATCH(YEAR(D54),'BD Aux'!$I$6:$M$6,0))</f>
        <v>0</v>
      </c>
      <c r="J54" s="27">
        <v>6.8</v>
      </c>
      <c r="K54" s="27">
        <v>1.2</v>
      </c>
      <c r="L54" s="27">
        <v>5.5</v>
      </c>
      <c r="M54" s="32">
        <f t="shared" si="0"/>
        <v>4.2040983606557383</v>
      </c>
      <c r="N54" s="32">
        <f t="shared" ca="1" si="1"/>
        <v>5.1819885245901647</v>
      </c>
      <c r="O54" s="32">
        <f>IF(J54&gt;AVERAGE(Prueba_1),$E$3,$E$4)</f>
        <v>4.4092307692307706</v>
      </c>
      <c r="P54" s="39">
        <f t="shared" si="2"/>
        <v>6.8</v>
      </c>
    </row>
    <row r="55" spans="3:16" ht="15.75" thickBot="1" x14ac:dyDescent="0.3">
      <c r="C55" s="25" t="s">
        <v>38</v>
      </c>
      <c r="D55" s="26">
        <v>41481</v>
      </c>
      <c r="E55" s="27" t="s">
        <v>575</v>
      </c>
      <c r="F55" s="18" t="str">
        <f>VLOOKUP(E55,BD_Escuela[],2,FALSE)</f>
        <v>Ingeniería Transporte</v>
      </c>
      <c r="G55" s="27">
        <v>38</v>
      </c>
      <c r="H55" s="18" t="str">
        <f>VLOOKUP(G55,BD_Participacion[],2)</f>
        <v xml:space="preserve">Media </v>
      </c>
      <c r="I55" s="18">
        <f>INDEX(BD_DecimasExtras,MATCH(H55,'BD Aux'!$H$7:$H$10,0),MATCH(YEAR(D55),'BD Aux'!$I$6:$M$6,0))</f>
        <v>0.2</v>
      </c>
      <c r="J55" s="27">
        <v>4.3</v>
      </c>
      <c r="K55" s="27">
        <v>5.5</v>
      </c>
      <c r="L55" s="27">
        <v>4.3</v>
      </c>
      <c r="M55" s="32">
        <f t="shared" si="0"/>
        <v>4.4040983606557385</v>
      </c>
      <c r="N55" s="32">
        <f t="shared" ca="1" si="1"/>
        <v>4.6479885245901649</v>
      </c>
      <c r="O55" s="32">
        <f>IF(J55&gt;AVERAGE(Prueba_1),$E$3,$E$4)</f>
        <v>4.4092307692307706</v>
      </c>
      <c r="P55" s="39">
        <f t="shared" si="2"/>
        <v>5.5</v>
      </c>
    </row>
    <row r="56" spans="3:16" ht="15.75" thickBot="1" x14ac:dyDescent="0.3">
      <c r="C56" s="25" t="s">
        <v>33</v>
      </c>
      <c r="D56" s="26">
        <v>41652</v>
      </c>
      <c r="E56" s="27" t="s">
        <v>569</v>
      </c>
      <c r="F56" s="18" t="str">
        <f>VLOOKUP(E56,BD_Escuela[],2,FALSE)</f>
        <v>Ingeniería Computación</v>
      </c>
      <c r="G56" s="27">
        <v>45</v>
      </c>
      <c r="H56" s="18" t="str">
        <f>VLOOKUP(G56,BD_Participacion[],2)</f>
        <v>Alta</v>
      </c>
      <c r="I56" s="18">
        <f>INDEX(BD_DecimasExtras,MATCH(H56,'BD Aux'!$H$7:$H$10,0),MATCH(YEAR(D56),'BD Aux'!$I$6:$M$6,0))</f>
        <v>0.5</v>
      </c>
      <c r="J56" s="27">
        <v>5.2</v>
      </c>
      <c r="K56" s="27">
        <v>4.7</v>
      </c>
      <c r="L56" s="27">
        <v>3.6</v>
      </c>
      <c r="M56" s="32">
        <f t="shared" si="0"/>
        <v>4.7040983606557383</v>
      </c>
      <c r="N56" s="32">
        <f t="shared" ca="1" si="1"/>
        <v>4.4343885245901644</v>
      </c>
      <c r="O56" s="32">
        <f>IF(J56&gt;AVERAGE(Prueba_1),$E$3,$E$4)</f>
        <v>4.4092307692307706</v>
      </c>
      <c r="P56" s="39">
        <f t="shared" si="2"/>
        <v>3.6</v>
      </c>
    </row>
    <row r="57" spans="3:16" ht="15.75" thickBot="1" x14ac:dyDescent="0.3">
      <c r="C57" s="25" t="s">
        <v>39</v>
      </c>
      <c r="D57" s="26">
        <v>41472</v>
      </c>
      <c r="E57" s="27" t="s">
        <v>579</v>
      </c>
      <c r="F57" s="18" t="str">
        <f>VLOOKUP(E57,BD_Escuela[],2,FALSE)</f>
        <v>Investigación Quimica</v>
      </c>
      <c r="G57" s="27">
        <v>3</v>
      </c>
      <c r="H57" s="18" t="str">
        <f>VLOOKUP(G57,BD_Participacion[],2)</f>
        <v>No tuvo</v>
      </c>
      <c r="I57" s="18">
        <f>INDEX(BD_DecimasExtras,MATCH(H57,'BD Aux'!$H$7:$H$10,0),MATCH(YEAR(D57),'BD Aux'!$I$6:$M$6,0))</f>
        <v>0</v>
      </c>
      <c r="J57" s="27">
        <v>4.5999999999999996</v>
      </c>
      <c r="K57" s="27">
        <v>3.9</v>
      </c>
      <c r="L57" s="27">
        <v>5.2</v>
      </c>
      <c r="M57" s="32">
        <f t="shared" si="0"/>
        <v>4.2040983606557383</v>
      </c>
      <c r="N57" s="32">
        <f t="shared" ca="1" si="1"/>
        <v>5.0217885245901641</v>
      </c>
      <c r="O57" s="32">
        <f>IF(J57&gt;AVERAGE(Prueba_1),$E$3,$E$4)</f>
        <v>4.4092307692307706</v>
      </c>
      <c r="P57" s="39">
        <f t="shared" si="2"/>
        <v>5.2</v>
      </c>
    </row>
    <row r="58" spans="3:16" ht="15.75" thickBot="1" x14ac:dyDescent="0.3">
      <c r="C58" s="25" t="s">
        <v>34</v>
      </c>
      <c r="D58" s="26">
        <v>41441</v>
      </c>
      <c r="E58" s="27" t="s">
        <v>565</v>
      </c>
      <c r="F58" s="18" t="str">
        <f>VLOOKUP(E58,BD_Escuela[],2,FALSE)</f>
        <v>Enfermería</v>
      </c>
      <c r="G58" s="27">
        <v>11</v>
      </c>
      <c r="H58" s="18" t="str">
        <f>VLOOKUP(G58,BD_Participacion[],2)</f>
        <v>No tuvo</v>
      </c>
      <c r="I58" s="18">
        <f>INDEX(BD_DecimasExtras,MATCH(H58,'BD Aux'!$H$7:$H$10,0),MATCH(YEAR(D58),'BD Aux'!$I$6:$M$6,0))</f>
        <v>0</v>
      </c>
      <c r="J58" s="27">
        <v>5.4</v>
      </c>
      <c r="K58" s="27">
        <v>3.2</v>
      </c>
      <c r="L58" s="27">
        <v>5.5</v>
      </c>
      <c r="M58" s="32">
        <f t="shared" si="0"/>
        <v>4.2040983606557383</v>
      </c>
      <c r="N58" s="32">
        <f t="shared" ca="1" si="1"/>
        <v>5.1819885245901647</v>
      </c>
      <c r="O58" s="32">
        <f>IF(J58&gt;AVERAGE(Prueba_1),$E$3,$E$4)</f>
        <v>4.4092307692307706</v>
      </c>
      <c r="P58" s="39">
        <f t="shared" si="2"/>
        <v>5.5</v>
      </c>
    </row>
    <row r="59" spans="3:16" ht="15.75" thickBot="1" x14ac:dyDescent="0.3">
      <c r="C59" s="25" t="s">
        <v>26</v>
      </c>
      <c r="D59" s="26">
        <v>41677</v>
      </c>
      <c r="E59" s="27" t="s">
        <v>567</v>
      </c>
      <c r="F59" s="18" t="str">
        <f>VLOOKUP(E59,BD_Escuela[],2,FALSE)</f>
        <v>Ingeniería Comercial</v>
      </c>
      <c r="G59" s="27">
        <v>28</v>
      </c>
      <c r="H59" s="18" t="str">
        <f>VLOOKUP(G59,BD_Participacion[],2)</f>
        <v>Baja</v>
      </c>
      <c r="I59" s="18">
        <f>INDEX(BD_DecimasExtras,MATCH(H59,'BD Aux'!$H$7:$H$10,0),MATCH(YEAR(D59),'BD Aux'!$I$6:$M$6,0))</f>
        <v>0.1</v>
      </c>
      <c r="J59" s="27">
        <v>1.3</v>
      </c>
      <c r="K59" s="27">
        <v>1.5</v>
      </c>
      <c r="L59" s="27">
        <v>6.4</v>
      </c>
      <c r="M59" s="32">
        <f t="shared" si="0"/>
        <v>4.3040983606557379</v>
      </c>
      <c r="N59" s="32">
        <f t="shared" ca="1" si="1"/>
        <v>5.7159885245901645</v>
      </c>
      <c r="O59" s="32">
        <f>IF(J59&gt;AVERAGE(Prueba_1),$E$3,$E$4)</f>
        <v>3.2210526315789472</v>
      </c>
      <c r="P59" s="39">
        <f t="shared" si="2"/>
        <v>6.4</v>
      </c>
    </row>
    <row r="60" spans="3:16" ht="15.75" thickBot="1" x14ac:dyDescent="0.3">
      <c r="C60" s="25" t="s">
        <v>35</v>
      </c>
      <c r="D60" s="26">
        <v>41425</v>
      </c>
      <c r="E60" s="27" t="s">
        <v>577</v>
      </c>
      <c r="F60" s="18" t="str">
        <f>VLOOKUP(E60,BD_Escuela[],2,FALSE)</f>
        <v>Investigación Nutrición y Dietetica</v>
      </c>
      <c r="G60" s="27">
        <v>11</v>
      </c>
      <c r="H60" s="18" t="str">
        <f>VLOOKUP(G60,BD_Participacion[],2)</f>
        <v>No tuvo</v>
      </c>
      <c r="I60" s="18">
        <f>INDEX(BD_DecimasExtras,MATCH(H60,'BD Aux'!$H$7:$H$10,0),MATCH(YEAR(D60),'BD Aux'!$I$6:$M$6,0))</f>
        <v>0</v>
      </c>
      <c r="J60" s="27">
        <v>1.1000000000000001</v>
      </c>
      <c r="K60" s="27">
        <v>2.5</v>
      </c>
      <c r="L60" s="27">
        <v>1.1000000000000001</v>
      </c>
      <c r="M60" s="32">
        <f t="shared" si="0"/>
        <v>4.2040983606557383</v>
      </c>
      <c r="N60" s="32">
        <f t="shared" ca="1" si="1"/>
        <v>2.8323885245901641</v>
      </c>
      <c r="O60" s="32">
        <f>IF(J60&gt;AVERAGE(Prueba_1),$E$3,$E$4)</f>
        <v>3.2210526315789472</v>
      </c>
      <c r="P60" s="39">
        <f t="shared" ca="1" si="2"/>
        <v>2.8323885245901641</v>
      </c>
    </row>
    <row r="61" spans="3:16" ht="15.75" thickBot="1" x14ac:dyDescent="0.3">
      <c r="C61" s="25" t="s">
        <v>40</v>
      </c>
      <c r="D61" s="26">
        <v>42274</v>
      </c>
      <c r="E61" s="27" t="s">
        <v>559</v>
      </c>
      <c r="F61" s="18" t="str">
        <f>VLOOKUP(E61,BD_Escuela[],2,FALSE)</f>
        <v>Agronomía</v>
      </c>
      <c r="G61" s="27">
        <v>33</v>
      </c>
      <c r="H61" s="18" t="str">
        <f>VLOOKUP(G61,BD_Participacion[],2)</f>
        <v xml:space="preserve">Media </v>
      </c>
      <c r="I61" s="18">
        <f>INDEX(BD_DecimasExtras,MATCH(H61,'BD Aux'!$H$7:$H$10,0),MATCH(YEAR(D61),'BD Aux'!$I$6:$M$6,0))</f>
        <v>0.3</v>
      </c>
      <c r="J61" s="27">
        <v>2.6</v>
      </c>
      <c r="K61" s="27">
        <v>4</v>
      </c>
      <c r="L61" s="27">
        <v>4.3</v>
      </c>
      <c r="M61" s="32">
        <f t="shared" si="0"/>
        <v>3.7833333333333328</v>
      </c>
      <c r="N61" s="32">
        <f t="shared" ca="1" si="1"/>
        <v>4.3164999999999996</v>
      </c>
      <c r="O61" s="32">
        <f>IF(J61&gt;AVERAGE(Prueba_1),$E$3,$E$4)</f>
        <v>3.2210526315789472</v>
      </c>
      <c r="P61" s="39">
        <f t="shared" si="2"/>
        <v>4.3</v>
      </c>
    </row>
    <row r="62" spans="3:16" ht="15.75" thickBot="1" x14ac:dyDescent="0.3">
      <c r="C62" s="25" t="s">
        <v>41</v>
      </c>
      <c r="D62" s="26">
        <v>41540</v>
      </c>
      <c r="E62" s="27" t="s">
        <v>561</v>
      </c>
      <c r="F62" s="18" t="str">
        <f>VLOOKUP(E62,BD_Escuela[],2,FALSE)</f>
        <v>Astronomía</v>
      </c>
      <c r="G62" s="27">
        <v>12</v>
      </c>
      <c r="H62" s="18" t="str">
        <f>VLOOKUP(G62,BD_Participacion[],2)</f>
        <v>No tuvo</v>
      </c>
      <c r="I62" s="18">
        <f>INDEX(BD_DecimasExtras,MATCH(H62,'BD Aux'!$H$7:$H$10,0),MATCH(YEAR(D62),'BD Aux'!$I$6:$M$6,0))</f>
        <v>0</v>
      </c>
      <c r="J62" s="27">
        <v>1.8</v>
      </c>
      <c r="K62" s="27">
        <v>4.2</v>
      </c>
      <c r="L62" s="27">
        <v>1.7</v>
      </c>
      <c r="M62" s="32">
        <f t="shared" si="0"/>
        <v>4.2040983606557383</v>
      </c>
      <c r="N62" s="32">
        <f t="shared" ca="1" si="1"/>
        <v>3.1527885245901643</v>
      </c>
      <c r="O62" s="32">
        <f>IF(J62&gt;AVERAGE(Prueba_1),$E$3,$E$4)</f>
        <v>3.2210526315789472</v>
      </c>
      <c r="P62" s="39">
        <f t="shared" ca="1" si="2"/>
        <v>3.1527885245901643</v>
      </c>
    </row>
    <row r="63" spans="3:16" ht="15.75" thickBot="1" x14ac:dyDescent="0.3">
      <c r="C63" s="25" t="s">
        <v>42</v>
      </c>
      <c r="D63" s="26">
        <v>41761</v>
      </c>
      <c r="E63" s="27" t="s">
        <v>561</v>
      </c>
      <c r="F63" s="18" t="str">
        <f>VLOOKUP(E63,BD_Escuela[],2,FALSE)</f>
        <v>Astronomía</v>
      </c>
      <c r="G63" s="27">
        <v>44</v>
      </c>
      <c r="H63" s="18" t="str">
        <f>VLOOKUP(G63,BD_Participacion[],2)</f>
        <v xml:space="preserve">Media </v>
      </c>
      <c r="I63" s="18">
        <f>INDEX(BD_DecimasExtras,MATCH(H63,'BD Aux'!$H$7:$H$10,0),MATCH(YEAR(D63),'BD Aux'!$I$6:$M$6,0))</f>
        <v>0.3</v>
      </c>
      <c r="J63" s="27">
        <v>4.8</v>
      </c>
      <c r="K63" s="27">
        <v>2.8</v>
      </c>
      <c r="L63" s="27">
        <v>1.6</v>
      </c>
      <c r="M63" s="32">
        <f t="shared" si="0"/>
        <v>4.5040983606557381</v>
      </c>
      <c r="N63" s="32">
        <f t="shared" ca="1" si="1"/>
        <v>3.2595885245901646</v>
      </c>
      <c r="O63" s="32">
        <f>IF(J63&gt;AVERAGE(Prueba_1),$E$3,$E$4)</f>
        <v>4.4092307692307706</v>
      </c>
      <c r="P63" s="39">
        <f t="shared" si="2"/>
        <v>1.6</v>
      </c>
    </row>
    <row r="64" spans="3:16" ht="15.75" thickBot="1" x14ac:dyDescent="0.3">
      <c r="C64" s="25" t="s">
        <v>43</v>
      </c>
      <c r="D64" s="26">
        <v>42247</v>
      </c>
      <c r="E64" s="27" t="s">
        <v>567</v>
      </c>
      <c r="F64" s="18" t="str">
        <f>VLOOKUP(E64,BD_Escuela[],2,FALSE)</f>
        <v>Ingeniería Comercial</v>
      </c>
      <c r="G64" s="27">
        <v>29</v>
      </c>
      <c r="H64" s="18" t="str">
        <f>VLOOKUP(G64,BD_Participacion[],2)</f>
        <v>Baja</v>
      </c>
      <c r="I64" s="18">
        <f>INDEX(BD_DecimasExtras,MATCH(H64,'BD Aux'!$H$7:$H$10,0),MATCH(YEAR(D64),'BD Aux'!$I$6:$M$6,0))</f>
        <v>0.1</v>
      </c>
      <c r="J64" s="27">
        <v>1</v>
      </c>
      <c r="K64" s="27">
        <v>4.7</v>
      </c>
      <c r="L64" s="27">
        <v>3.9</v>
      </c>
      <c r="M64" s="32">
        <f t="shared" si="0"/>
        <v>4.3040983606557379</v>
      </c>
      <c r="N64" s="32">
        <f t="shared" ca="1" si="1"/>
        <v>4.3809885245901645</v>
      </c>
      <c r="O64" s="32">
        <f>IF(J64&gt;AVERAGE(Prueba_1),$E$3,$E$4)</f>
        <v>3.2210526315789472</v>
      </c>
      <c r="P64" s="39">
        <f t="shared" ca="1" si="2"/>
        <v>3.2210526315789472</v>
      </c>
    </row>
    <row r="65" spans="3:16" ht="15.75" thickBot="1" x14ac:dyDescent="0.3">
      <c r="C65" s="25" t="s">
        <v>44</v>
      </c>
      <c r="D65" s="26">
        <v>42435</v>
      </c>
      <c r="E65" s="27" t="s">
        <v>579</v>
      </c>
      <c r="F65" s="18" t="str">
        <f>VLOOKUP(E65,BD_Escuela[],2,FALSE)</f>
        <v>Investigación Quimica</v>
      </c>
      <c r="G65" s="27">
        <v>14</v>
      </c>
      <c r="H65" s="18" t="str">
        <f>VLOOKUP(G65,BD_Participacion[],2)</f>
        <v>No tuvo</v>
      </c>
      <c r="I65" s="18">
        <f>INDEX(BD_DecimasExtras,MATCH(H65,'BD Aux'!$H$7:$H$10,0),MATCH(YEAR(D65),'BD Aux'!$I$6:$M$6,0))</f>
        <v>0</v>
      </c>
      <c r="J65" s="27">
        <v>1.6</v>
      </c>
      <c r="K65" s="27">
        <v>1.2</v>
      </c>
      <c r="L65" s="27">
        <v>3.2</v>
      </c>
      <c r="M65" s="32">
        <f t="shared" si="0"/>
        <v>4.2040983606557383</v>
      </c>
      <c r="N65" s="32">
        <f t="shared" ca="1" si="1"/>
        <v>3.9537885245901645</v>
      </c>
      <c r="O65" s="32">
        <f>IF(J65&gt;AVERAGE(Prueba_1),$E$3,$E$4)</f>
        <v>3.2210526315789472</v>
      </c>
      <c r="P65" s="39">
        <f t="shared" ca="1" si="2"/>
        <v>3.2210526315789472</v>
      </c>
    </row>
    <row r="66" spans="3:16" ht="15.75" thickBot="1" x14ac:dyDescent="0.3">
      <c r="C66" s="25" t="s">
        <v>45</v>
      </c>
      <c r="D66" s="26">
        <v>41552</v>
      </c>
      <c r="E66" s="27" t="s">
        <v>571</v>
      </c>
      <c r="F66" s="18" t="str">
        <f>VLOOKUP(E66,BD_Escuela[],2,FALSE)</f>
        <v>Ingeniería Forestal</v>
      </c>
      <c r="G66" s="27">
        <v>1</v>
      </c>
      <c r="H66" s="18" t="str">
        <f>VLOOKUP(G66,BD_Participacion[],2)</f>
        <v>No tuvo</v>
      </c>
      <c r="I66" s="18">
        <f>INDEX(BD_DecimasExtras,MATCH(H66,'BD Aux'!$H$7:$H$10,0),MATCH(YEAR(D66),'BD Aux'!$I$6:$M$6,0))</f>
        <v>0</v>
      </c>
      <c r="J66" s="27">
        <v>6.6</v>
      </c>
      <c r="K66" s="27">
        <v>1.7</v>
      </c>
      <c r="L66" s="27">
        <v>3.2</v>
      </c>
      <c r="M66" s="32">
        <f t="shared" si="0"/>
        <v>4.2040983606557383</v>
      </c>
      <c r="N66" s="32">
        <f t="shared" ca="1" si="1"/>
        <v>3.9537885245901645</v>
      </c>
      <c r="O66" s="32">
        <f>IF(J66&gt;AVERAGE(Prueba_1),$E$3,$E$4)</f>
        <v>4.4092307692307706</v>
      </c>
      <c r="P66" s="39">
        <f t="shared" ca="1" si="2"/>
        <v>3.9537885245901645</v>
      </c>
    </row>
    <row r="67" spans="3:16" ht="15.75" thickBot="1" x14ac:dyDescent="0.3">
      <c r="C67" s="25" t="s">
        <v>46</v>
      </c>
      <c r="D67" s="26">
        <v>42606</v>
      </c>
      <c r="E67" s="27" t="s">
        <v>577</v>
      </c>
      <c r="F67" s="18" t="str">
        <f>VLOOKUP(E67,BD_Escuela[],2,FALSE)</f>
        <v>Investigación Nutrición y Dietetica</v>
      </c>
      <c r="G67" s="27">
        <v>18</v>
      </c>
      <c r="H67" s="18" t="str">
        <f>VLOOKUP(G67,BD_Participacion[],2)</f>
        <v>Baja</v>
      </c>
      <c r="I67" s="18">
        <f>INDEX(BD_DecimasExtras,MATCH(H67,'BD Aux'!$H$7:$H$10,0),MATCH(YEAR(D67),'BD Aux'!$I$6:$M$6,0))</f>
        <v>0.1</v>
      </c>
      <c r="J67" s="27">
        <v>6.2</v>
      </c>
      <c r="K67" s="27">
        <v>4</v>
      </c>
      <c r="L67" s="27">
        <v>1.8</v>
      </c>
      <c r="M67" s="32">
        <f t="shared" si="0"/>
        <v>4.3040983606557379</v>
      </c>
      <c r="N67" s="32">
        <f t="shared" ca="1" si="1"/>
        <v>4.2</v>
      </c>
      <c r="O67" s="32">
        <f>IF(J67&gt;AVERAGE(Prueba_1),$E$3,$E$4)</f>
        <v>4.4092307692307706</v>
      </c>
      <c r="P67" s="39">
        <f t="shared" ca="1" si="2"/>
        <v>4.2</v>
      </c>
    </row>
    <row r="68" spans="3:16" ht="15.75" thickBot="1" x14ac:dyDescent="0.3">
      <c r="C68" s="25" t="s">
        <v>47</v>
      </c>
      <c r="D68" s="26">
        <v>42006</v>
      </c>
      <c r="E68" s="27" t="s">
        <v>577</v>
      </c>
      <c r="F68" s="18" t="str">
        <f>VLOOKUP(E68,BD_Escuela[],2,FALSE)</f>
        <v>Investigación Nutrición y Dietetica</v>
      </c>
      <c r="G68" s="27">
        <v>37</v>
      </c>
      <c r="H68" s="18" t="str">
        <f>VLOOKUP(G68,BD_Participacion[],2)</f>
        <v xml:space="preserve">Media </v>
      </c>
      <c r="I68" s="18">
        <f>INDEX(BD_DecimasExtras,MATCH(H68,'BD Aux'!$H$7:$H$10,0),MATCH(YEAR(D68),'BD Aux'!$I$6:$M$6,0))</f>
        <v>0.3</v>
      </c>
      <c r="J68" s="27">
        <v>5.8</v>
      </c>
      <c r="K68" s="27">
        <v>1</v>
      </c>
      <c r="L68" s="27">
        <v>1.5</v>
      </c>
      <c r="M68" s="32">
        <f t="shared" si="0"/>
        <v>4.5040983606557381</v>
      </c>
      <c r="N68" s="32">
        <f t="shared" ca="1" si="1"/>
        <v>3.2061885245901642</v>
      </c>
      <c r="O68" s="32">
        <f>IF(J68&gt;AVERAGE(Prueba_1),$E$3,$E$4)</f>
        <v>4.4092307692307706</v>
      </c>
      <c r="P68" s="39">
        <f t="shared" si="2"/>
        <v>1</v>
      </c>
    </row>
    <row r="69" spans="3:16" ht="15.75" thickBot="1" x14ac:dyDescent="0.3">
      <c r="C69" s="25" t="s">
        <v>48</v>
      </c>
      <c r="D69" s="26">
        <v>42710</v>
      </c>
      <c r="E69" s="27" t="s">
        <v>559</v>
      </c>
      <c r="F69" s="18" t="str">
        <f>VLOOKUP(E69,BD_Escuela[],2,FALSE)</f>
        <v>Agronomía</v>
      </c>
      <c r="G69" s="27">
        <v>45</v>
      </c>
      <c r="H69" s="18" t="str">
        <f>VLOOKUP(G69,BD_Participacion[],2)</f>
        <v>Alta</v>
      </c>
      <c r="I69" s="18">
        <f>INDEX(BD_DecimasExtras,MATCH(H69,'BD Aux'!$H$7:$H$10,0),MATCH(YEAR(D69),'BD Aux'!$I$6:$M$6,0))</f>
        <v>0.6</v>
      </c>
      <c r="J69" s="27">
        <v>1.7</v>
      </c>
      <c r="K69" s="27">
        <v>1</v>
      </c>
      <c r="L69" s="27">
        <v>6.3</v>
      </c>
      <c r="M69" s="32">
        <f t="shared" si="0"/>
        <v>3.3</v>
      </c>
      <c r="N69" s="32">
        <f t="shared" ca="1" si="1"/>
        <v>4.2</v>
      </c>
      <c r="O69" s="32">
        <f>IF(J69&gt;AVERAGE(Prueba_1),$E$3,$E$4)</f>
        <v>3.2210526315789472</v>
      </c>
      <c r="P69" s="39">
        <f t="shared" si="2"/>
        <v>6.3</v>
      </c>
    </row>
    <row r="70" spans="3:16" ht="15.75" thickBot="1" x14ac:dyDescent="0.3">
      <c r="C70" s="25" t="s">
        <v>49</v>
      </c>
      <c r="D70" s="26">
        <v>42208</v>
      </c>
      <c r="E70" s="27" t="s">
        <v>567</v>
      </c>
      <c r="F70" s="18" t="str">
        <f>VLOOKUP(E70,BD_Escuela[],2,FALSE)</f>
        <v>Ingeniería Comercial</v>
      </c>
      <c r="G70" s="27">
        <v>30</v>
      </c>
      <c r="H70" s="18" t="str">
        <f>VLOOKUP(G70,BD_Participacion[],2)</f>
        <v xml:space="preserve">Media </v>
      </c>
      <c r="I70" s="18">
        <f>INDEX(BD_DecimasExtras,MATCH(H70,'BD Aux'!$H$7:$H$10,0),MATCH(YEAR(D70),'BD Aux'!$I$6:$M$6,0))</f>
        <v>0.3</v>
      </c>
      <c r="J70" s="27">
        <v>6.8</v>
      </c>
      <c r="K70" s="27">
        <v>5.2</v>
      </c>
      <c r="L70" s="27">
        <v>5.7</v>
      </c>
      <c r="M70" s="32">
        <f t="shared" si="0"/>
        <v>4.5040983606557381</v>
      </c>
      <c r="N70" s="32">
        <f t="shared" ca="1" si="1"/>
        <v>5.4489885245901641</v>
      </c>
      <c r="O70" s="32">
        <f>IF(J70&gt;AVERAGE(Prueba_1),$E$3,$E$4)</f>
        <v>4.4092307692307706</v>
      </c>
      <c r="P70" s="39">
        <f t="shared" si="2"/>
        <v>6.8</v>
      </c>
    </row>
    <row r="71" spans="3:16" ht="15.75" thickBot="1" x14ac:dyDescent="0.3">
      <c r="C71" s="25" t="s">
        <v>50</v>
      </c>
      <c r="D71" s="26">
        <v>41788</v>
      </c>
      <c r="E71" s="27" t="s">
        <v>575</v>
      </c>
      <c r="F71" s="18" t="str">
        <f>VLOOKUP(E71,BD_Escuela[],2,FALSE)</f>
        <v>Ingeniería Transporte</v>
      </c>
      <c r="G71" s="27">
        <v>9</v>
      </c>
      <c r="H71" s="18" t="str">
        <f>VLOOKUP(G71,BD_Participacion[],2)</f>
        <v>No tuvo</v>
      </c>
      <c r="I71" s="18">
        <f>INDEX(BD_DecimasExtras,MATCH(H71,'BD Aux'!$H$7:$H$10,0),MATCH(YEAR(D71),'BD Aux'!$I$6:$M$6,0))</f>
        <v>0</v>
      </c>
      <c r="J71" s="27">
        <v>7</v>
      </c>
      <c r="K71" s="27">
        <v>4.0999999999999996</v>
      </c>
      <c r="L71" s="27">
        <v>6</v>
      </c>
      <c r="M71" s="32">
        <f t="shared" si="0"/>
        <v>4.2040983606557383</v>
      </c>
      <c r="N71" s="32">
        <f t="shared" ca="1" si="1"/>
        <v>5.4489885245901641</v>
      </c>
      <c r="O71" s="32">
        <f>IF(J71&gt;AVERAGE(Prueba_1),$E$3,$E$4)</f>
        <v>4.4092307692307706</v>
      </c>
      <c r="P71" s="39">
        <f t="shared" si="2"/>
        <v>7</v>
      </c>
    </row>
    <row r="72" spans="3:16" ht="15.75" thickBot="1" x14ac:dyDescent="0.3">
      <c r="C72" s="25" t="s">
        <v>51</v>
      </c>
      <c r="D72" s="26">
        <v>42044</v>
      </c>
      <c r="E72" s="27" t="s">
        <v>567</v>
      </c>
      <c r="F72" s="18" t="str">
        <f>VLOOKUP(E72,BD_Escuela[],2,FALSE)</f>
        <v>Ingeniería Comercial</v>
      </c>
      <c r="G72" s="27">
        <v>3</v>
      </c>
      <c r="H72" s="18" t="str">
        <f>VLOOKUP(G72,BD_Participacion[],2)</f>
        <v>No tuvo</v>
      </c>
      <c r="I72" s="18">
        <f>INDEX(BD_DecimasExtras,MATCH(H72,'BD Aux'!$H$7:$H$10,0),MATCH(YEAR(D72),'BD Aux'!$I$6:$M$6,0))</f>
        <v>0</v>
      </c>
      <c r="J72" s="27">
        <v>6.9</v>
      </c>
      <c r="K72" s="27">
        <v>6.4</v>
      </c>
      <c r="L72" s="27">
        <v>1.1000000000000001</v>
      </c>
      <c r="M72" s="32">
        <f t="shared" ref="M72:M135" si="3">IF(F72&lt;&gt;"Agronomía",$E$2+I72,IF(D72&gt;12-31-2015,AVERAGE(J72:L72)+I72/2,SUM(J72:L72)*(1-0.65)))</f>
        <v>4.2040983606557383</v>
      </c>
      <c r="N72" s="32">
        <f t="shared" ref="N72:N135" ca="1" si="4">IF(YEARFRAC(D72,TODAY())&gt;3.75,SUM(L72,M72)*(1-0.466),4.2)</f>
        <v>2.8323885245901641</v>
      </c>
      <c r="O72" s="32">
        <f>IF(J72&gt;AVERAGE(Prueba_1),$E$3,$E$4)</f>
        <v>4.4092307692307706</v>
      </c>
      <c r="P72" s="39">
        <f t="shared" ref="P72:P135" ca="1" si="5">IF(L72&lt;4,IF(I72&gt;AVERAGE($I$7:$I$1048),MIN(J72:L72),MIN(M72:O72)),MAX(J72:L72))</f>
        <v>2.8323885245901641</v>
      </c>
    </row>
    <row r="73" spans="3:16" ht="15.75" thickBot="1" x14ac:dyDescent="0.3">
      <c r="C73" s="25" t="s">
        <v>52</v>
      </c>
      <c r="D73" s="26">
        <v>41454</v>
      </c>
      <c r="E73" s="27" t="s">
        <v>577</v>
      </c>
      <c r="F73" s="18" t="str">
        <f>VLOOKUP(E73,BD_Escuela[],2,FALSE)</f>
        <v>Investigación Nutrición y Dietetica</v>
      </c>
      <c r="G73" s="27">
        <v>35</v>
      </c>
      <c r="H73" s="18" t="str">
        <f>VLOOKUP(G73,BD_Participacion[],2)</f>
        <v xml:space="preserve">Media </v>
      </c>
      <c r="I73" s="18">
        <f>INDEX(BD_DecimasExtras,MATCH(H73,'BD Aux'!$H$7:$H$10,0),MATCH(YEAR(D73),'BD Aux'!$I$6:$M$6,0))</f>
        <v>0.2</v>
      </c>
      <c r="J73" s="27">
        <v>3.9</v>
      </c>
      <c r="K73" s="27">
        <v>4.7</v>
      </c>
      <c r="L73" s="27">
        <v>5.4</v>
      </c>
      <c r="M73" s="32">
        <f t="shared" si="3"/>
        <v>4.4040983606557385</v>
      </c>
      <c r="N73" s="32">
        <f t="shared" ca="1" si="4"/>
        <v>5.2353885245901655</v>
      </c>
      <c r="O73" s="32">
        <f>IF(J73&gt;AVERAGE(Prueba_1),$E$3,$E$4)</f>
        <v>3.2210526315789472</v>
      </c>
      <c r="P73" s="39">
        <f t="shared" si="5"/>
        <v>5.4</v>
      </c>
    </row>
    <row r="74" spans="3:16" ht="15.75" thickBot="1" x14ac:dyDescent="0.3">
      <c r="C74" s="25" t="s">
        <v>53</v>
      </c>
      <c r="D74" s="26">
        <v>42712</v>
      </c>
      <c r="E74" s="27" t="s">
        <v>579</v>
      </c>
      <c r="F74" s="18" t="str">
        <f>VLOOKUP(E74,BD_Escuela[],2,FALSE)</f>
        <v>Investigación Quimica</v>
      </c>
      <c r="G74" s="27">
        <v>4</v>
      </c>
      <c r="H74" s="18" t="str">
        <f>VLOOKUP(G74,BD_Participacion[],2)</f>
        <v>No tuvo</v>
      </c>
      <c r="I74" s="18">
        <f>INDEX(BD_DecimasExtras,MATCH(H74,'BD Aux'!$H$7:$H$10,0),MATCH(YEAR(D74),'BD Aux'!$I$6:$M$6,0))</f>
        <v>0</v>
      </c>
      <c r="J74" s="27">
        <v>5.7</v>
      </c>
      <c r="K74" s="27">
        <v>5.7</v>
      </c>
      <c r="L74" s="27">
        <v>4.5</v>
      </c>
      <c r="M74" s="32">
        <f t="shared" si="3"/>
        <v>4.2040983606557383</v>
      </c>
      <c r="N74" s="32">
        <f t="shared" ca="1" si="4"/>
        <v>4.2</v>
      </c>
      <c r="O74" s="32">
        <f>IF(J74&gt;AVERAGE(Prueba_1),$E$3,$E$4)</f>
        <v>4.4092307692307706</v>
      </c>
      <c r="P74" s="39">
        <f t="shared" si="5"/>
        <v>5.7</v>
      </c>
    </row>
    <row r="75" spans="3:16" ht="15.75" thickBot="1" x14ac:dyDescent="0.3">
      <c r="C75" s="25" t="s">
        <v>54</v>
      </c>
      <c r="D75" s="26">
        <v>42682</v>
      </c>
      <c r="E75" s="27" t="s">
        <v>559</v>
      </c>
      <c r="F75" s="18" t="str">
        <f>VLOOKUP(E75,BD_Escuela[],2,FALSE)</f>
        <v>Agronomía</v>
      </c>
      <c r="G75" s="27">
        <v>25</v>
      </c>
      <c r="H75" s="18" t="str">
        <f>VLOOKUP(G75,BD_Participacion[],2)</f>
        <v>Baja</v>
      </c>
      <c r="I75" s="18">
        <f>INDEX(BD_DecimasExtras,MATCH(H75,'BD Aux'!$H$7:$H$10,0),MATCH(YEAR(D75),'BD Aux'!$I$6:$M$6,0))</f>
        <v>0.1</v>
      </c>
      <c r="J75" s="27">
        <v>1.9</v>
      </c>
      <c r="K75" s="27">
        <v>3.5</v>
      </c>
      <c r="L75" s="27">
        <v>5.0999999999999996</v>
      </c>
      <c r="M75" s="32">
        <f t="shared" si="3"/>
        <v>3.55</v>
      </c>
      <c r="N75" s="32">
        <f t="shared" ca="1" si="4"/>
        <v>4.2</v>
      </c>
      <c r="O75" s="32">
        <f>IF(J75&gt;AVERAGE(Prueba_1),$E$3,$E$4)</f>
        <v>3.2210526315789472</v>
      </c>
      <c r="P75" s="39">
        <f t="shared" si="5"/>
        <v>5.0999999999999996</v>
      </c>
    </row>
    <row r="76" spans="3:16" ht="15.75" thickBot="1" x14ac:dyDescent="0.3">
      <c r="C76" s="25" t="s">
        <v>55</v>
      </c>
      <c r="D76" s="26">
        <v>42187</v>
      </c>
      <c r="E76" s="27" t="s">
        <v>559</v>
      </c>
      <c r="F76" s="18" t="str">
        <f>VLOOKUP(E76,BD_Escuela[],2,FALSE)</f>
        <v>Agronomía</v>
      </c>
      <c r="G76" s="27">
        <v>18</v>
      </c>
      <c r="H76" s="18" t="str">
        <f>VLOOKUP(G76,BD_Participacion[],2)</f>
        <v>Baja</v>
      </c>
      <c r="I76" s="18">
        <f>INDEX(BD_DecimasExtras,MATCH(H76,'BD Aux'!$H$7:$H$10,0),MATCH(YEAR(D76),'BD Aux'!$I$6:$M$6,0))</f>
        <v>0.1</v>
      </c>
      <c r="J76" s="27">
        <v>5.4</v>
      </c>
      <c r="K76" s="27">
        <v>5.2</v>
      </c>
      <c r="L76" s="27">
        <v>5.8</v>
      </c>
      <c r="M76" s="32">
        <f t="shared" si="3"/>
        <v>5.5166666666666675</v>
      </c>
      <c r="N76" s="32">
        <f t="shared" ca="1" si="4"/>
        <v>6.0430999999999999</v>
      </c>
      <c r="O76" s="32">
        <f>IF(J76&gt;AVERAGE(Prueba_1),$E$3,$E$4)</f>
        <v>4.4092307692307706</v>
      </c>
      <c r="P76" s="39">
        <f t="shared" si="5"/>
        <v>5.8</v>
      </c>
    </row>
    <row r="77" spans="3:16" ht="15.75" thickBot="1" x14ac:dyDescent="0.3">
      <c r="C77" s="25" t="s">
        <v>56</v>
      </c>
      <c r="D77" s="26">
        <v>41354</v>
      </c>
      <c r="E77" s="27" t="s">
        <v>565</v>
      </c>
      <c r="F77" s="18" t="str">
        <f>VLOOKUP(E77,BD_Escuela[],2,FALSE)</f>
        <v>Enfermería</v>
      </c>
      <c r="G77" s="27">
        <v>26</v>
      </c>
      <c r="H77" s="18" t="str">
        <f>VLOOKUP(G77,BD_Participacion[],2)</f>
        <v>Baja</v>
      </c>
      <c r="I77" s="18">
        <f>INDEX(BD_DecimasExtras,MATCH(H77,'BD Aux'!$H$7:$H$10,0),MATCH(YEAR(D77),'BD Aux'!$I$6:$M$6,0))</f>
        <v>0.1</v>
      </c>
      <c r="J77" s="27">
        <v>5.8</v>
      </c>
      <c r="K77" s="27">
        <v>1.1000000000000001</v>
      </c>
      <c r="L77" s="27">
        <v>4.9000000000000004</v>
      </c>
      <c r="M77" s="32">
        <f t="shared" si="3"/>
        <v>4.3040983606557379</v>
      </c>
      <c r="N77" s="32">
        <f t="shared" ca="1" si="4"/>
        <v>4.9149885245901643</v>
      </c>
      <c r="O77" s="32">
        <f>IF(J77&gt;AVERAGE(Prueba_1),$E$3,$E$4)</f>
        <v>4.4092307692307706</v>
      </c>
      <c r="P77" s="39">
        <f t="shared" si="5"/>
        <v>5.8</v>
      </c>
    </row>
    <row r="78" spans="3:16" ht="15.75" thickBot="1" x14ac:dyDescent="0.3">
      <c r="C78" s="25" t="s">
        <v>57</v>
      </c>
      <c r="D78" s="26">
        <v>42719</v>
      </c>
      <c r="E78" s="27" t="s">
        <v>579</v>
      </c>
      <c r="F78" s="18" t="str">
        <f>VLOOKUP(E78,BD_Escuela[],2,FALSE)</f>
        <v>Investigación Quimica</v>
      </c>
      <c r="G78" s="27">
        <v>10</v>
      </c>
      <c r="H78" s="18" t="str">
        <f>VLOOKUP(G78,BD_Participacion[],2)</f>
        <v>No tuvo</v>
      </c>
      <c r="I78" s="18">
        <f>INDEX(BD_DecimasExtras,MATCH(H78,'BD Aux'!$H$7:$H$10,0),MATCH(YEAR(D78),'BD Aux'!$I$6:$M$6,0))</f>
        <v>0</v>
      </c>
      <c r="J78" s="27">
        <v>3.9</v>
      </c>
      <c r="K78" s="27">
        <v>5.3</v>
      </c>
      <c r="L78" s="27">
        <v>1.5</v>
      </c>
      <c r="M78" s="32">
        <f t="shared" si="3"/>
        <v>4.2040983606557383</v>
      </c>
      <c r="N78" s="32">
        <f t="shared" ca="1" si="4"/>
        <v>4.2</v>
      </c>
      <c r="O78" s="32">
        <f>IF(J78&gt;AVERAGE(Prueba_1),$E$3,$E$4)</f>
        <v>3.2210526315789472</v>
      </c>
      <c r="P78" s="39">
        <f t="shared" ca="1" si="5"/>
        <v>3.2210526315789472</v>
      </c>
    </row>
    <row r="79" spans="3:16" ht="15.75" thickBot="1" x14ac:dyDescent="0.3">
      <c r="C79" s="25" t="s">
        <v>58</v>
      </c>
      <c r="D79" s="26">
        <v>41680</v>
      </c>
      <c r="E79" s="27" t="s">
        <v>559</v>
      </c>
      <c r="F79" s="18" t="str">
        <f>VLOOKUP(E79,BD_Escuela[],2,FALSE)</f>
        <v>Agronomía</v>
      </c>
      <c r="G79" s="27">
        <v>28</v>
      </c>
      <c r="H79" s="18" t="str">
        <f>VLOOKUP(G79,BD_Participacion[],2)</f>
        <v>Baja</v>
      </c>
      <c r="I79" s="18">
        <f>INDEX(BD_DecimasExtras,MATCH(H79,'BD Aux'!$H$7:$H$10,0),MATCH(YEAR(D79),'BD Aux'!$I$6:$M$6,0))</f>
        <v>0.1</v>
      </c>
      <c r="J79" s="27">
        <v>4.4000000000000004</v>
      </c>
      <c r="K79" s="27">
        <v>1.7</v>
      </c>
      <c r="L79" s="27">
        <v>5.0999999999999996</v>
      </c>
      <c r="M79" s="32">
        <f t="shared" si="3"/>
        <v>3.7833333333333328</v>
      </c>
      <c r="N79" s="32">
        <f t="shared" ca="1" si="4"/>
        <v>4.7436999999999996</v>
      </c>
      <c r="O79" s="32">
        <f>IF(J79&gt;AVERAGE(Prueba_1),$E$3,$E$4)</f>
        <v>4.4092307692307706</v>
      </c>
      <c r="P79" s="39">
        <f t="shared" si="5"/>
        <v>5.0999999999999996</v>
      </c>
    </row>
    <row r="80" spans="3:16" ht="15.75" thickBot="1" x14ac:dyDescent="0.3">
      <c r="C80" s="25" t="s">
        <v>59</v>
      </c>
      <c r="D80" s="26">
        <v>41927</v>
      </c>
      <c r="E80" s="27" t="s">
        <v>559</v>
      </c>
      <c r="F80" s="18" t="str">
        <f>VLOOKUP(E80,BD_Escuela[],2,FALSE)</f>
        <v>Agronomía</v>
      </c>
      <c r="G80" s="27">
        <v>40</v>
      </c>
      <c r="H80" s="18" t="str">
        <f>VLOOKUP(G80,BD_Participacion[],2)</f>
        <v xml:space="preserve">Media </v>
      </c>
      <c r="I80" s="18">
        <f>INDEX(BD_DecimasExtras,MATCH(H80,'BD Aux'!$H$7:$H$10,0),MATCH(YEAR(D80),'BD Aux'!$I$6:$M$6,0))</f>
        <v>0.3</v>
      </c>
      <c r="J80" s="27">
        <v>4.0999999999999996</v>
      </c>
      <c r="K80" s="27">
        <v>4</v>
      </c>
      <c r="L80" s="27">
        <v>2.8</v>
      </c>
      <c r="M80" s="32">
        <f t="shared" si="3"/>
        <v>3.7833333333333328</v>
      </c>
      <c r="N80" s="32">
        <f t="shared" ca="1" si="4"/>
        <v>3.5154999999999994</v>
      </c>
      <c r="O80" s="32">
        <f>IF(J80&gt;AVERAGE(Prueba_1),$E$3,$E$4)</f>
        <v>4.4092307692307706</v>
      </c>
      <c r="P80" s="39">
        <f t="shared" si="5"/>
        <v>2.8</v>
      </c>
    </row>
    <row r="81" spans="3:16" ht="15.75" thickBot="1" x14ac:dyDescent="0.3">
      <c r="C81" s="25" t="s">
        <v>60</v>
      </c>
      <c r="D81" s="26">
        <v>41895</v>
      </c>
      <c r="E81" s="27" t="s">
        <v>565</v>
      </c>
      <c r="F81" s="18" t="str">
        <f>VLOOKUP(E81,BD_Escuela[],2,FALSE)</f>
        <v>Enfermería</v>
      </c>
      <c r="G81" s="27">
        <v>33</v>
      </c>
      <c r="H81" s="18" t="str">
        <f>VLOOKUP(G81,BD_Participacion[],2)</f>
        <v xml:space="preserve">Media </v>
      </c>
      <c r="I81" s="18">
        <f>INDEX(BD_DecimasExtras,MATCH(H81,'BD Aux'!$H$7:$H$10,0),MATCH(YEAR(D81),'BD Aux'!$I$6:$M$6,0))</f>
        <v>0.3</v>
      </c>
      <c r="J81" s="27">
        <v>2.4</v>
      </c>
      <c r="K81" s="27">
        <v>3.3</v>
      </c>
      <c r="L81" s="27">
        <v>4.3</v>
      </c>
      <c r="M81" s="32">
        <f t="shared" si="3"/>
        <v>4.5040983606557381</v>
      </c>
      <c r="N81" s="32">
        <f t="shared" ca="1" si="4"/>
        <v>4.7013885245901639</v>
      </c>
      <c r="O81" s="32">
        <f>IF(J81&gt;AVERAGE(Prueba_1),$E$3,$E$4)</f>
        <v>3.2210526315789472</v>
      </c>
      <c r="P81" s="39">
        <f t="shared" si="5"/>
        <v>4.3</v>
      </c>
    </row>
    <row r="82" spans="3:16" ht="15.75" thickBot="1" x14ac:dyDescent="0.3">
      <c r="C82" s="25" t="s">
        <v>61</v>
      </c>
      <c r="D82" s="26">
        <v>42465</v>
      </c>
      <c r="E82" s="27" t="s">
        <v>571</v>
      </c>
      <c r="F82" s="18" t="str">
        <f>VLOOKUP(E82,BD_Escuela[],2,FALSE)</f>
        <v>Ingeniería Forestal</v>
      </c>
      <c r="G82" s="27">
        <v>46</v>
      </c>
      <c r="H82" s="18" t="str">
        <f>VLOOKUP(G82,BD_Participacion[],2)</f>
        <v>Alta</v>
      </c>
      <c r="I82" s="18">
        <f>INDEX(BD_DecimasExtras,MATCH(H82,'BD Aux'!$H$7:$H$10,0),MATCH(YEAR(D82),'BD Aux'!$I$6:$M$6,0))</f>
        <v>0.6</v>
      </c>
      <c r="J82" s="27">
        <v>1.7</v>
      </c>
      <c r="K82" s="27">
        <v>3.9</v>
      </c>
      <c r="L82" s="27">
        <v>2.9</v>
      </c>
      <c r="M82" s="32">
        <f t="shared" si="3"/>
        <v>4.8040983606557379</v>
      </c>
      <c r="N82" s="32">
        <f t="shared" ca="1" si="4"/>
        <v>4.1139885245901642</v>
      </c>
      <c r="O82" s="32">
        <f>IF(J82&gt;AVERAGE(Prueba_1),$E$3,$E$4)</f>
        <v>3.2210526315789472</v>
      </c>
      <c r="P82" s="39">
        <f t="shared" si="5"/>
        <v>1.7</v>
      </c>
    </row>
    <row r="83" spans="3:16" ht="15.75" thickBot="1" x14ac:dyDescent="0.3">
      <c r="C83" s="25" t="s">
        <v>62</v>
      </c>
      <c r="D83" s="26">
        <v>42166</v>
      </c>
      <c r="E83" s="27" t="s">
        <v>561</v>
      </c>
      <c r="F83" s="18" t="str">
        <f>VLOOKUP(E83,BD_Escuela[],2,FALSE)</f>
        <v>Astronomía</v>
      </c>
      <c r="G83" s="27">
        <v>27</v>
      </c>
      <c r="H83" s="18" t="str">
        <f>VLOOKUP(G83,BD_Participacion[],2)</f>
        <v>Baja</v>
      </c>
      <c r="I83" s="18">
        <f>INDEX(BD_DecimasExtras,MATCH(H83,'BD Aux'!$H$7:$H$10,0),MATCH(YEAR(D83),'BD Aux'!$I$6:$M$6,0))</f>
        <v>0.1</v>
      </c>
      <c r="J83" s="27">
        <v>5</v>
      </c>
      <c r="K83" s="27">
        <v>1.1000000000000001</v>
      </c>
      <c r="L83" s="27">
        <v>3</v>
      </c>
      <c r="M83" s="32">
        <f t="shared" si="3"/>
        <v>4.3040983606557379</v>
      </c>
      <c r="N83" s="32">
        <f t="shared" ca="1" si="4"/>
        <v>3.9003885245901642</v>
      </c>
      <c r="O83" s="32">
        <f>IF(J83&gt;AVERAGE(Prueba_1),$E$3,$E$4)</f>
        <v>4.4092307692307706</v>
      </c>
      <c r="P83" s="39">
        <f t="shared" ca="1" si="5"/>
        <v>3.9003885245901642</v>
      </c>
    </row>
    <row r="84" spans="3:16" ht="15.75" thickBot="1" x14ac:dyDescent="0.3">
      <c r="C84" s="25" t="s">
        <v>63</v>
      </c>
      <c r="D84" s="26">
        <v>42263</v>
      </c>
      <c r="E84" s="27" t="s">
        <v>565</v>
      </c>
      <c r="F84" s="18" t="str">
        <f>VLOOKUP(E84,BD_Escuela[],2,FALSE)</f>
        <v>Enfermería</v>
      </c>
      <c r="G84" s="27">
        <v>15</v>
      </c>
      <c r="H84" s="18" t="str">
        <f>VLOOKUP(G84,BD_Participacion[],2)</f>
        <v>Baja</v>
      </c>
      <c r="I84" s="18">
        <f>INDEX(BD_DecimasExtras,MATCH(H84,'BD Aux'!$H$7:$H$10,0),MATCH(YEAR(D84),'BD Aux'!$I$6:$M$6,0))</f>
        <v>0.1</v>
      </c>
      <c r="J84" s="27">
        <v>3.5</v>
      </c>
      <c r="K84" s="27">
        <v>6.4</v>
      </c>
      <c r="L84" s="27">
        <v>6.7</v>
      </c>
      <c r="M84" s="32">
        <f t="shared" si="3"/>
        <v>4.3040983606557379</v>
      </c>
      <c r="N84" s="32">
        <f t="shared" ca="1" si="4"/>
        <v>5.8761885245901651</v>
      </c>
      <c r="O84" s="32">
        <f>IF(J84&gt;AVERAGE(Prueba_1),$E$3,$E$4)</f>
        <v>3.2210526315789472</v>
      </c>
      <c r="P84" s="39">
        <f t="shared" si="5"/>
        <v>6.7</v>
      </c>
    </row>
    <row r="85" spans="3:16" ht="15.75" thickBot="1" x14ac:dyDescent="0.3">
      <c r="C85" s="25" t="s">
        <v>64</v>
      </c>
      <c r="D85" s="26">
        <v>41531</v>
      </c>
      <c r="E85" s="27" t="s">
        <v>569</v>
      </c>
      <c r="F85" s="18" t="str">
        <f>VLOOKUP(E85,BD_Escuela[],2,FALSE)</f>
        <v>Ingeniería Computación</v>
      </c>
      <c r="G85" s="27">
        <v>48</v>
      </c>
      <c r="H85" s="18" t="str">
        <f>VLOOKUP(G85,BD_Participacion[],2)</f>
        <v>Alta</v>
      </c>
      <c r="I85" s="18">
        <f>INDEX(BD_DecimasExtras,MATCH(H85,'BD Aux'!$H$7:$H$10,0),MATCH(YEAR(D85),'BD Aux'!$I$6:$M$6,0))</f>
        <v>0.5</v>
      </c>
      <c r="J85" s="27">
        <v>6.9</v>
      </c>
      <c r="K85" s="27">
        <v>4.3</v>
      </c>
      <c r="L85" s="27">
        <v>2.7</v>
      </c>
      <c r="M85" s="32">
        <f t="shared" si="3"/>
        <v>4.7040983606557383</v>
      </c>
      <c r="N85" s="32">
        <f t="shared" ca="1" si="4"/>
        <v>3.9537885245901645</v>
      </c>
      <c r="O85" s="32">
        <f>IF(J85&gt;AVERAGE(Prueba_1),$E$3,$E$4)</f>
        <v>4.4092307692307706</v>
      </c>
      <c r="P85" s="39">
        <f t="shared" si="5"/>
        <v>2.7</v>
      </c>
    </row>
    <row r="86" spans="3:16" ht="15.75" thickBot="1" x14ac:dyDescent="0.3">
      <c r="C86" s="25" t="s">
        <v>65</v>
      </c>
      <c r="D86" s="26">
        <v>42455</v>
      </c>
      <c r="E86" s="27" t="s">
        <v>579</v>
      </c>
      <c r="F86" s="18" t="str">
        <f>VLOOKUP(E86,BD_Escuela[],2,FALSE)</f>
        <v>Investigación Quimica</v>
      </c>
      <c r="G86" s="27">
        <v>36</v>
      </c>
      <c r="H86" s="18" t="str">
        <f>VLOOKUP(G86,BD_Participacion[],2)</f>
        <v xml:space="preserve">Media </v>
      </c>
      <c r="I86" s="18">
        <f>INDEX(BD_DecimasExtras,MATCH(H86,'BD Aux'!$H$7:$H$10,0),MATCH(YEAR(D86),'BD Aux'!$I$6:$M$6,0))</f>
        <v>0.4</v>
      </c>
      <c r="J86" s="27">
        <v>5</v>
      </c>
      <c r="K86" s="27">
        <v>2.8</v>
      </c>
      <c r="L86" s="27">
        <v>3.7</v>
      </c>
      <c r="M86" s="32">
        <f t="shared" si="3"/>
        <v>4.6040983606557386</v>
      </c>
      <c r="N86" s="32">
        <f t="shared" ca="1" si="4"/>
        <v>4.4343885245901653</v>
      </c>
      <c r="O86" s="32">
        <f>IF(J86&gt;AVERAGE(Prueba_1),$E$3,$E$4)</f>
        <v>4.4092307692307706</v>
      </c>
      <c r="P86" s="39">
        <f t="shared" si="5"/>
        <v>2.8</v>
      </c>
    </row>
    <row r="87" spans="3:16" ht="15.75" thickBot="1" x14ac:dyDescent="0.3">
      <c r="C87" s="25" t="s">
        <v>66</v>
      </c>
      <c r="D87" s="26">
        <v>42047</v>
      </c>
      <c r="E87" s="27" t="s">
        <v>575</v>
      </c>
      <c r="F87" s="18" t="str">
        <f>VLOOKUP(E87,BD_Escuela[],2,FALSE)</f>
        <v>Ingeniería Transporte</v>
      </c>
      <c r="G87" s="27">
        <v>36</v>
      </c>
      <c r="H87" s="18" t="str">
        <f>VLOOKUP(G87,BD_Participacion[],2)</f>
        <v xml:space="preserve">Media </v>
      </c>
      <c r="I87" s="18">
        <f>INDEX(BD_DecimasExtras,MATCH(H87,'BD Aux'!$H$7:$H$10,0),MATCH(YEAR(D87),'BD Aux'!$I$6:$M$6,0))</f>
        <v>0.3</v>
      </c>
      <c r="J87" s="27">
        <v>4.9000000000000004</v>
      </c>
      <c r="K87" s="27">
        <v>5.7</v>
      </c>
      <c r="L87" s="27">
        <v>5.5</v>
      </c>
      <c r="M87" s="32">
        <f t="shared" si="3"/>
        <v>4.5040983606557381</v>
      </c>
      <c r="N87" s="32">
        <f t="shared" ca="1" si="4"/>
        <v>5.3421885245901652</v>
      </c>
      <c r="O87" s="32">
        <f>IF(J87&gt;AVERAGE(Prueba_1),$E$3,$E$4)</f>
        <v>4.4092307692307706</v>
      </c>
      <c r="P87" s="39">
        <f t="shared" si="5"/>
        <v>5.7</v>
      </c>
    </row>
    <row r="88" spans="3:16" ht="15.75" thickBot="1" x14ac:dyDescent="0.3">
      <c r="C88" s="25" t="s">
        <v>67</v>
      </c>
      <c r="D88" s="26">
        <v>42184</v>
      </c>
      <c r="E88" s="27" t="s">
        <v>573</v>
      </c>
      <c r="F88" s="18" t="str">
        <f>VLOOKUP(E88,BD_Escuela[],2,FALSE)</f>
        <v>Ingeniería Mecánica</v>
      </c>
      <c r="G88" s="27">
        <v>21</v>
      </c>
      <c r="H88" s="18" t="str">
        <f>VLOOKUP(G88,BD_Participacion[],2)</f>
        <v>Baja</v>
      </c>
      <c r="I88" s="18">
        <f>INDEX(BD_DecimasExtras,MATCH(H88,'BD Aux'!$H$7:$H$10,0),MATCH(YEAR(D88),'BD Aux'!$I$6:$M$6,0))</f>
        <v>0.1</v>
      </c>
      <c r="J88" s="27">
        <v>5.9</v>
      </c>
      <c r="K88" s="27">
        <v>4.5999999999999996</v>
      </c>
      <c r="L88" s="27">
        <v>6.6</v>
      </c>
      <c r="M88" s="32">
        <f t="shared" si="3"/>
        <v>4.3040983606557379</v>
      </c>
      <c r="N88" s="32">
        <f t="shared" ca="1" si="4"/>
        <v>5.8227885245901643</v>
      </c>
      <c r="O88" s="32">
        <f>IF(J88&gt;AVERAGE(Prueba_1),$E$3,$E$4)</f>
        <v>4.4092307692307706</v>
      </c>
      <c r="P88" s="39">
        <f t="shared" si="5"/>
        <v>6.6</v>
      </c>
    </row>
    <row r="89" spans="3:16" ht="15.75" thickBot="1" x14ac:dyDescent="0.3">
      <c r="C89" s="25" t="s">
        <v>68</v>
      </c>
      <c r="D89" s="26">
        <v>42123</v>
      </c>
      <c r="E89" s="27" t="s">
        <v>577</v>
      </c>
      <c r="F89" s="18" t="str">
        <f>VLOOKUP(E89,BD_Escuela[],2,FALSE)</f>
        <v>Investigación Nutrición y Dietetica</v>
      </c>
      <c r="G89" s="27">
        <v>42</v>
      </c>
      <c r="H89" s="18" t="str">
        <f>VLOOKUP(G89,BD_Participacion[],2)</f>
        <v xml:space="preserve">Media </v>
      </c>
      <c r="I89" s="18">
        <f>INDEX(BD_DecimasExtras,MATCH(H89,'BD Aux'!$H$7:$H$10,0),MATCH(YEAR(D89),'BD Aux'!$I$6:$M$6,0))</f>
        <v>0.3</v>
      </c>
      <c r="J89" s="27">
        <v>4.4000000000000004</v>
      </c>
      <c r="K89" s="27">
        <v>5.0999999999999996</v>
      </c>
      <c r="L89" s="27">
        <v>1.2</v>
      </c>
      <c r="M89" s="32">
        <f t="shared" si="3"/>
        <v>4.5040983606557381</v>
      </c>
      <c r="N89" s="32">
        <f t="shared" ca="1" si="4"/>
        <v>3.0459885245901646</v>
      </c>
      <c r="O89" s="32">
        <f>IF(J89&gt;AVERAGE(Prueba_1),$E$3,$E$4)</f>
        <v>4.4092307692307706</v>
      </c>
      <c r="P89" s="39">
        <f t="shared" si="5"/>
        <v>1.2</v>
      </c>
    </row>
    <row r="90" spans="3:16" ht="15.75" thickBot="1" x14ac:dyDescent="0.3">
      <c r="C90" s="25" t="s">
        <v>69</v>
      </c>
      <c r="D90" s="26">
        <v>42631</v>
      </c>
      <c r="E90" s="27" t="s">
        <v>563</v>
      </c>
      <c r="F90" s="18" t="str">
        <f>VLOOKUP(E90,BD_Escuela[],2,FALSE)</f>
        <v>Bachilerato</v>
      </c>
      <c r="G90" s="27">
        <v>3</v>
      </c>
      <c r="H90" s="18" t="str">
        <f>VLOOKUP(G90,BD_Participacion[],2)</f>
        <v>No tuvo</v>
      </c>
      <c r="I90" s="18">
        <f>INDEX(BD_DecimasExtras,MATCH(H90,'BD Aux'!$H$7:$H$10,0),MATCH(YEAR(D90),'BD Aux'!$I$6:$M$6,0))</f>
        <v>0</v>
      </c>
      <c r="J90" s="27">
        <v>4.5</v>
      </c>
      <c r="K90" s="27">
        <v>4</v>
      </c>
      <c r="L90" s="27">
        <v>4.4000000000000004</v>
      </c>
      <c r="M90" s="32">
        <f t="shared" si="3"/>
        <v>4.2040983606557383</v>
      </c>
      <c r="N90" s="32">
        <f t="shared" ca="1" si="4"/>
        <v>4.2</v>
      </c>
      <c r="O90" s="32">
        <f>IF(J90&gt;AVERAGE(Prueba_1),$E$3,$E$4)</f>
        <v>4.4092307692307706</v>
      </c>
      <c r="P90" s="39">
        <f t="shared" si="5"/>
        <v>4.5</v>
      </c>
    </row>
    <row r="91" spans="3:16" ht="15.75" thickBot="1" x14ac:dyDescent="0.3">
      <c r="C91" s="25" t="s">
        <v>70</v>
      </c>
      <c r="D91" s="26">
        <v>41521</v>
      </c>
      <c r="E91" s="27" t="s">
        <v>571</v>
      </c>
      <c r="F91" s="18" t="str">
        <f>VLOOKUP(E91,BD_Escuela[],2,FALSE)</f>
        <v>Ingeniería Forestal</v>
      </c>
      <c r="G91" s="27">
        <v>42</v>
      </c>
      <c r="H91" s="18" t="str">
        <f>VLOOKUP(G91,BD_Participacion[],2)</f>
        <v xml:space="preserve">Media </v>
      </c>
      <c r="I91" s="18">
        <f>INDEX(BD_DecimasExtras,MATCH(H91,'BD Aux'!$H$7:$H$10,0),MATCH(YEAR(D91),'BD Aux'!$I$6:$M$6,0))</f>
        <v>0.2</v>
      </c>
      <c r="J91" s="27">
        <v>4.4000000000000004</v>
      </c>
      <c r="K91" s="27">
        <v>2.6</v>
      </c>
      <c r="L91" s="27">
        <v>6.6</v>
      </c>
      <c r="M91" s="32">
        <f t="shared" si="3"/>
        <v>4.4040983606557385</v>
      </c>
      <c r="N91" s="32">
        <f t="shared" ca="1" si="4"/>
        <v>5.8761885245901651</v>
      </c>
      <c r="O91" s="32">
        <f>IF(J91&gt;AVERAGE(Prueba_1),$E$3,$E$4)</f>
        <v>4.4092307692307706</v>
      </c>
      <c r="P91" s="39">
        <f t="shared" si="5"/>
        <v>6.6</v>
      </c>
    </row>
    <row r="92" spans="3:16" ht="15.75" thickBot="1" x14ac:dyDescent="0.3">
      <c r="C92" s="25" t="s">
        <v>71</v>
      </c>
      <c r="D92" s="26">
        <v>41719</v>
      </c>
      <c r="E92" s="27" t="s">
        <v>579</v>
      </c>
      <c r="F92" s="18" t="str">
        <f>VLOOKUP(E92,BD_Escuela[],2,FALSE)</f>
        <v>Investigación Quimica</v>
      </c>
      <c r="G92" s="27">
        <v>15</v>
      </c>
      <c r="H92" s="18" t="str">
        <f>VLOOKUP(G92,BD_Participacion[],2)</f>
        <v>Baja</v>
      </c>
      <c r="I92" s="18">
        <f>INDEX(BD_DecimasExtras,MATCH(H92,'BD Aux'!$H$7:$H$10,0),MATCH(YEAR(D92),'BD Aux'!$I$6:$M$6,0))</f>
        <v>0.1</v>
      </c>
      <c r="J92" s="27">
        <v>6.3</v>
      </c>
      <c r="K92" s="27">
        <v>3.1</v>
      </c>
      <c r="L92" s="27">
        <v>2.2999999999999998</v>
      </c>
      <c r="M92" s="32">
        <f t="shared" si="3"/>
        <v>4.3040983606557379</v>
      </c>
      <c r="N92" s="32">
        <f t="shared" ca="1" si="4"/>
        <v>3.526588524590164</v>
      </c>
      <c r="O92" s="32">
        <f>IF(J92&gt;AVERAGE(Prueba_1),$E$3,$E$4)</f>
        <v>4.4092307692307706</v>
      </c>
      <c r="P92" s="39">
        <f t="shared" ca="1" si="5"/>
        <v>3.526588524590164</v>
      </c>
    </row>
    <row r="93" spans="3:16" ht="15.75" thickBot="1" x14ac:dyDescent="0.3">
      <c r="C93" s="25" t="s">
        <v>72</v>
      </c>
      <c r="D93" s="26">
        <v>42597</v>
      </c>
      <c r="E93" s="27" t="s">
        <v>567</v>
      </c>
      <c r="F93" s="18" t="str">
        <f>VLOOKUP(E93,BD_Escuela[],2,FALSE)</f>
        <v>Ingeniería Comercial</v>
      </c>
      <c r="G93" s="27">
        <v>39</v>
      </c>
      <c r="H93" s="18" t="str">
        <f>VLOOKUP(G93,BD_Participacion[],2)</f>
        <v xml:space="preserve">Media </v>
      </c>
      <c r="I93" s="18">
        <f>INDEX(BD_DecimasExtras,MATCH(H93,'BD Aux'!$H$7:$H$10,0),MATCH(YEAR(D93),'BD Aux'!$I$6:$M$6,0))</f>
        <v>0.4</v>
      </c>
      <c r="J93" s="27">
        <v>6.7</v>
      </c>
      <c r="K93" s="27">
        <v>6.7</v>
      </c>
      <c r="L93" s="27">
        <v>6.4</v>
      </c>
      <c r="M93" s="32">
        <f t="shared" si="3"/>
        <v>4.6040983606557386</v>
      </c>
      <c r="N93" s="32">
        <f t="shared" ca="1" si="4"/>
        <v>4.2</v>
      </c>
      <c r="O93" s="32">
        <f>IF(J93&gt;AVERAGE(Prueba_1),$E$3,$E$4)</f>
        <v>4.4092307692307706</v>
      </c>
      <c r="P93" s="39">
        <f t="shared" si="5"/>
        <v>6.7</v>
      </c>
    </row>
    <row r="94" spans="3:16" ht="15.75" thickBot="1" x14ac:dyDescent="0.3">
      <c r="C94" s="25" t="s">
        <v>73</v>
      </c>
      <c r="D94" s="26">
        <v>42447</v>
      </c>
      <c r="E94" s="27" t="s">
        <v>563</v>
      </c>
      <c r="F94" s="18" t="str">
        <f>VLOOKUP(E94,BD_Escuela[],2,FALSE)</f>
        <v>Bachilerato</v>
      </c>
      <c r="G94" s="27">
        <v>44</v>
      </c>
      <c r="H94" s="18" t="str">
        <f>VLOOKUP(G94,BD_Participacion[],2)</f>
        <v xml:space="preserve">Media </v>
      </c>
      <c r="I94" s="18">
        <f>INDEX(BD_DecimasExtras,MATCH(H94,'BD Aux'!$H$7:$H$10,0),MATCH(YEAR(D94),'BD Aux'!$I$6:$M$6,0))</f>
        <v>0.4</v>
      </c>
      <c r="J94" s="27">
        <v>2.6</v>
      </c>
      <c r="K94" s="27">
        <v>4.3</v>
      </c>
      <c r="L94" s="27">
        <v>3.3</v>
      </c>
      <c r="M94" s="32">
        <f t="shared" si="3"/>
        <v>4.6040983606557386</v>
      </c>
      <c r="N94" s="32">
        <f t="shared" ca="1" si="4"/>
        <v>4.2207885245901648</v>
      </c>
      <c r="O94" s="32">
        <f>IF(J94&gt;AVERAGE(Prueba_1),$E$3,$E$4)</f>
        <v>3.2210526315789472</v>
      </c>
      <c r="P94" s="39">
        <f t="shared" si="5"/>
        <v>2.6</v>
      </c>
    </row>
    <row r="95" spans="3:16" ht="15.75" thickBot="1" x14ac:dyDescent="0.3">
      <c r="C95" s="25" t="s">
        <v>74</v>
      </c>
      <c r="D95" s="26">
        <v>42462</v>
      </c>
      <c r="E95" s="27" t="s">
        <v>565</v>
      </c>
      <c r="F95" s="18" t="str">
        <f>VLOOKUP(E95,BD_Escuela[],2,FALSE)</f>
        <v>Enfermería</v>
      </c>
      <c r="G95" s="27">
        <v>46</v>
      </c>
      <c r="H95" s="18" t="str">
        <f>VLOOKUP(G95,BD_Participacion[],2)</f>
        <v>Alta</v>
      </c>
      <c r="I95" s="18">
        <f>INDEX(BD_DecimasExtras,MATCH(H95,'BD Aux'!$H$7:$H$10,0),MATCH(YEAR(D95),'BD Aux'!$I$6:$M$6,0))</f>
        <v>0.6</v>
      </c>
      <c r="J95" s="27">
        <v>6.9</v>
      </c>
      <c r="K95" s="27">
        <v>6.5</v>
      </c>
      <c r="L95" s="27">
        <v>6.9</v>
      </c>
      <c r="M95" s="32">
        <f t="shared" si="3"/>
        <v>4.8040983606557379</v>
      </c>
      <c r="N95" s="32">
        <f t="shared" ca="1" si="4"/>
        <v>6.2499885245901643</v>
      </c>
      <c r="O95" s="32">
        <f>IF(J95&gt;AVERAGE(Prueba_1),$E$3,$E$4)</f>
        <v>4.4092307692307706</v>
      </c>
      <c r="P95" s="39">
        <f t="shared" si="5"/>
        <v>6.9</v>
      </c>
    </row>
    <row r="96" spans="3:16" ht="15.75" thickBot="1" x14ac:dyDescent="0.3">
      <c r="C96" s="25" t="s">
        <v>75</v>
      </c>
      <c r="D96" s="26">
        <v>41535</v>
      </c>
      <c r="E96" s="27" t="s">
        <v>563</v>
      </c>
      <c r="F96" s="18" t="str">
        <f>VLOOKUP(E96,BD_Escuela[],2,FALSE)</f>
        <v>Bachilerato</v>
      </c>
      <c r="G96" s="27">
        <v>21</v>
      </c>
      <c r="H96" s="18" t="str">
        <f>VLOOKUP(G96,BD_Participacion[],2)</f>
        <v>Baja</v>
      </c>
      <c r="I96" s="18">
        <f>INDEX(BD_DecimasExtras,MATCH(H96,'BD Aux'!$H$7:$H$10,0),MATCH(YEAR(D96),'BD Aux'!$I$6:$M$6,0))</f>
        <v>0.1</v>
      </c>
      <c r="J96" s="27">
        <v>3.9</v>
      </c>
      <c r="K96" s="27">
        <v>4.7</v>
      </c>
      <c r="L96" s="27">
        <v>4.4000000000000004</v>
      </c>
      <c r="M96" s="32">
        <f t="shared" si="3"/>
        <v>4.3040983606557379</v>
      </c>
      <c r="N96" s="32">
        <f t="shared" ca="1" si="4"/>
        <v>4.6479885245901649</v>
      </c>
      <c r="O96" s="32">
        <f>IF(J96&gt;AVERAGE(Prueba_1),$E$3,$E$4)</f>
        <v>3.2210526315789472</v>
      </c>
      <c r="P96" s="39">
        <f t="shared" si="5"/>
        <v>4.7</v>
      </c>
    </row>
    <row r="97" spans="3:16" ht="15.75" thickBot="1" x14ac:dyDescent="0.3">
      <c r="C97" s="25" t="s">
        <v>76</v>
      </c>
      <c r="D97" s="26">
        <v>41647</v>
      </c>
      <c r="E97" s="27" t="s">
        <v>575</v>
      </c>
      <c r="F97" s="18" t="str">
        <f>VLOOKUP(E97,BD_Escuela[],2,FALSE)</f>
        <v>Ingeniería Transporte</v>
      </c>
      <c r="G97" s="27">
        <v>18</v>
      </c>
      <c r="H97" s="18" t="str">
        <f>VLOOKUP(G97,BD_Participacion[],2)</f>
        <v>Baja</v>
      </c>
      <c r="I97" s="18">
        <f>INDEX(BD_DecimasExtras,MATCH(H97,'BD Aux'!$H$7:$H$10,0),MATCH(YEAR(D97),'BD Aux'!$I$6:$M$6,0))</f>
        <v>0.1</v>
      </c>
      <c r="J97" s="27">
        <v>4.4000000000000004</v>
      </c>
      <c r="K97" s="27">
        <v>5.2</v>
      </c>
      <c r="L97" s="27">
        <v>2.9</v>
      </c>
      <c r="M97" s="32">
        <f t="shared" si="3"/>
        <v>4.3040983606557379</v>
      </c>
      <c r="N97" s="32">
        <f t="shared" ca="1" si="4"/>
        <v>3.8469885245901643</v>
      </c>
      <c r="O97" s="32">
        <f>IF(J97&gt;AVERAGE(Prueba_1),$E$3,$E$4)</f>
        <v>4.4092307692307706</v>
      </c>
      <c r="P97" s="39">
        <f t="shared" ca="1" si="5"/>
        <v>3.8469885245901643</v>
      </c>
    </row>
    <row r="98" spans="3:16" ht="15.75" thickBot="1" x14ac:dyDescent="0.3">
      <c r="C98" s="25" t="s">
        <v>77</v>
      </c>
      <c r="D98" s="26">
        <v>42551</v>
      </c>
      <c r="E98" s="27" t="s">
        <v>575</v>
      </c>
      <c r="F98" s="18" t="str">
        <f>VLOOKUP(E98,BD_Escuela[],2,FALSE)</f>
        <v>Ingeniería Transporte</v>
      </c>
      <c r="G98" s="27">
        <v>20</v>
      </c>
      <c r="H98" s="18" t="str">
        <f>VLOOKUP(G98,BD_Participacion[],2)</f>
        <v>Baja</v>
      </c>
      <c r="I98" s="18">
        <f>INDEX(BD_DecimasExtras,MATCH(H98,'BD Aux'!$H$7:$H$10,0),MATCH(YEAR(D98),'BD Aux'!$I$6:$M$6,0))</f>
        <v>0.1</v>
      </c>
      <c r="J98" s="27">
        <v>4.3</v>
      </c>
      <c r="K98" s="27">
        <v>1.8</v>
      </c>
      <c r="L98" s="27">
        <v>3.8</v>
      </c>
      <c r="M98" s="32">
        <f t="shared" si="3"/>
        <v>4.3040983606557379</v>
      </c>
      <c r="N98" s="32">
        <f t="shared" ca="1" si="4"/>
        <v>4.3275885245901637</v>
      </c>
      <c r="O98" s="32">
        <f>IF(J98&gt;AVERAGE(Prueba_1),$E$3,$E$4)</f>
        <v>4.4092307692307706</v>
      </c>
      <c r="P98" s="39">
        <f t="shared" ca="1" si="5"/>
        <v>4.3040983606557379</v>
      </c>
    </row>
    <row r="99" spans="3:16" ht="15.75" thickBot="1" x14ac:dyDescent="0.3">
      <c r="C99" s="25" t="s">
        <v>78</v>
      </c>
      <c r="D99" s="26">
        <v>42536</v>
      </c>
      <c r="E99" s="27" t="s">
        <v>577</v>
      </c>
      <c r="F99" s="18" t="str">
        <f>VLOOKUP(E99,BD_Escuela[],2,FALSE)</f>
        <v>Investigación Nutrición y Dietetica</v>
      </c>
      <c r="G99" s="27">
        <v>30</v>
      </c>
      <c r="H99" s="18" t="str">
        <f>VLOOKUP(G99,BD_Participacion[],2)</f>
        <v xml:space="preserve">Media </v>
      </c>
      <c r="I99" s="18">
        <f>INDEX(BD_DecimasExtras,MATCH(H99,'BD Aux'!$H$7:$H$10,0),MATCH(YEAR(D99),'BD Aux'!$I$6:$M$6,0))</f>
        <v>0.4</v>
      </c>
      <c r="J99" s="27">
        <v>1.1000000000000001</v>
      </c>
      <c r="K99" s="27">
        <v>3.7</v>
      </c>
      <c r="L99" s="27">
        <v>5.4</v>
      </c>
      <c r="M99" s="32">
        <f t="shared" si="3"/>
        <v>4.6040983606557386</v>
      </c>
      <c r="N99" s="32">
        <f t="shared" ca="1" si="4"/>
        <v>5.3421885245901652</v>
      </c>
      <c r="O99" s="32">
        <f>IF(J99&gt;AVERAGE(Prueba_1),$E$3,$E$4)</f>
        <v>3.2210526315789472</v>
      </c>
      <c r="P99" s="39">
        <f t="shared" si="5"/>
        <v>5.4</v>
      </c>
    </row>
    <row r="100" spans="3:16" ht="15.75" thickBot="1" x14ac:dyDescent="0.3">
      <c r="C100" s="25" t="s">
        <v>79</v>
      </c>
      <c r="D100" s="26">
        <v>41857</v>
      </c>
      <c r="E100" s="27" t="s">
        <v>575</v>
      </c>
      <c r="F100" s="18" t="str">
        <f>VLOOKUP(E100,BD_Escuela[],2,FALSE)</f>
        <v>Ingeniería Transporte</v>
      </c>
      <c r="G100" s="27">
        <v>26</v>
      </c>
      <c r="H100" s="18" t="str">
        <f>VLOOKUP(G100,BD_Participacion[],2)</f>
        <v>Baja</v>
      </c>
      <c r="I100" s="18">
        <f>INDEX(BD_DecimasExtras,MATCH(H100,'BD Aux'!$H$7:$H$10,0),MATCH(YEAR(D100),'BD Aux'!$I$6:$M$6,0))</f>
        <v>0.1</v>
      </c>
      <c r="J100" s="27">
        <v>5.8</v>
      </c>
      <c r="K100" s="27">
        <v>3</v>
      </c>
      <c r="L100" s="27">
        <v>5.2</v>
      </c>
      <c r="M100" s="32">
        <f t="shared" si="3"/>
        <v>4.3040983606557379</v>
      </c>
      <c r="N100" s="32">
        <f t="shared" ca="1" si="4"/>
        <v>5.0751885245901649</v>
      </c>
      <c r="O100" s="32">
        <f>IF(J100&gt;AVERAGE(Prueba_1),$E$3,$E$4)</f>
        <v>4.4092307692307706</v>
      </c>
      <c r="P100" s="39">
        <f t="shared" si="5"/>
        <v>5.8</v>
      </c>
    </row>
    <row r="101" spans="3:16" ht="15.75" thickBot="1" x14ac:dyDescent="0.3">
      <c r="C101" s="25" t="s">
        <v>80</v>
      </c>
      <c r="D101" s="26">
        <v>41735</v>
      </c>
      <c r="E101" s="27" t="s">
        <v>563</v>
      </c>
      <c r="F101" s="18" t="str">
        <f>VLOOKUP(E101,BD_Escuela[],2,FALSE)</f>
        <v>Bachilerato</v>
      </c>
      <c r="G101" s="27">
        <v>29</v>
      </c>
      <c r="H101" s="18" t="str">
        <f>VLOOKUP(G101,BD_Participacion[],2)</f>
        <v>Baja</v>
      </c>
      <c r="I101" s="18">
        <f>INDEX(BD_DecimasExtras,MATCH(H101,'BD Aux'!$H$7:$H$10,0),MATCH(YEAR(D101),'BD Aux'!$I$6:$M$6,0))</f>
        <v>0.1</v>
      </c>
      <c r="J101" s="27">
        <v>1.3</v>
      </c>
      <c r="K101" s="27">
        <v>1.1000000000000001</v>
      </c>
      <c r="L101" s="27">
        <v>1.5</v>
      </c>
      <c r="M101" s="32">
        <f t="shared" si="3"/>
        <v>4.3040983606557379</v>
      </c>
      <c r="N101" s="32">
        <f t="shared" ca="1" si="4"/>
        <v>3.099388524590164</v>
      </c>
      <c r="O101" s="32">
        <f>IF(J101&gt;AVERAGE(Prueba_1),$E$3,$E$4)</f>
        <v>3.2210526315789472</v>
      </c>
      <c r="P101" s="39">
        <f t="shared" ca="1" si="5"/>
        <v>3.099388524590164</v>
      </c>
    </row>
    <row r="102" spans="3:16" ht="15.75" thickBot="1" x14ac:dyDescent="0.3">
      <c r="C102" s="25" t="s">
        <v>81</v>
      </c>
      <c r="D102" s="26">
        <v>42278</v>
      </c>
      <c r="E102" s="27" t="s">
        <v>559</v>
      </c>
      <c r="F102" s="18" t="str">
        <f>VLOOKUP(E102,BD_Escuela[],2,FALSE)</f>
        <v>Agronomía</v>
      </c>
      <c r="G102" s="27">
        <v>22</v>
      </c>
      <c r="H102" s="18" t="str">
        <f>VLOOKUP(G102,BD_Participacion[],2)</f>
        <v>Baja</v>
      </c>
      <c r="I102" s="18">
        <f>INDEX(BD_DecimasExtras,MATCH(H102,'BD Aux'!$H$7:$H$10,0),MATCH(YEAR(D102),'BD Aux'!$I$6:$M$6,0))</f>
        <v>0.1</v>
      </c>
      <c r="J102" s="27">
        <v>5.9</v>
      </c>
      <c r="K102" s="27">
        <v>3.7</v>
      </c>
      <c r="L102" s="27">
        <v>3.2</v>
      </c>
      <c r="M102" s="32">
        <f t="shared" si="3"/>
        <v>4.3166666666666664</v>
      </c>
      <c r="N102" s="32">
        <f t="shared" ca="1" si="4"/>
        <v>4.0139000000000005</v>
      </c>
      <c r="O102" s="32">
        <f>IF(J102&gt;AVERAGE(Prueba_1),$E$3,$E$4)</f>
        <v>4.4092307692307706</v>
      </c>
      <c r="P102" s="39">
        <f t="shared" ca="1" si="5"/>
        <v>4.0139000000000005</v>
      </c>
    </row>
    <row r="103" spans="3:16" ht="15.75" thickBot="1" x14ac:dyDescent="0.3">
      <c r="C103" s="25" t="s">
        <v>82</v>
      </c>
      <c r="D103" s="26">
        <v>42477</v>
      </c>
      <c r="E103" s="27" t="s">
        <v>559</v>
      </c>
      <c r="F103" s="18" t="str">
        <f>VLOOKUP(E103,BD_Escuela[],2,FALSE)</f>
        <v>Agronomía</v>
      </c>
      <c r="G103" s="27">
        <v>2</v>
      </c>
      <c r="H103" s="18" t="str">
        <f>VLOOKUP(G103,BD_Participacion[],2)</f>
        <v>No tuvo</v>
      </c>
      <c r="I103" s="18">
        <f>INDEX(BD_DecimasExtras,MATCH(H103,'BD Aux'!$H$7:$H$10,0),MATCH(YEAR(D103),'BD Aux'!$I$6:$M$6,0))</f>
        <v>0</v>
      </c>
      <c r="J103" s="27">
        <v>1.6</v>
      </c>
      <c r="K103" s="27">
        <v>6.8</v>
      </c>
      <c r="L103" s="27">
        <v>6</v>
      </c>
      <c r="M103" s="32">
        <f t="shared" si="3"/>
        <v>4.8</v>
      </c>
      <c r="N103" s="32">
        <f t="shared" ca="1" si="4"/>
        <v>5.7672000000000008</v>
      </c>
      <c r="O103" s="32">
        <f>IF(J103&gt;AVERAGE(Prueba_1),$E$3,$E$4)</f>
        <v>3.2210526315789472</v>
      </c>
      <c r="P103" s="39">
        <f t="shared" si="5"/>
        <v>6.8</v>
      </c>
    </row>
    <row r="104" spans="3:16" ht="15.75" thickBot="1" x14ac:dyDescent="0.3">
      <c r="C104" s="25" t="s">
        <v>83</v>
      </c>
      <c r="D104" s="26">
        <v>42118</v>
      </c>
      <c r="E104" s="27" t="s">
        <v>567</v>
      </c>
      <c r="F104" s="18" t="str">
        <f>VLOOKUP(E104,BD_Escuela[],2,FALSE)</f>
        <v>Ingeniería Comercial</v>
      </c>
      <c r="G104" s="27">
        <v>17</v>
      </c>
      <c r="H104" s="18" t="str">
        <f>VLOOKUP(G104,BD_Participacion[],2)</f>
        <v>Baja</v>
      </c>
      <c r="I104" s="18">
        <f>INDEX(BD_DecimasExtras,MATCH(H104,'BD Aux'!$H$7:$H$10,0),MATCH(YEAR(D104),'BD Aux'!$I$6:$M$6,0))</f>
        <v>0.1</v>
      </c>
      <c r="J104" s="27">
        <v>6.2</v>
      </c>
      <c r="K104" s="27">
        <v>6.1</v>
      </c>
      <c r="L104" s="27">
        <v>2.1</v>
      </c>
      <c r="M104" s="32">
        <f t="shared" si="3"/>
        <v>4.3040983606557379</v>
      </c>
      <c r="N104" s="32">
        <f t="shared" ca="1" si="4"/>
        <v>3.4197885245901642</v>
      </c>
      <c r="O104" s="32">
        <f>IF(J104&gt;AVERAGE(Prueba_1),$E$3,$E$4)</f>
        <v>4.4092307692307706</v>
      </c>
      <c r="P104" s="39">
        <f t="shared" ca="1" si="5"/>
        <v>3.4197885245901642</v>
      </c>
    </row>
    <row r="105" spans="3:16" ht="15.75" thickBot="1" x14ac:dyDescent="0.3">
      <c r="C105" s="25" t="s">
        <v>51</v>
      </c>
      <c r="D105" s="26">
        <v>42426</v>
      </c>
      <c r="E105" s="27" t="s">
        <v>559</v>
      </c>
      <c r="F105" s="18" t="str">
        <f>VLOOKUP(E105,BD_Escuela[],2,FALSE)</f>
        <v>Agronomía</v>
      </c>
      <c r="G105" s="27">
        <v>4</v>
      </c>
      <c r="H105" s="18" t="str">
        <f>VLOOKUP(G105,BD_Participacion[],2)</f>
        <v>No tuvo</v>
      </c>
      <c r="I105" s="18">
        <f>INDEX(BD_DecimasExtras,MATCH(H105,'BD Aux'!$H$7:$H$10,0),MATCH(YEAR(D105),'BD Aux'!$I$6:$M$6,0))</f>
        <v>0</v>
      </c>
      <c r="J105" s="27">
        <v>6.1</v>
      </c>
      <c r="K105" s="27">
        <v>2.9</v>
      </c>
      <c r="L105" s="27">
        <v>2.8</v>
      </c>
      <c r="M105" s="32">
        <f t="shared" si="3"/>
        <v>3.9333333333333336</v>
      </c>
      <c r="N105" s="32">
        <f t="shared" ca="1" si="4"/>
        <v>3.5956000000000001</v>
      </c>
      <c r="O105" s="32">
        <f>IF(J105&gt;AVERAGE(Prueba_1),$E$3,$E$4)</f>
        <v>4.4092307692307706</v>
      </c>
      <c r="P105" s="39">
        <f t="shared" ca="1" si="5"/>
        <v>3.5956000000000001</v>
      </c>
    </row>
    <row r="106" spans="3:16" ht="15.75" thickBot="1" x14ac:dyDescent="0.3">
      <c r="C106" s="25" t="s">
        <v>52</v>
      </c>
      <c r="D106" s="26">
        <v>41454</v>
      </c>
      <c r="E106" s="27" t="s">
        <v>559</v>
      </c>
      <c r="F106" s="18" t="str">
        <f>VLOOKUP(E106,BD_Escuela[],2,FALSE)</f>
        <v>Agronomía</v>
      </c>
      <c r="G106" s="27">
        <v>10</v>
      </c>
      <c r="H106" s="18" t="str">
        <f>VLOOKUP(G106,BD_Participacion[],2)</f>
        <v>No tuvo</v>
      </c>
      <c r="I106" s="18">
        <f>INDEX(BD_DecimasExtras,MATCH(H106,'BD Aux'!$H$7:$H$10,0),MATCH(YEAR(D106),'BD Aux'!$I$6:$M$6,0))</f>
        <v>0</v>
      </c>
      <c r="J106" s="27">
        <v>1.6</v>
      </c>
      <c r="K106" s="27">
        <v>2.5</v>
      </c>
      <c r="L106" s="27">
        <v>1.2</v>
      </c>
      <c r="M106" s="32">
        <f t="shared" si="3"/>
        <v>1.7666666666666666</v>
      </c>
      <c r="N106" s="32">
        <f t="shared" ca="1" si="4"/>
        <v>1.5842000000000001</v>
      </c>
      <c r="O106" s="32">
        <f>IF(J106&gt;AVERAGE(Prueba_1),$E$3,$E$4)</f>
        <v>3.2210526315789472</v>
      </c>
      <c r="P106" s="39">
        <f t="shared" ca="1" si="5"/>
        <v>1.5842000000000001</v>
      </c>
    </row>
    <row r="107" spans="3:16" ht="15.75" thickBot="1" x14ac:dyDescent="0.3">
      <c r="C107" s="25" t="s">
        <v>84</v>
      </c>
      <c r="D107" s="26">
        <v>41885</v>
      </c>
      <c r="E107" s="27" t="s">
        <v>559</v>
      </c>
      <c r="F107" s="18" t="str">
        <f>VLOOKUP(E107,BD_Escuela[],2,FALSE)</f>
        <v>Agronomía</v>
      </c>
      <c r="G107" s="27">
        <v>2</v>
      </c>
      <c r="H107" s="18" t="str">
        <f>VLOOKUP(G107,BD_Participacion[],2)</f>
        <v>No tuvo</v>
      </c>
      <c r="I107" s="18">
        <f>INDEX(BD_DecimasExtras,MATCH(H107,'BD Aux'!$H$7:$H$10,0),MATCH(YEAR(D107),'BD Aux'!$I$6:$M$6,0))</f>
        <v>0</v>
      </c>
      <c r="J107" s="27">
        <v>2</v>
      </c>
      <c r="K107" s="27">
        <v>2.2000000000000002</v>
      </c>
      <c r="L107" s="27">
        <v>4.9000000000000004</v>
      </c>
      <c r="M107" s="32">
        <f t="shared" si="3"/>
        <v>3.0333333333333337</v>
      </c>
      <c r="N107" s="32">
        <f t="shared" ca="1" si="4"/>
        <v>4.2364000000000006</v>
      </c>
      <c r="O107" s="32">
        <f>IF(J107&gt;AVERAGE(Prueba_1),$E$3,$E$4)</f>
        <v>3.2210526315789472</v>
      </c>
      <c r="P107" s="39">
        <f t="shared" si="5"/>
        <v>4.9000000000000004</v>
      </c>
    </row>
    <row r="108" spans="3:16" ht="15.75" thickBot="1" x14ac:dyDescent="0.3">
      <c r="C108" s="25" t="s">
        <v>85</v>
      </c>
      <c r="D108" s="26">
        <v>41916</v>
      </c>
      <c r="E108" s="27" t="s">
        <v>573</v>
      </c>
      <c r="F108" s="18" t="str">
        <f>VLOOKUP(E108,BD_Escuela[],2,FALSE)</f>
        <v>Ingeniería Mecánica</v>
      </c>
      <c r="G108" s="27">
        <v>24</v>
      </c>
      <c r="H108" s="18" t="str">
        <f>VLOOKUP(G108,BD_Participacion[],2)</f>
        <v>Baja</v>
      </c>
      <c r="I108" s="18">
        <f>INDEX(BD_DecimasExtras,MATCH(H108,'BD Aux'!$H$7:$H$10,0),MATCH(YEAR(D108),'BD Aux'!$I$6:$M$6,0))</f>
        <v>0.1</v>
      </c>
      <c r="J108" s="27">
        <v>2.7</v>
      </c>
      <c r="K108" s="27">
        <v>2.9</v>
      </c>
      <c r="L108" s="27">
        <v>4.8</v>
      </c>
      <c r="M108" s="32">
        <f t="shared" si="3"/>
        <v>4.3040983606557379</v>
      </c>
      <c r="N108" s="32">
        <f t="shared" ca="1" si="4"/>
        <v>4.8615885245901636</v>
      </c>
      <c r="O108" s="32">
        <f>IF(J108&gt;AVERAGE(Prueba_1),$E$3,$E$4)</f>
        <v>3.2210526315789472</v>
      </c>
      <c r="P108" s="39">
        <f t="shared" si="5"/>
        <v>4.8</v>
      </c>
    </row>
    <row r="109" spans="3:16" ht="15.75" thickBot="1" x14ac:dyDescent="0.3">
      <c r="C109" s="25" t="s">
        <v>86</v>
      </c>
      <c r="D109" s="26">
        <v>41679</v>
      </c>
      <c r="E109" s="27" t="s">
        <v>571</v>
      </c>
      <c r="F109" s="18" t="str">
        <f>VLOOKUP(E109,BD_Escuela[],2,FALSE)</f>
        <v>Ingeniería Forestal</v>
      </c>
      <c r="G109" s="27">
        <v>10</v>
      </c>
      <c r="H109" s="18" t="str">
        <f>VLOOKUP(G109,BD_Participacion[],2)</f>
        <v>No tuvo</v>
      </c>
      <c r="I109" s="18">
        <f>INDEX(BD_DecimasExtras,MATCH(H109,'BD Aux'!$H$7:$H$10,0),MATCH(YEAR(D109),'BD Aux'!$I$6:$M$6,0))</f>
        <v>0</v>
      </c>
      <c r="J109" s="27">
        <v>6.2</v>
      </c>
      <c r="K109" s="27">
        <v>1.3</v>
      </c>
      <c r="L109" s="27">
        <v>2.2000000000000002</v>
      </c>
      <c r="M109" s="32">
        <f t="shared" si="3"/>
        <v>4.2040983606557383</v>
      </c>
      <c r="N109" s="32">
        <f t="shared" ca="1" si="4"/>
        <v>3.4197885245901647</v>
      </c>
      <c r="O109" s="32">
        <f>IF(J109&gt;AVERAGE(Prueba_1),$E$3,$E$4)</f>
        <v>4.4092307692307706</v>
      </c>
      <c r="P109" s="39">
        <f t="shared" ca="1" si="5"/>
        <v>3.4197885245901647</v>
      </c>
    </row>
    <row r="110" spans="3:16" ht="15.75" thickBot="1" x14ac:dyDescent="0.3">
      <c r="C110" s="25" t="s">
        <v>87</v>
      </c>
      <c r="D110" s="26">
        <v>41360</v>
      </c>
      <c r="E110" s="27" t="s">
        <v>571</v>
      </c>
      <c r="F110" s="18" t="str">
        <f>VLOOKUP(E110,BD_Escuela[],2,FALSE)</f>
        <v>Ingeniería Forestal</v>
      </c>
      <c r="G110" s="27">
        <v>34</v>
      </c>
      <c r="H110" s="18" t="str">
        <f>VLOOKUP(G110,BD_Participacion[],2)</f>
        <v xml:space="preserve">Media </v>
      </c>
      <c r="I110" s="18">
        <f>INDEX(BD_DecimasExtras,MATCH(H110,'BD Aux'!$H$7:$H$10,0),MATCH(YEAR(D110),'BD Aux'!$I$6:$M$6,0))</f>
        <v>0.2</v>
      </c>
      <c r="J110" s="27">
        <v>5.2</v>
      </c>
      <c r="K110" s="27">
        <v>6.7</v>
      </c>
      <c r="L110" s="27">
        <v>1.8</v>
      </c>
      <c r="M110" s="32">
        <f t="shared" si="3"/>
        <v>4.4040983606557385</v>
      </c>
      <c r="N110" s="32">
        <f t="shared" ca="1" si="4"/>
        <v>3.3129885245901645</v>
      </c>
      <c r="O110" s="32">
        <f>IF(J110&gt;AVERAGE(Prueba_1),$E$3,$E$4)</f>
        <v>4.4092307692307706</v>
      </c>
      <c r="P110" s="39">
        <f t="shared" si="5"/>
        <v>1.8</v>
      </c>
    </row>
    <row r="111" spans="3:16" ht="15.75" thickBot="1" x14ac:dyDescent="0.3">
      <c r="C111" s="25" t="s">
        <v>88</v>
      </c>
      <c r="D111" s="26">
        <v>41922</v>
      </c>
      <c r="E111" s="27" t="s">
        <v>559</v>
      </c>
      <c r="F111" s="18" t="str">
        <f>VLOOKUP(E111,BD_Escuela[],2,FALSE)</f>
        <v>Agronomía</v>
      </c>
      <c r="G111" s="27">
        <v>8</v>
      </c>
      <c r="H111" s="18" t="str">
        <f>VLOOKUP(G111,BD_Participacion[],2)</f>
        <v>No tuvo</v>
      </c>
      <c r="I111" s="18">
        <f>INDEX(BD_DecimasExtras,MATCH(H111,'BD Aux'!$H$7:$H$10,0),MATCH(YEAR(D111),'BD Aux'!$I$6:$M$6,0))</f>
        <v>0</v>
      </c>
      <c r="J111" s="27">
        <v>1.3</v>
      </c>
      <c r="K111" s="27">
        <v>1</v>
      </c>
      <c r="L111" s="27">
        <v>2.6</v>
      </c>
      <c r="M111" s="32">
        <f t="shared" si="3"/>
        <v>1.6333333333333335</v>
      </c>
      <c r="N111" s="32">
        <f t="shared" ca="1" si="4"/>
        <v>2.2606000000000002</v>
      </c>
      <c r="O111" s="32">
        <f>IF(J111&gt;AVERAGE(Prueba_1),$E$3,$E$4)</f>
        <v>3.2210526315789472</v>
      </c>
      <c r="P111" s="39">
        <f t="shared" ca="1" si="5"/>
        <v>1.6333333333333335</v>
      </c>
    </row>
    <row r="112" spans="3:16" ht="15.75" thickBot="1" x14ac:dyDescent="0.3">
      <c r="C112" s="25" t="s">
        <v>89</v>
      </c>
      <c r="D112" s="26">
        <v>42297</v>
      </c>
      <c r="E112" s="27" t="s">
        <v>561</v>
      </c>
      <c r="F112" s="18" t="str">
        <f>VLOOKUP(E112,BD_Escuela[],2,FALSE)</f>
        <v>Astronomía</v>
      </c>
      <c r="G112" s="27">
        <v>30</v>
      </c>
      <c r="H112" s="18" t="str">
        <f>VLOOKUP(G112,BD_Participacion[],2)</f>
        <v xml:space="preserve">Media </v>
      </c>
      <c r="I112" s="18">
        <f>INDEX(BD_DecimasExtras,MATCH(H112,'BD Aux'!$H$7:$H$10,0),MATCH(YEAR(D112),'BD Aux'!$I$6:$M$6,0))</f>
        <v>0.3</v>
      </c>
      <c r="J112" s="27">
        <v>3.3</v>
      </c>
      <c r="K112" s="27">
        <v>3.8</v>
      </c>
      <c r="L112" s="27">
        <v>5</v>
      </c>
      <c r="M112" s="32">
        <f t="shared" si="3"/>
        <v>4.5040983606557381</v>
      </c>
      <c r="N112" s="32">
        <f t="shared" ca="1" si="4"/>
        <v>5.0751885245901649</v>
      </c>
      <c r="O112" s="32">
        <f>IF(J112&gt;AVERAGE(Prueba_1),$E$3,$E$4)</f>
        <v>3.2210526315789472</v>
      </c>
      <c r="P112" s="39">
        <f t="shared" si="5"/>
        <v>5</v>
      </c>
    </row>
    <row r="113" spans="3:16" ht="15.75" thickBot="1" x14ac:dyDescent="0.3">
      <c r="C113" s="25" t="s">
        <v>90</v>
      </c>
      <c r="D113" s="26">
        <v>42700</v>
      </c>
      <c r="E113" s="27" t="s">
        <v>573</v>
      </c>
      <c r="F113" s="18" t="str">
        <f>VLOOKUP(E113,BD_Escuela[],2,FALSE)</f>
        <v>Ingeniería Mecánica</v>
      </c>
      <c r="G113" s="27">
        <v>42</v>
      </c>
      <c r="H113" s="18" t="str">
        <f>VLOOKUP(G113,BD_Participacion[],2)</f>
        <v xml:space="preserve">Media </v>
      </c>
      <c r="I113" s="18">
        <f>INDEX(BD_DecimasExtras,MATCH(H113,'BD Aux'!$H$7:$H$10,0),MATCH(YEAR(D113),'BD Aux'!$I$6:$M$6,0))</f>
        <v>0.4</v>
      </c>
      <c r="J113" s="27">
        <v>2.5</v>
      </c>
      <c r="K113" s="27">
        <v>1.2</v>
      </c>
      <c r="L113" s="27">
        <v>4.5999999999999996</v>
      </c>
      <c r="M113" s="32">
        <f t="shared" si="3"/>
        <v>4.6040983606557386</v>
      </c>
      <c r="N113" s="32">
        <f t="shared" ca="1" si="4"/>
        <v>4.2</v>
      </c>
      <c r="O113" s="32">
        <f>IF(J113&gt;AVERAGE(Prueba_1),$E$3,$E$4)</f>
        <v>3.2210526315789472</v>
      </c>
      <c r="P113" s="39">
        <f t="shared" si="5"/>
        <v>4.5999999999999996</v>
      </c>
    </row>
    <row r="114" spans="3:16" ht="15.75" thickBot="1" x14ac:dyDescent="0.3">
      <c r="C114" s="25" t="s">
        <v>60</v>
      </c>
      <c r="D114" s="26">
        <v>42463</v>
      </c>
      <c r="E114" s="27" t="s">
        <v>559</v>
      </c>
      <c r="F114" s="18" t="str">
        <f>VLOOKUP(E114,BD_Escuela[],2,FALSE)</f>
        <v>Agronomía</v>
      </c>
      <c r="G114" s="27">
        <v>4</v>
      </c>
      <c r="H114" s="18" t="str">
        <f>VLOOKUP(G114,BD_Participacion[],2)</f>
        <v>No tuvo</v>
      </c>
      <c r="I114" s="18">
        <f>INDEX(BD_DecimasExtras,MATCH(H114,'BD Aux'!$H$7:$H$10,0),MATCH(YEAR(D114),'BD Aux'!$I$6:$M$6,0))</f>
        <v>0</v>
      </c>
      <c r="J114" s="27">
        <v>6</v>
      </c>
      <c r="K114" s="27">
        <v>3.9</v>
      </c>
      <c r="L114" s="27">
        <v>5.7</v>
      </c>
      <c r="M114" s="32">
        <f t="shared" si="3"/>
        <v>5.2</v>
      </c>
      <c r="N114" s="32">
        <f t="shared" ca="1" si="4"/>
        <v>5.8206000000000007</v>
      </c>
      <c r="O114" s="32">
        <f>IF(J114&gt;AVERAGE(Prueba_1),$E$3,$E$4)</f>
        <v>4.4092307692307706</v>
      </c>
      <c r="P114" s="39">
        <f t="shared" si="5"/>
        <v>6</v>
      </c>
    </row>
    <row r="115" spans="3:16" ht="15.75" thickBot="1" x14ac:dyDescent="0.3">
      <c r="C115" s="25" t="s">
        <v>91</v>
      </c>
      <c r="D115" s="26">
        <v>42767</v>
      </c>
      <c r="E115" s="27" t="s">
        <v>559</v>
      </c>
      <c r="F115" s="18" t="str">
        <f>VLOOKUP(E115,BD_Escuela[],2,FALSE)</f>
        <v>Agronomía</v>
      </c>
      <c r="G115" s="27">
        <v>20</v>
      </c>
      <c r="H115" s="18" t="str">
        <f>VLOOKUP(G115,BD_Participacion[],2)</f>
        <v>Baja</v>
      </c>
      <c r="I115" s="18">
        <f>INDEX(BD_DecimasExtras,MATCH(H115,'BD Aux'!$H$7:$H$10,0),MATCH(YEAR(D115),'BD Aux'!$I$6:$M$6,0))</f>
        <v>0.2</v>
      </c>
      <c r="J115" s="27">
        <v>4.8</v>
      </c>
      <c r="K115" s="27">
        <v>6</v>
      </c>
      <c r="L115" s="27">
        <v>5.3</v>
      </c>
      <c r="M115" s="32">
        <f t="shared" si="3"/>
        <v>5.4666666666666668</v>
      </c>
      <c r="N115" s="32">
        <f t="shared" ca="1" si="4"/>
        <v>4.2</v>
      </c>
      <c r="O115" s="32">
        <f>IF(J115&gt;AVERAGE(Prueba_1),$E$3,$E$4)</f>
        <v>4.4092307692307706</v>
      </c>
      <c r="P115" s="39">
        <f t="shared" si="5"/>
        <v>6</v>
      </c>
    </row>
    <row r="116" spans="3:16" ht="15.75" thickBot="1" x14ac:dyDescent="0.3">
      <c r="C116" s="25" t="s">
        <v>92</v>
      </c>
      <c r="D116" s="26">
        <v>41863</v>
      </c>
      <c r="E116" s="27" t="s">
        <v>571</v>
      </c>
      <c r="F116" s="18" t="str">
        <f>VLOOKUP(E116,BD_Escuela[],2,FALSE)</f>
        <v>Ingeniería Forestal</v>
      </c>
      <c r="G116" s="27">
        <v>29</v>
      </c>
      <c r="H116" s="18" t="str">
        <f>VLOOKUP(G116,BD_Participacion[],2)</f>
        <v>Baja</v>
      </c>
      <c r="I116" s="18">
        <f>INDEX(BD_DecimasExtras,MATCH(H116,'BD Aux'!$H$7:$H$10,0),MATCH(YEAR(D116),'BD Aux'!$I$6:$M$6,0))</f>
        <v>0.1</v>
      </c>
      <c r="J116" s="27">
        <v>2.2000000000000002</v>
      </c>
      <c r="K116" s="27">
        <v>1</v>
      </c>
      <c r="L116" s="27">
        <v>6.1</v>
      </c>
      <c r="M116" s="32">
        <f t="shared" si="3"/>
        <v>4.3040983606557379</v>
      </c>
      <c r="N116" s="32">
        <f t="shared" ca="1" si="4"/>
        <v>5.5557885245901639</v>
      </c>
      <c r="O116" s="32">
        <f>IF(J116&gt;AVERAGE(Prueba_1),$E$3,$E$4)</f>
        <v>3.2210526315789472</v>
      </c>
      <c r="P116" s="39">
        <f t="shared" si="5"/>
        <v>6.1</v>
      </c>
    </row>
    <row r="117" spans="3:16" ht="15.75" thickBot="1" x14ac:dyDescent="0.3">
      <c r="C117" s="25" t="s">
        <v>93</v>
      </c>
      <c r="D117" s="26">
        <v>41455</v>
      </c>
      <c r="E117" s="27" t="s">
        <v>559</v>
      </c>
      <c r="F117" s="18" t="str">
        <f>VLOOKUP(E117,BD_Escuela[],2,FALSE)</f>
        <v>Agronomía</v>
      </c>
      <c r="G117" s="27">
        <v>2</v>
      </c>
      <c r="H117" s="18" t="str">
        <f>VLOOKUP(G117,BD_Participacion[],2)</f>
        <v>No tuvo</v>
      </c>
      <c r="I117" s="18">
        <f>INDEX(BD_DecimasExtras,MATCH(H117,'BD Aux'!$H$7:$H$10,0),MATCH(YEAR(D117),'BD Aux'!$I$6:$M$6,0))</f>
        <v>0</v>
      </c>
      <c r="J117" s="27">
        <v>6.2</v>
      </c>
      <c r="K117" s="27">
        <v>2.9</v>
      </c>
      <c r="L117" s="27">
        <v>3.8</v>
      </c>
      <c r="M117" s="32">
        <f t="shared" si="3"/>
        <v>4.3</v>
      </c>
      <c r="N117" s="32">
        <f t="shared" ca="1" si="4"/>
        <v>4.3254000000000001</v>
      </c>
      <c r="O117" s="32">
        <f>IF(J117&gt;AVERAGE(Prueba_1),$E$3,$E$4)</f>
        <v>4.4092307692307706</v>
      </c>
      <c r="P117" s="39">
        <f t="shared" ca="1" si="5"/>
        <v>4.3</v>
      </c>
    </row>
    <row r="118" spans="3:16" ht="15.75" thickBot="1" x14ac:dyDescent="0.3">
      <c r="C118" s="25" t="s">
        <v>94</v>
      </c>
      <c r="D118" s="26">
        <v>42630</v>
      </c>
      <c r="E118" s="27" t="s">
        <v>561</v>
      </c>
      <c r="F118" s="18" t="str">
        <f>VLOOKUP(E118,BD_Escuela[],2,FALSE)</f>
        <v>Astronomía</v>
      </c>
      <c r="G118" s="27">
        <v>4</v>
      </c>
      <c r="H118" s="18" t="str">
        <f>VLOOKUP(G118,BD_Participacion[],2)</f>
        <v>No tuvo</v>
      </c>
      <c r="I118" s="18">
        <f>INDEX(BD_DecimasExtras,MATCH(H118,'BD Aux'!$H$7:$H$10,0),MATCH(YEAR(D118),'BD Aux'!$I$6:$M$6,0))</f>
        <v>0</v>
      </c>
      <c r="J118" s="27">
        <v>1</v>
      </c>
      <c r="K118" s="27">
        <v>5.8</v>
      </c>
      <c r="L118" s="27">
        <v>4.5999999999999996</v>
      </c>
      <c r="M118" s="32">
        <f t="shared" si="3"/>
        <v>4.2040983606557383</v>
      </c>
      <c r="N118" s="32">
        <f t="shared" ca="1" si="4"/>
        <v>4.2</v>
      </c>
      <c r="O118" s="32">
        <f>IF(J118&gt;AVERAGE(Prueba_1),$E$3,$E$4)</f>
        <v>3.2210526315789472</v>
      </c>
      <c r="P118" s="39">
        <f t="shared" si="5"/>
        <v>5.8</v>
      </c>
    </row>
    <row r="119" spans="3:16" ht="15.75" thickBot="1" x14ac:dyDescent="0.3">
      <c r="C119" s="25" t="s">
        <v>95</v>
      </c>
      <c r="D119" s="26">
        <v>41959</v>
      </c>
      <c r="E119" s="27" t="s">
        <v>579</v>
      </c>
      <c r="F119" s="18" t="str">
        <f>VLOOKUP(E119,BD_Escuela[],2,FALSE)</f>
        <v>Investigación Quimica</v>
      </c>
      <c r="G119" s="27">
        <v>27</v>
      </c>
      <c r="H119" s="18" t="str">
        <f>VLOOKUP(G119,BD_Participacion[],2)</f>
        <v>Baja</v>
      </c>
      <c r="I119" s="18">
        <f>INDEX(BD_DecimasExtras,MATCH(H119,'BD Aux'!$H$7:$H$10,0),MATCH(YEAR(D119),'BD Aux'!$I$6:$M$6,0))</f>
        <v>0.1</v>
      </c>
      <c r="J119" s="27">
        <v>3.9</v>
      </c>
      <c r="K119" s="27">
        <v>2.1</v>
      </c>
      <c r="L119" s="27">
        <v>1.7</v>
      </c>
      <c r="M119" s="32">
        <f t="shared" si="3"/>
        <v>4.3040983606557379</v>
      </c>
      <c r="N119" s="32">
        <f t="shared" ca="1" si="4"/>
        <v>3.2061885245901642</v>
      </c>
      <c r="O119" s="32">
        <f>IF(J119&gt;AVERAGE(Prueba_1),$E$3,$E$4)</f>
        <v>3.2210526315789472</v>
      </c>
      <c r="P119" s="39">
        <f t="shared" ca="1" si="5"/>
        <v>3.2061885245901642</v>
      </c>
    </row>
    <row r="120" spans="3:16" ht="15.75" thickBot="1" x14ac:dyDescent="0.3">
      <c r="C120" s="25" t="s">
        <v>96</v>
      </c>
      <c r="D120" s="26">
        <v>41481</v>
      </c>
      <c r="E120" s="27" t="s">
        <v>567</v>
      </c>
      <c r="F120" s="18" t="str">
        <f>VLOOKUP(E120,BD_Escuela[],2,FALSE)</f>
        <v>Ingeniería Comercial</v>
      </c>
      <c r="G120" s="27">
        <v>36</v>
      </c>
      <c r="H120" s="18" t="str">
        <f>VLOOKUP(G120,BD_Participacion[],2)</f>
        <v xml:space="preserve">Media </v>
      </c>
      <c r="I120" s="18">
        <f>INDEX(BD_DecimasExtras,MATCH(H120,'BD Aux'!$H$7:$H$10,0),MATCH(YEAR(D120),'BD Aux'!$I$6:$M$6,0))</f>
        <v>0.2</v>
      </c>
      <c r="J120" s="27">
        <v>3.8</v>
      </c>
      <c r="K120" s="27">
        <v>4.3</v>
      </c>
      <c r="L120" s="27">
        <v>3.6</v>
      </c>
      <c r="M120" s="32">
        <f t="shared" si="3"/>
        <v>4.4040983606557385</v>
      </c>
      <c r="N120" s="32">
        <f t="shared" ca="1" si="4"/>
        <v>4.2741885245901647</v>
      </c>
      <c r="O120" s="32">
        <f>IF(J120&gt;AVERAGE(Prueba_1),$E$3,$E$4)</f>
        <v>3.2210526315789472</v>
      </c>
      <c r="P120" s="39">
        <f t="shared" si="5"/>
        <v>3.6</v>
      </c>
    </row>
    <row r="121" spans="3:16" ht="15.75" thickBot="1" x14ac:dyDescent="0.3">
      <c r="C121" s="25" t="s">
        <v>97</v>
      </c>
      <c r="D121" s="26">
        <v>42325</v>
      </c>
      <c r="E121" s="27" t="s">
        <v>569</v>
      </c>
      <c r="F121" s="18" t="str">
        <f>VLOOKUP(E121,BD_Escuela[],2,FALSE)</f>
        <v>Ingeniería Computación</v>
      </c>
      <c r="G121" s="27">
        <v>12</v>
      </c>
      <c r="H121" s="18" t="str">
        <f>VLOOKUP(G121,BD_Participacion[],2)</f>
        <v>No tuvo</v>
      </c>
      <c r="I121" s="18">
        <f>INDEX(BD_DecimasExtras,MATCH(H121,'BD Aux'!$H$7:$H$10,0),MATCH(YEAR(D121),'BD Aux'!$I$6:$M$6,0))</f>
        <v>0</v>
      </c>
      <c r="J121" s="27">
        <v>4.0999999999999996</v>
      </c>
      <c r="K121" s="27">
        <v>5.9</v>
      </c>
      <c r="L121" s="27">
        <v>1.9</v>
      </c>
      <c r="M121" s="32">
        <f t="shared" si="3"/>
        <v>4.2040983606557383</v>
      </c>
      <c r="N121" s="32">
        <f t="shared" ca="1" si="4"/>
        <v>3.2595885245901646</v>
      </c>
      <c r="O121" s="32">
        <f>IF(J121&gt;AVERAGE(Prueba_1),$E$3,$E$4)</f>
        <v>4.4092307692307706</v>
      </c>
      <c r="P121" s="39">
        <f t="shared" ca="1" si="5"/>
        <v>3.2595885245901646</v>
      </c>
    </row>
    <row r="122" spans="3:16" ht="15.75" thickBot="1" x14ac:dyDescent="0.3">
      <c r="C122" s="25" t="s">
        <v>98</v>
      </c>
      <c r="D122" s="26">
        <v>42250</v>
      </c>
      <c r="E122" s="27" t="s">
        <v>559</v>
      </c>
      <c r="F122" s="18" t="str">
        <f>VLOOKUP(E122,BD_Escuela[],2,FALSE)</f>
        <v>Agronomía</v>
      </c>
      <c r="G122" s="27">
        <v>22</v>
      </c>
      <c r="H122" s="18" t="str">
        <f>VLOOKUP(G122,BD_Participacion[],2)</f>
        <v>Baja</v>
      </c>
      <c r="I122" s="18">
        <f>INDEX(BD_DecimasExtras,MATCH(H122,'BD Aux'!$H$7:$H$10,0),MATCH(YEAR(D122),'BD Aux'!$I$6:$M$6,0))</f>
        <v>0.1</v>
      </c>
      <c r="J122" s="27">
        <v>5.5</v>
      </c>
      <c r="K122" s="27">
        <v>5.6</v>
      </c>
      <c r="L122" s="27">
        <v>6.9</v>
      </c>
      <c r="M122" s="32">
        <f t="shared" si="3"/>
        <v>6.05</v>
      </c>
      <c r="N122" s="32">
        <f t="shared" ca="1" si="4"/>
        <v>6.9153000000000002</v>
      </c>
      <c r="O122" s="32">
        <f>IF(J122&gt;AVERAGE(Prueba_1),$E$3,$E$4)</f>
        <v>4.4092307692307706</v>
      </c>
      <c r="P122" s="39">
        <f t="shared" si="5"/>
        <v>6.9</v>
      </c>
    </row>
    <row r="123" spans="3:16" ht="15.75" thickBot="1" x14ac:dyDescent="0.3">
      <c r="C123" s="25" t="s">
        <v>99</v>
      </c>
      <c r="D123" s="26">
        <v>41767</v>
      </c>
      <c r="E123" s="27" t="s">
        <v>573</v>
      </c>
      <c r="F123" s="18" t="str">
        <f>VLOOKUP(E123,BD_Escuela[],2,FALSE)</f>
        <v>Ingeniería Mecánica</v>
      </c>
      <c r="G123" s="27">
        <v>14</v>
      </c>
      <c r="H123" s="18" t="str">
        <f>VLOOKUP(G123,BD_Participacion[],2)</f>
        <v>No tuvo</v>
      </c>
      <c r="I123" s="18">
        <f>INDEX(BD_DecimasExtras,MATCH(H123,'BD Aux'!$H$7:$H$10,0),MATCH(YEAR(D123),'BD Aux'!$I$6:$M$6,0))</f>
        <v>0</v>
      </c>
      <c r="J123" s="27">
        <v>3.2</v>
      </c>
      <c r="K123" s="27">
        <v>2.4</v>
      </c>
      <c r="L123" s="27">
        <v>4.7</v>
      </c>
      <c r="M123" s="32">
        <f t="shared" si="3"/>
        <v>4.2040983606557383</v>
      </c>
      <c r="N123" s="32">
        <f t="shared" ca="1" si="4"/>
        <v>4.7547885245901638</v>
      </c>
      <c r="O123" s="32">
        <f>IF(J123&gt;AVERAGE(Prueba_1),$E$3,$E$4)</f>
        <v>3.2210526315789472</v>
      </c>
      <c r="P123" s="39">
        <f t="shared" si="5"/>
        <v>4.7</v>
      </c>
    </row>
    <row r="124" spans="3:16" ht="15.75" thickBot="1" x14ac:dyDescent="0.3">
      <c r="C124" s="25" t="s">
        <v>100</v>
      </c>
      <c r="D124" s="26">
        <v>42318</v>
      </c>
      <c r="E124" s="27" t="s">
        <v>565</v>
      </c>
      <c r="F124" s="18" t="str">
        <f>VLOOKUP(E124,BD_Escuela[],2,FALSE)</f>
        <v>Enfermería</v>
      </c>
      <c r="G124" s="27">
        <v>3</v>
      </c>
      <c r="H124" s="18" t="str">
        <f>VLOOKUP(G124,BD_Participacion[],2)</f>
        <v>No tuvo</v>
      </c>
      <c r="I124" s="18">
        <f>INDEX(BD_DecimasExtras,MATCH(H124,'BD Aux'!$H$7:$H$10,0),MATCH(YEAR(D124),'BD Aux'!$I$6:$M$6,0))</f>
        <v>0</v>
      </c>
      <c r="J124" s="27">
        <v>1.4</v>
      </c>
      <c r="K124" s="27">
        <v>5.0999999999999996</v>
      </c>
      <c r="L124" s="27">
        <v>6.6</v>
      </c>
      <c r="M124" s="32">
        <f t="shared" si="3"/>
        <v>4.2040983606557383</v>
      </c>
      <c r="N124" s="32">
        <f t="shared" ca="1" si="4"/>
        <v>5.7693885245901644</v>
      </c>
      <c r="O124" s="32">
        <f>IF(J124&gt;AVERAGE(Prueba_1),$E$3,$E$4)</f>
        <v>3.2210526315789472</v>
      </c>
      <c r="P124" s="39">
        <f t="shared" si="5"/>
        <v>6.6</v>
      </c>
    </row>
    <row r="125" spans="3:16" ht="15.75" thickBot="1" x14ac:dyDescent="0.3">
      <c r="C125" s="25" t="s">
        <v>101</v>
      </c>
      <c r="D125" s="26">
        <v>42679</v>
      </c>
      <c r="E125" s="27" t="s">
        <v>575</v>
      </c>
      <c r="F125" s="18" t="str">
        <f>VLOOKUP(E125,BD_Escuela[],2,FALSE)</f>
        <v>Ingeniería Transporte</v>
      </c>
      <c r="G125" s="27">
        <v>9</v>
      </c>
      <c r="H125" s="18" t="str">
        <f>VLOOKUP(G125,BD_Participacion[],2)</f>
        <v>No tuvo</v>
      </c>
      <c r="I125" s="18">
        <f>INDEX(BD_DecimasExtras,MATCH(H125,'BD Aux'!$H$7:$H$10,0),MATCH(YEAR(D125),'BD Aux'!$I$6:$M$6,0))</f>
        <v>0</v>
      </c>
      <c r="J125" s="27">
        <v>1</v>
      </c>
      <c r="K125" s="27">
        <v>5.6</v>
      </c>
      <c r="L125" s="27">
        <v>1.6</v>
      </c>
      <c r="M125" s="32">
        <f t="shared" si="3"/>
        <v>4.2040983606557383</v>
      </c>
      <c r="N125" s="32">
        <f t="shared" ca="1" si="4"/>
        <v>4.2</v>
      </c>
      <c r="O125" s="32">
        <f>IF(J125&gt;AVERAGE(Prueba_1),$E$3,$E$4)</f>
        <v>3.2210526315789472</v>
      </c>
      <c r="P125" s="39">
        <f t="shared" ca="1" si="5"/>
        <v>3.2210526315789472</v>
      </c>
    </row>
    <row r="126" spans="3:16" ht="15.75" thickBot="1" x14ac:dyDescent="0.3">
      <c r="C126" s="25" t="s">
        <v>102</v>
      </c>
      <c r="D126" s="26">
        <v>41619</v>
      </c>
      <c r="E126" s="27" t="s">
        <v>575</v>
      </c>
      <c r="F126" s="18" t="str">
        <f>VLOOKUP(E126,BD_Escuela[],2,FALSE)</f>
        <v>Ingeniería Transporte</v>
      </c>
      <c r="G126" s="27">
        <v>5</v>
      </c>
      <c r="H126" s="18" t="str">
        <f>VLOOKUP(G126,BD_Participacion[],2)</f>
        <v>No tuvo</v>
      </c>
      <c r="I126" s="18">
        <f>INDEX(BD_DecimasExtras,MATCH(H126,'BD Aux'!$H$7:$H$10,0),MATCH(YEAR(D126),'BD Aux'!$I$6:$M$6,0))</f>
        <v>0</v>
      </c>
      <c r="J126" s="27">
        <v>3.1</v>
      </c>
      <c r="K126" s="27">
        <v>6.5</v>
      </c>
      <c r="L126" s="27">
        <v>2.4</v>
      </c>
      <c r="M126" s="32">
        <f t="shared" si="3"/>
        <v>4.2040983606557383</v>
      </c>
      <c r="N126" s="32">
        <f t="shared" ca="1" si="4"/>
        <v>3.5265885245901645</v>
      </c>
      <c r="O126" s="32">
        <f>IF(J126&gt;AVERAGE(Prueba_1),$E$3,$E$4)</f>
        <v>3.2210526315789472</v>
      </c>
      <c r="P126" s="39">
        <f t="shared" ca="1" si="5"/>
        <v>3.2210526315789472</v>
      </c>
    </row>
    <row r="127" spans="3:16" ht="15.75" thickBot="1" x14ac:dyDescent="0.3">
      <c r="C127" s="25" t="s">
        <v>103</v>
      </c>
      <c r="D127" s="26">
        <v>41635</v>
      </c>
      <c r="E127" s="27" t="s">
        <v>573</v>
      </c>
      <c r="F127" s="18" t="str">
        <f>VLOOKUP(E127,BD_Escuela[],2,FALSE)</f>
        <v>Ingeniería Mecánica</v>
      </c>
      <c r="G127" s="27">
        <v>49</v>
      </c>
      <c r="H127" s="18" t="str">
        <f>VLOOKUP(G127,BD_Participacion[],2)</f>
        <v>Alta</v>
      </c>
      <c r="I127" s="18">
        <f>INDEX(BD_DecimasExtras,MATCH(H127,'BD Aux'!$H$7:$H$10,0),MATCH(YEAR(D127),'BD Aux'!$I$6:$M$6,0))</f>
        <v>0.5</v>
      </c>
      <c r="J127" s="27">
        <v>1.2</v>
      </c>
      <c r="K127" s="27">
        <v>2.6</v>
      </c>
      <c r="L127" s="27">
        <v>4.8</v>
      </c>
      <c r="M127" s="32">
        <f t="shared" si="3"/>
        <v>4.7040983606557383</v>
      </c>
      <c r="N127" s="32">
        <f t="shared" ca="1" si="4"/>
        <v>5.0751885245901649</v>
      </c>
      <c r="O127" s="32">
        <f>IF(J127&gt;AVERAGE(Prueba_1),$E$3,$E$4)</f>
        <v>3.2210526315789472</v>
      </c>
      <c r="P127" s="39">
        <f t="shared" si="5"/>
        <v>4.8</v>
      </c>
    </row>
    <row r="128" spans="3:16" ht="15.75" thickBot="1" x14ac:dyDescent="0.3">
      <c r="C128" s="25" t="s">
        <v>104</v>
      </c>
      <c r="D128" s="26">
        <v>42197</v>
      </c>
      <c r="E128" s="27" t="s">
        <v>563</v>
      </c>
      <c r="F128" s="18" t="str">
        <f>VLOOKUP(E128,BD_Escuela[],2,FALSE)</f>
        <v>Bachilerato</v>
      </c>
      <c r="G128" s="27">
        <v>35</v>
      </c>
      <c r="H128" s="18" t="str">
        <f>VLOOKUP(G128,BD_Participacion[],2)</f>
        <v xml:space="preserve">Media </v>
      </c>
      <c r="I128" s="18">
        <f>INDEX(BD_DecimasExtras,MATCH(H128,'BD Aux'!$H$7:$H$10,0),MATCH(YEAR(D128),'BD Aux'!$I$6:$M$6,0))</f>
        <v>0.3</v>
      </c>
      <c r="J128" s="27">
        <v>1.2</v>
      </c>
      <c r="K128" s="27">
        <v>3</v>
      </c>
      <c r="L128" s="27">
        <v>3.4</v>
      </c>
      <c r="M128" s="32">
        <f t="shared" si="3"/>
        <v>4.5040983606557381</v>
      </c>
      <c r="N128" s="32">
        <f t="shared" ca="1" si="4"/>
        <v>4.220788524590164</v>
      </c>
      <c r="O128" s="32">
        <f>IF(J128&gt;AVERAGE(Prueba_1),$E$3,$E$4)</f>
        <v>3.2210526315789472</v>
      </c>
      <c r="P128" s="39">
        <f t="shared" si="5"/>
        <v>1.2</v>
      </c>
    </row>
    <row r="129" spans="3:16" ht="15.75" thickBot="1" x14ac:dyDescent="0.3">
      <c r="C129" s="25" t="s">
        <v>105</v>
      </c>
      <c r="D129" s="26">
        <v>41784</v>
      </c>
      <c r="E129" s="27" t="s">
        <v>559</v>
      </c>
      <c r="F129" s="18" t="str">
        <f>VLOOKUP(E129,BD_Escuela[],2,FALSE)</f>
        <v>Agronomía</v>
      </c>
      <c r="G129" s="27">
        <v>33</v>
      </c>
      <c r="H129" s="18" t="str">
        <f>VLOOKUP(G129,BD_Participacion[],2)</f>
        <v xml:space="preserve">Media </v>
      </c>
      <c r="I129" s="18">
        <f>INDEX(BD_DecimasExtras,MATCH(H129,'BD Aux'!$H$7:$H$10,0),MATCH(YEAR(D129),'BD Aux'!$I$6:$M$6,0))</f>
        <v>0.3</v>
      </c>
      <c r="J129" s="27">
        <v>5.5</v>
      </c>
      <c r="K129" s="27">
        <v>4.5999999999999996</v>
      </c>
      <c r="L129" s="27">
        <v>2.4</v>
      </c>
      <c r="M129" s="32">
        <f t="shared" si="3"/>
        <v>4.3166666666666673</v>
      </c>
      <c r="N129" s="32">
        <f t="shared" ca="1" si="4"/>
        <v>3.5867000000000004</v>
      </c>
      <c r="O129" s="32">
        <f>IF(J129&gt;AVERAGE(Prueba_1),$E$3,$E$4)</f>
        <v>4.4092307692307706</v>
      </c>
      <c r="P129" s="39">
        <f t="shared" si="5"/>
        <v>2.4</v>
      </c>
    </row>
    <row r="130" spans="3:16" ht="15.75" thickBot="1" x14ac:dyDescent="0.3">
      <c r="C130" s="25" t="s">
        <v>105</v>
      </c>
      <c r="D130" s="26">
        <v>42290</v>
      </c>
      <c r="E130" s="27" t="s">
        <v>577</v>
      </c>
      <c r="F130" s="18" t="str">
        <f>VLOOKUP(E130,BD_Escuela[],2,FALSE)</f>
        <v>Investigación Nutrición y Dietetica</v>
      </c>
      <c r="G130" s="27">
        <v>44</v>
      </c>
      <c r="H130" s="18" t="str">
        <f>VLOOKUP(G130,BD_Participacion[],2)</f>
        <v xml:space="preserve">Media </v>
      </c>
      <c r="I130" s="18">
        <f>INDEX(BD_DecimasExtras,MATCH(H130,'BD Aux'!$H$7:$H$10,0),MATCH(YEAR(D130),'BD Aux'!$I$6:$M$6,0))</f>
        <v>0.3</v>
      </c>
      <c r="J130" s="27">
        <v>2.7</v>
      </c>
      <c r="K130" s="27">
        <v>1.1000000000000001</v>
      </c>
      <c r="L130" s="27">
        <v>1.2</v>
      </c>
      <c r="M130" s="32">
        <f t="shared" si="3"/>
        <v>4.5040983606557381</v>
      </c>
      <c r="N130" s="32">
        <f t="shared" ca="1" si="4"/>
        <v>3.0459885245901646</v>
      </c>
      <c r="O130" s="32">
        <f>IF(J130&gt;AVERAGE(Prueba_1),$E$3,$E$4)</f>
        <v>3.2210526315789472</v>
      </c>
      <c r="P130" s="39">
        <f t="shared" si="5"/>
        <v>1.1000000000000001</v>
      </c>
    </row>
    <row r="131" spans="3:16" ht="15.75" thickBot="1" x14ac:dyDescent="0.3">
      <c r="C131" s="25" t="s">
        <v>106</v>
      </c>
      <c r="D131" s="26">
        <v>42701</v>
      </c>
      <c r="E131" s="27" t="s">
        <v>559</v>
      </c>
      <c r="F131" s="18" t="str">
        <f>VLOOKUP(E131,BD_Escuela[],2,FALSE)</f>
        <v>Agronomía</v>
      </c>
      <c r="G131" s="27">
        <v>26</v>
      </c>
      <c r="H131" s="18" t="str">
        <f>VLOOKUP(G131,BD_Participacion[],2)</f>
        <v>Baja</v>
      </c>
      <c r="I131" s="18">
        <f>INDEX(BD_DecimasExtras,MATCH(H131,'BD Aux'!$H$7:$H$10,0),MATCH(YEAR(D131),'BD Aux'!$I$6:$M$6,0))</f>
        <v>0.1</v>
      </c>
      <c r="J131" s="27">
        <v>6.7</v>
      </c>
      <c r="K131" s="27">
        <v>1</v>
      </c>
      <c r="L131" s="27">
        <v>4.0999999999999996</v>
      </c>
      <c r="M131" s="32">
        <f t="shared" si="3"/>
        <v>3.9833333333333334</v>
      </c>
      <c r="N131" s="32">
        <f t="shared" ca="1" si="4"/>
        <v>4.2</v>
      </c>
      <c r="O131" s="32">
        <f>IF(J131&gt;AVERAGE(Prueba_1),$E$3,$E$4)</f>
        <v>4.4092307692307706</v>
      </c>
      <c r="P131" s="39">
        <f t="shared" si="5"/>
        <v>6.7</v>
      </c>
    </row>
    <row r="132" spans="3:16" ht="15.75" thickBot="1" x14ac:dyDescent="0.3">
      <c r="C132" s="25" t="s">
        <v>107</v>
      </c>
      <c r="D132" s="26">
        <v>42456</v>
      </c>
      <c r="E132" s="27" t="s">
        <v>575</v>
      </c>
      <c r="F132" s="18" t="str">
        <f>VLOOKUP(E132,BD_Escuela[],2,FALSE)</f>
        <v>Ingeniería Transporte</v>
      </c>
      <c r="G132" s="27">
        <v>13</v>
      </c>
      <c r="H132" s="18" t="str">
        <f>VLOOKUP(G132,BD_Participacion[],2)</f>
        <v>No tuvo</v>
      </c>
      <c r="I132" s="18">
        <f>INDEX(BD_DecimasExtras,MATCH(H132,'BD Aux'!$H$7:$H$10,0),MATCH(YEAR(D132),'BD Aux'!$I$6:$M$6,0))</f>
        <v>0</v>
      </c>
      <c r="J132" s="27">
        <v>3.4</v>
      </c>
      <c r="K132" s="27">
        <v>6.9</v>
      </c>
      <c r="L132" s="27">
        <v>1.8</v>
      </c>
      <c r="M132" s="32">
        <f t="shared" si="3"/>
        <v>4.2040983606557383</v>
      </c>
      <c r="N132" s="32">
        <f t="shared" ca="1" si="4"/>
        <v>3.2061885245901642</v>
      </c>
      <c r="O132" s="32">
        <f>IF(J132&gt;AVERAGE(Prueba_1),$E$3,$E$4)</f>
        <v>3.2210526315789472</v>
      </c>
      <c r="P132" s="39">
        <f t="shared" ca="1" si="5"/>
        <v>3.2061885245901642</v>
      </c>
    </row>
    <row r="133" spans="3:16" ht="15.75" thickBot="1" x14ac:dyDescent="0.3">
      <c r="C133" s="25" t="s">
        <v>108</v>
      </c>
      <c r="D133" s="26">
        <v>41495</v>
      </c>
      <c r="E133" s="27" t="s">
        <v>569</v>
      </c>
      <c r="F133" s="18" t="str">
        <f>VLOOKUP(E133,BD_Escuela[],2,FALSE)</f>
        <v>Ingeniería Computación</v>
      </c>
      <c r="G133" s="27">
        <v>7</v>
      </c>
      <c r="H133" s="18" t="str">
        <f>VLOOKUP(G133,BD_Participacion[],2)</f>
        <v>No tuvo</v>
      </c>
      <c r="I133" s="18">
        <f>INDEX(BD_DecimasExtras,MATCH(H133,'BD Aux'!$H$7:$H$10,0),MATCH(YEAR(D133),'BD Aux'!$I$6:$M$6,0))</f>
        <v>0</v>
      </c>
      <c r="J133" s="27">
        <v>6.2</v>
      </c>
      <c r="K133" s="27">
        <v>2.2999999999999998</v>
      </c>
      <c r="L133" s="27">
        <v>6.1</v>
      </c>
      <c r="M133" s="32">
        <f t="shared" si="3"/>
        <v>4.2040983606557383</v>
      </c>
      <c r="N133" s="32">
        <f t="shared" ca="1" si="4"/>
        <v>5.502388524590164</v>
      </c>
      <c r="O133" s="32">
        <f>IF(J133&gt;AVERAGE(Prueba_1),$E$3,$E$4)</f>
        <v>4.4092307692307706</v>
      </c>
      <c r="P133" s="39">
        <f t="shared" si="5"/>
        <v>6.2</v>
      </c>
    </row>
    <row r="134" spans="3:16" ht="15.75" thickBot="1" x14ac:dyDescent="0.3">
      <c r="C134" s="25" t="s">
        <v>109</v>
      </c>
      <c r="D134" s="26">
        <v>41838</v>
      </c>
      <c r="E134" s="27" t="s">
        <v>559</v>
      </c>
      <c r="F134" s="18" t="str">
        <f>VLOOKUP(E134,BD_Escuela[],2,FALSE)</f>
        <v>Agronomía</v>
      </c>
      <c r="G134" s="27">
        <v>39</v>
      </c>
      <c r="H134" s="18" t="str">
        <f>VLOOKUP(G134,BD_Participacion[],2)</f>
        <v xml:space="preserve">Media </v>
      </c>
      <c r="I134" s="18">
        <f>INDEX(BD_DecimasExtras,MATCH(H134,'BD Aux'!$H$7:$H$10,0),MATCH(YEAR(D134),'BD Aux'!$I$6:$M$6,0))</f>
        <v>0.3</v>
      </c>
      <c r="J134" s="27">
        <v>1.9</v>
      </c>
      <c r="K134" s="27">
        <v>1.1000000000000001</v>
      </c>
      <c r="L134" s="27">
        <v>4</v>
      </c>
      <c r="M134" s="32">
        <f t="shared" si="3"/>
        <v>2.4833333333333334</v>
      </c>
      <c r="N134" s="32">
        <f t="shared" ca="1" si="4"/>
        <v>3.4621000000000004</v>
      </c>
      <c r="O134" s="32">
        <f>IF(J134&gt;AVERAGE(Prueba_1),$E$3,$E$4)</f>
        <v>3.2210526315789472</v>
      </c>
      <c r="P134" s="39">
        <f t="shared" si="5"/>
        <v>4</v>
      </c>
    </row>
    <row r="135" spans="3:16" ht="15.75" thickBot="1" x14ac:dyDescent="0.3">
      <c r="C135" s="25" t="s">
        <v>110</v>
      </c>
      <c r="D135" s="26">
        <v>42682</v>
      </c>
      <c r="E135" s="27" t="s">
        <v>563</v>
      </c>
      <c r="F135" s="18" t="str">
        <f>VLOOKUP(E135,BD_Escuela[],2,FALSE)</f>
        <v>Bachilerato</v>
      </c>
      <c r="G135" s="27">
        <v>39</v>
      </c>
      <c r="H135" s="18" t="str">
        <f>VLOOKUP(G135,BD_Participacion[],2)</f>
        <v xml:space="preserve">Media </v>
      </c>
      <c r="I135" s="18">
        <f>INDEX(BD_DecimasExtras,MATCH(H135,'BD Aux'!$H$7:$H$10,0),MATCH(YEAR(D135),'BD Aux'!$I$6:$M$6,0))</f>
        <v>0.4</v>
      </c>
      <c r="J135" s="27">
        <v>5.5</v>
      </c>
      <c r="K135" s="27">
        <v>4.4000000000000004</v>
      </c>
      <c r="L135" s="27">
        <v>5.8</v>
      </c>
      <c r="M135" s="32">
        <f t="shared" si="3"/>
        <v>4.6040983606557386</v>
      </c>
      <c r="N135" s="32">
        <f t="shared" ca="1" si="4"/>
        <v>4.2</v>
      </c>
      <c r="O135" s="32">
        <f>IF(J135&gt;AVERAGE(Prueba_1),$E$3,$E$4)</f>
        <v>4.4092307692307706</v>
      </c>
      <c r="P135" s="39">
        <f t="shared" si="5"/>
        <v>5.8</v>
      </c>
    </row>
    <row r="136" spans="3:16" ht="15.75" thickBot="1" x14ac:dyDescent="0.3">
      <c r="C136" s="25" t="s">
        <v>111</v>
      </c>
      <c r="D136" s="26">
        <v>42240</v>
      </c>
      <c r="E136" s="27" t="s">
        <v>575</v>
      </c>
      <c r="F136" s="18" t="str">
        <f>VLOOKUP(E136,BD_Escuela[],2,FALSE)</f>
        <v>Ingeniería Transporte</v>
      </c>
      <c r="G136" s="27">
        <v>45</v>
      </c>
      <c r="H136" s="18" t="str">
        <f>VLOOKUP(G136,BD_Participacion[],2)</f>
        <v>Alta</v>
      </c>
      <c r="I136" s="18">
        <f>INDEX(BD_DecimasExtras,MATCH(H136,'BD Aux'!$H$7:$H$10,0),MATCH(YEAR(D136),'BD Aux'!$I$6:$M$6,0))</f>
        <v>0.6</v>
      </c>
      <c r="J136" s="27">
        <v>2.7</v>
      </c>
      <c r="K136" s="27">
        <v>2.2999999999999998</v>
      </c>
      <c r="L136" s="27">
        <v>3.4</v>
      </c>
      <c r="M136" s="32">
        <f t="shared" ref="M136:M199" si="6">IF(F136&lt;&gt;"Agronomía",$E$2+I136,IF(D136&gt;12-31-2015,AVERAGE(J136:L136)+I136/2,SUM(J136:L136)*(1-0.65)))</f>
        <v>4.8040983606557379</v>
      </c>
      <c r="N136" s="32">
        <f t="shared" ref="N136:N199" ca="1" si="7">IF(YEARFRAC(D136,TODAY())&gt;3.75,SUM(L136,M136)*(1-0.466),4.2)</f>
        <v>4.3809885245901645</v>
      </c>
      <c r="O136" s="32">
        <f>IF(J136&gt;AVERAGE(Prueba_1),$E$3,$E$4)</f>
        <v>3.2210526315789472</v>
      </c>
      <c r="P136" s="39">
        <f t="shared" ref="P136:P199" si="8">IF(L136&lt;4,IF(I136&gt;AVERAGE($I$7:$I$1048),MIN(J136:L136),MIN(M136:O136)),MAX(J136:L136))</f>
        <v>2.2999999999999998</v>
      </c>
    </row>
    <row r="137" spans="3:16" ht="15.75" thickBot="1" x14ac:dyDescent="0.3">
      <c r="C137" s="25" t="s">
        <v>112</v>
      </c>
      <c r="D137" s="26">
        <v>41685</v>
      </c>
      <c r="E137" s="27" t="s">
        <v>561</v>
      </c>
      <c r="F137" s="18" t="str">
        <f>VLOOKUP(E137,BD_Escuela[],2,FALSE)</f>
        <v>Astronomía</v>
      </c>
      <c r="G137" s="27">
        <v>12</v>
      </c>
      <c r="H137" s="18" t="str">
        <f>VLOOKUP(G137,BD_Participacion[],2)</f>
        <v>No tuvo</v>
      </c>
      <c r="I137" s="18">
        <f>INDEX(BD_DecimasExtras,MATCH(H137,'BD Aux'!$H$7:$H$10,0),MATCH(YEAR(D137),'BD Aux'!$I$6:$M$6,0))</f>
        <v>0</v>
      </c>
      <c r="J137" s="27">
        <v>3.9</v>
      </c>
      <c r="K137" s="27">
        <v>6.5</v>
      </c>
      <c r="L137" s="27">
        <v>2.6</v>
      </c>
      <c r="M137" s="32">
        <f t="shared" si="6"/>
        <v>4.2040983606557383</v>
      </c>
      <c r="N137" s="32">
        <f t="shared" ca="1" si="7"/>
        <v>3.6333885245901643</v>
      </c>
      <c r="O137" s="32">
        <f>IF(J137&gt;AVERAGE(Prueba_1),$E$3,$E$4)</f>
        <v>3.2210526315789472</v>
      </c>
      <c r="P137" s="39">
        <f t="shared" ca="1" si="8"/>
        <v>3.2210526315789472</v>
      </c>
    </row>
    <row r="138" spans="3:16" ht="15.75" thickBot="1" x14ac:dyDescent="0.3">
      <c r="C138" s="25" t="s">
        <v>113</v>
      </c>
      <c r="D138" s="26">
        <v>41544</v>
      </c>
      <c r="E138" s="27" t="s">
        <v>569</v>
      </c>
      <c r="F138" s="18" t="str">
        <f>VLOOKUP(E138,BD_Escuela[],2,FALSE)</f>
        <v>Ingeniería Computación</v>
      </c>
      <c r="G138" s="27">
        <v>35</v>
      </c>
      <c r="H138" s="18" t="str">
        <f>VLOOKUP(G138,BD_Participacion[],2)</f>
        <v xml:space="preserve">Media </v>
      </c>
      <c r="I138" s="18">
        <f>INDEX(BD_DecimasExtras,MATCH(H138,'BD Aux'!$H$7:$H$10,0),MATCH(YEAR(D138),'BD Aux'!$I$6:$M$6,0))</f>
        <v>0.2</v>
      </c>
      <c r="J138" s="27">
        <v>1.7</v>
      </c>
      <c r="K138" s="27">
        <v>6.6</v>
      </c>
      <c r="L138" s="27">
        <v>6.8</v>
      </c>
      <c r="M138" s="32">
        <f t="shared" si="6"/>
        <v>4.4040983606557385</v>
      </c>
      <c r="N138" s="32">
        <f t="shared" ca="1" si="7"/>
        <v>5.9829885245901648</v>
      </c>
      <c r="O138" s="32">
        <f>IF(J138&gt;AVERAGE(Prueba_1),$E$3,$E$4)</f>
        <v>3.2210526315789472</v>
      </c>
      <c r="P138" s="39">
        <f t="shared" si="8"/>
        <v>6.8</v>
      </c>
    </row>
    <row r="139" spans="3:16" ht="15.75" thickBot="1" x14ac:dyDescent="0.3">
      <c r="C139" s="25" t="s">
        <v>114</v>
      </c>
      <c r="D139" s="26">
        <v>42309</v>
      </c>
      <c r="E139" s="27" t="s">
        <v>571</v>
      </c>
      <c r="F139" s="18" t="str">
        <f>VLOOKUP(E139,BD_Escuela[],2,FALSE)</f>
        <v>Ingeniería Forestal</v>
      </c>
      <c r="G139" s="27">
        <v>36</v>
      </c>
      <c r="H139" s="18" t="str">
        <f>VLOOKUP(G139,BD_Participacion[],2)</f>
        <v xml:space="preserve">Media </v>
      </c>
      <c r="I139" s="18">
        <f>INDEX(BD_DecimasExtras,MATCH(H139,'BD Aux'!$H$7:$H$10,0),MATCH(YEAR(D139),'BD Aux'!$I$6:$M$6,0))</f>
        <v>0.3</v>
      </c>
      <c r="J139" s="27">
        <v>1.5</v>
      </c>
      <c r="K139" s="27">
        <v>5.5</v>
      </c>
      <c r="L139" s="27">
        <v>2.5</v>
      </c>
      <c r="M139" s="32">
        <f t="shared" si="6"/>
        <v>4.5040983606557381</v>
      </c>
      <c r="N139" s="32">
        <f t="shared" ca="1" si="7"/>
        <v>3.7401885245901645</v>
      </c>
      <c r="O139" s="32">
        <f>IF(J139&gt;AVERAGE(Prueba_1),$E$3,$E$4)</f>
        <v>3.2210526315789472</v>
      </c>
      <c r="P139" s="39">
        <f t="shared" si="8"/>
        <v>1.5</v>
      </c>
    </row>
    <row r="140" spans="3:16" ht="15.75" thickBot="1" x14ac:dyDescent="0.3">
      <c r="C140" s="25" t="s">
        <v>72</v>
      </c>
      <c r="D140" s="26">
        <v>42219</v>
      </c>
      <c r="E140" s="27" t="s">
        <v>571</v>
      </c>
      <c r="F140" s="18" t="str">
        <f>VLOOKUP(E140,BD_Escuela[],2,FALSE)</f>
        <v>Ingeniería Forestal</v>
      </c>
      <c r="G140" s="27">
        <v>23</v>
      </c>
      <c r="H140" s="18" t="str">
        <f>VLOOKUP(G140,BD_Participacion[],2)</f>
        <v>Baja</v>
      </c>
      <c r="I140" s="18">
        <f>INDEX(BD_DecimasExtras,MATCH(H140,'BD Aux'!$H$7:$H$10,0),MATCH(YEAR(D140),'BD Aux'!$I$6:$M$6,0))</f>
        <v>0.1</v>
      </c>
      <c r="J140" s="27">
        <v>1.5</v>
      </c>
      <c r="K140" s="27">
        <v>5.2</v>
      </c>
      <c r="L140" s="27">
        <v>6.5</v>
      </c>
      <c r="M140" s="32">
        <f t="shared" si="6"/>
        <v>4.3040983606557379</v>
      </c>
      <c r="N140" s="32">
        <f t="shared" ca="1" si="7"/>
        <v>5.7693885245901644</v>
      </c>
      <c r="O140" s="32">
        <f>IF(J140&gt;AVERAGE(Prueba_1),$E$3,$E$4)</f>
        <v>3.2210526315789472</v>
      </c>
      <c r="P140" s="39">
        <f t="shared" si="8"/>
        <v>6.5</v>
      </c>
    </row>
    <row r="141" spans="3:16" ht="15.75" thickBot="1" x14ac:dyDescent="0.3">
      <c r="C141" s="25" t="s">
        <v>115</v>
      </c>
      <c r="D141" s="26">
        <v>41842</v>
      </c>
      <c r="E141" s="27" t="s">
        <v>575</v>
      </c>
      <c r="F141" s="18" t="str">
        <f>VLOOKUP(E141,BD_Escuela[],2,FALSE)</f>
        <v>Ingeniería Transporte</v>
      </c>
      <c r="G141" s="27">
        <v>48</v>
      </c>
      <c r="H141" s="18" t="str">
        <f>VLOOKUP(G141,BD_Participacion[],2)</f>
        <v>Alta</v>
      </c>
      <c r="I141" s="18">
        <f>INDEX(BD_DecimasExtras,MATCH(H141,'BD Aux'!$H$7:$H$10,0),MATCH(YEAR(D141),'BD Aux'!$I$6:$M$6,0))</f>
        <v>0.5</v>
      </c>
      <c r="J141" s="27">
        <v>6.9</v>
      </c>
      <c r="K141" s="27">
        <v>3.1</v>
      </c>
      <c r="L141" s="27">
        <v>1.5</v>
      </c>
      <c r="M141" s="32">
        <f t="shared" si="6"/>
        <v>4.7040983606557383</v>
      </c>
      <c r="N141" s="32">
        <f t="shared" ca="1" si="7"/>
        <v>3.3129885245901645</v>
      </c>
      <c r="O141" s="32">
        <f>IF(J141&gt;AVERAGE(Prueba_1),$E$3,$E$4)</f>
        <v>4.4092307692307706</v>
      </c>
      <c r="P141" s="39">
        <f t="shared" si="8"/>
        <v>1.5</v>
      </c>
    </row>
    <row r="142" spans="3:16" ht="15.75" thickBot="1" x14ac:dyDescent="0.3">
      <c r="C142" s="25" t="s">
        <v>66</v>
      </c>
      <c r="D142" s="26">
        <v>41767</v>
      </c>
      <c r="E142" s="27" t="s">
        <v>563</v>
      </c>
      <c r="F142" s="18" t="str">
        <f>VLOOKUP(E142,BD_Escuela[],2,FALSE)</f>
        <v>Bachilerato</v>
      </c>
      <c r="G142" s="27">
        <v>29</v>
      </c>
      <c r="H142" s="18" t="str">
        <f>VLOOKUP(G142,BD_Participacion[],2)</f>
        <v>Baja</v>
      </c>
      <c r="I142" s="18">
        <f>INDEX(BD_DecimasExtras,MATCH(H142,'BD Aux'!$H$7:$H$10,0),MATCH(YEAR(D142),'BD Aux'!$I$6:$M$6,0))</f>
        <v>0.1</v>
      </c>
      <c r="J142" s="27">
        <v>4.9000000000000004</v>
      </c>
      <c r="K142" s="27">
        <v>3.8</v>
      </c>
      <c r="L142" s="27">
        <v>7</v>
      </c>
      <c r="M142" s="32">
        <f t="shared" si="6"/>
        <v>4.3040983606557379</v>
      </c>
      <c r="N142" s="32">
        <f t="shared" ca="1" si="7"/>
        <v>6.0363885245901647</v>
      </c>
      <c r="O142" s="32">
        <f>IF(J142&gt;AVERAGE(Prueba_1),$E$3,$E$4)</f>
        <v>4.4092307692307706</v>
      </c>
      <c r="P142" s="39">
        <f t="shared" si="8"/>
        <v>7</v>
      </c>
    </row>
    <row r="143" spans="3:16" ht="15.75" thickBot="1" x14ac:dyDescent="0.3">
      <c r="C143" s="25" t="s">
        <v>116</v>
      </c>
      <c r="D143" s="26">
        <v>41508</v>
      </c>
      <c r="E143" s="27" t="s">
        <v>579</v>
      </c>
      <c r="F143" s="18" t="str">
        <f>VLOOKUP(E143,BD_Escuela[],2,FALSE)</f>
        <v>Investigación Quimica</v>
      </c>
      <c r="G143" s="27">
        <v>38</v>
      </c>
      <c r="H143" s="18" t="str">
        <f>VLOOKUP(G143,BD_Participacion[],2)</f>
        <v xml:space="preserve">Media </v>
      </c>
      <c r="I143" s="18">
        <f>INDEX(BD_DecimasExtras,MATCH(H143,'BD Aux'!$H$7:$H$10,0),MATCH(YEAR(D143),'BD Aux'!$I$6:$M$6,0))</f>
        <v>0.2</v>
      </c>
      <c r="J143" s="27">
        <v>2.1</v>
      </c>
      <c r="K143" s="27">
        <v>2.6</v>
      </c>
      <c r="L143" s="27">
        <v>3.6</v>
      </c>
      <c r="M143" s="32">
        <f t="shared" si="6"/>
        <v>4.4040983606557385</v>
      </c>
      <c r="N143" s="32">
        <f t="shared" ca="1" si="7"/>
        <v>4.2741885245901647</v>
      </c>
      <c r="O143" s="32">
        <f>IF(J143&gt;AVERAGE(Prueba_1),$E$3,$E$4)</f>
        <v>3.2210526315789472</v>
      </c>
      <c r="P143" s="39">
        <f t="shared" si="8"/>
        <v>2.1</v>
      </c>
    </row>
    <row r="144" spans="3:16" ht="15.75" thickBot="1" x14ac:dyDescent="0.3">
      <c r="C144" s="25" t="s">
        <v>117</v>
      </c>
      <c r="D144" s="26">
        <v>41598</v>
      </c>
      <c r="E144" s="27" t="s">
        <v>559</v>
      </c>
      <c r="F144" s="18" t="str">
        <f>VLOOKUP(E144,BD_Escuela[],2,FALSE)</f>
        <v>Agronomía</v>
      </c>
      <c r="G144" s="27">
        <v>48</v>
      </c>
      <c r="H144" s="18" t="str">
        <f>VLOOKUP(G144,BD_Participacion[],2)</f>
        <v>Alta</v>
      </c>
      <c r="I144" s="18">
        <f>INDEX(BD_DecimasExtras,MATCH(H144,'BD Aux'!$H$7:$H$10,0),MATCH(YEAR(D144),'BD Aux'!$I$6:$M$6,0))</f>
        <v>0.5</v>
      </c>
      <c r="J144" s="27">
        <v>2.2000000000000002</v>
      </c>
      <c r="K144" s="27">
        <v>6.6</v>
      </c>
      <c r="L144" s="27">
        <v>1.6</v>
      </c>
      <c r="M144" s="32">
        <f t="shared" si="6"/>
        <v>3.7166666666666668</v>
      </c>
      <c r="N144" s="32">
        <f t="shared" ca="1" si="7"/>
        <v>2.8391000000000002</v>
      </c>
      <c r="O144" s="32">
        <f>IF(J144&gt;AVERAGE(Prueba_1),$E$3,$E$4)</f>
        <v>3.2210526315789472</v>
      </c>
      <c r="P144" s="39">
        <f t="shared" si="8"/>
        <v>1.6</v>
      </c>
    </row>
    <row r="145" spans="3:16" ht="15.75" thickBot="1" x14ac:dyDescent="0.3">
      <c r="C145" s="25" t="s">
        <v>99</v>
      </c>
      <c r="D145" s="26">
        <v>41974</v>
      </c>
      <c r="E145" s="27" t="s">
        <v>575</v>
      </c>
      <c r="F145" s="18" t="str">
        <f>VLOOKUP(E145,BD_Escuela[],2,FALSE)</f>
        <v>Ingeniería Transporte</v>
      </c>
      <c r="G145" s="27">
        <v>7</v>
      </c>
      <c r="H145" s="18" t="str">
        <f>VLOOKUP(G145,BD_Participacion[],2)</f>
        <v>No tuvo</v>
      </c>
      <c r="I145" s="18">
        <f>INDEX(BD_DecimasExtras,MATCH(H145,'BD Aux'!$H$7:$H$10,0),MATCH(YEAR(D145),'BD Aux'!$I$6:$M$6,0))</f>
        <v>0</v>
      </c>
      <c r="J145" s="27">
        <v>1.3</v>
      </c>
      <c r="K145" s="27">
        <v>7</v>
      </c>
      <c r="L145" s="27">
        <v>1.5</v>
      </c>
      <c r="M145" s="32">
        <f t="shared" si="6"/>
        <v>4.2040983606557383</v>
      </c>
      <c r="N145" s="32">
        <f t="shared" ca="1" si="7"/>
        <v>3.0459885245901646</v>
      </c>
      <c r="O145" s="32">
        <f>IF(J145&gt;AVERAGE(Prueba_1),$E$3,$E$4)</f>
        <v>3.2210526315789472</v>
      </c>
      <c r="P145" s="39">
        <f t="shared" ca="1" si="8"/>
        <v>3.0459885245901646</v>
      </c>
    </row>
    <row r="146" spans="3:16" ht="15.75" thickBot="1" x14ac:dyDescent="0.3">
      <c r="C146" s="25" t="s">
        <v>66</v>
      </c>
      <c r="D146" s="26">
        <v>42498</v>
      </c>
      <c r="E146" s="27" t="s">
        <v>563</v>
      </c>
      <c r="F146" s="18" t="str">
        <f>VLOOKUP(E146,BD_Escuela[],2,FALSE)</f>
        <v>Bachilerato</v>
      </c>
      <c r="G146" s="27">
        <v>20</v>
      </c>
      <c r="H146" s="18" t="str">
        <f>VLOOKUP(G146,BD_Participacion[],2)</f>
        <v>Baja</v>
      </c>
      <c r="I146" s="18">
        <f>INDEX(BD_DecimasExtras,MATCH(H146,'BD Aux'!$H$7:$H$10,0),MATCH(YEAR(D146),'BD Aux'!$I$6:$M$6,0))</f>
        <v>0.1</v>
      </c>
      <c r="J146" s="27">
        <v>5.8</v>
      </c>
      <c r="K146" s="27">
        <v>1.3</v>
      </c>
      <c r="L146" s="27">
        <v>5.2</v>
      </c>
      <c r="M146" s="32">
        <f t="shared" si="6"/>
        <v>4.3040983606557379</v>
      </c>
      <c r="N146" s="32">
        <f t="shared" ca="1" si="7"/>
        <v>5.0751885245901649</v>
      </c>
      <c r="O146" s="32">
        <f>IF(J146&gt;AVERAGE(Prueba_1),$E$3,$E$4)</f>
        <v>4.4092307692307706</v>
      </c>
      <c r="P146" s="39">
        <f t="shared" si="8"/>
        <v>5.8</v>
      </c>
    </row>
    <row r="147" spans="3:16" ht="15.75" thickBot="1" x14ac:dyDescent="0.3">
      <c r="C147" s="25" t="s">
        <v>118</v>
      </c>
      <c r="D147" s="26">
        <v>41846</v>
      </c>
      <c r="E147" s="27" t="s">
        <v>565</v>
      </c>
      <c r="F147" s="18" t="str">
        <f>VLOOKUP(E147,BD_Escuela[],2,FALSE)</f>
        <v>Enfermería</v>
      </c>
      <c r="G147" s="27">
        <v>46</v>
      </c>
      <c r="H147" s="18" t="str">
        <f>VLOOKUP(G147,BD_Participacion[],2)</f>
        <v>Alta</v>
      </c>
      <c r="I147" s="18">
        <f>INDEX(BD_DecimasExtras,MATCH(H147,'BD Aux'!$H$7:$H$10,0),MATCH(YEAR(D147),'BD Aux'!$I$6:$M$6,0))</f>
        <v>0.5</v>
      </c>
      <c r="J147" s="27">
        <v>2.2000000000000002</v>
      </c>
      <c r="K147" s="27">
        <v>7</v>
      </c>
      <c r="L147" s="27">
        <v>4.2</v>
      </c>
      <c r="M147" s="32">
        <f t="shared" si="6"/>
        <v>4.7040983606557383</v>
      </c>
      <c r="N147" s="32">
        <f t="shared" ca="1" si="7"/>
        <v>4.7547885245901638</v>
      </c>
      <c r="O147" s="32">
        <f>IF(J147&gt;AVERAGE(Prueba_1),$E$3,$E$4)</f>
        <v>3.2210526315789472</v>
      </c>
      <c r="P147" s="39">
        <f t="shared" si="8"/>
        <v>7</v>
      </c>
    </row>
    <row r="148" spans="3:16" ht="15.75" thickBot="1" x14ac:dyDescent="0.3">
      <c r="C148" s="25" t="s">
        <v>64</v>
      </c>
      <c r="D148" s="26">
        <v>42606</v>
      </c>
      <c r="E148" s="27" t="s">
        <v>573</v>
      </c>
      <c r="F148" s="18" t="str">
        <f>VLOOKUP(E148,BD_Escuela[],2,FALSE)</f>
        <v>Ingeniería Mecánica</v>
      </c>
      <c r="G148" s="27">
        <v>29</v>
      </c>
      <c r="H148" s="18" t="str">
        <f>VLOOKUP(G148,BD_Participacion[],2)</f>
        <v>Baja</v>
      </c>
      <c r="I148" s="18">
        <f>INDEX(BD_DecimasExtras,MATCH(H148,'BD Aux'!$H$7:$H$10,0),MATCH(YEAR(D148),'BD Aux'!$I$6:$M$6,0))</f>
        <v>0.1</v>
      </c>
      <c r="J148" s="27">
        <v>3.7</v>
      </c>
      <c r="K148" s="27">
        <v>1.5</v>
      </c>
      <c r="L148" s="27">
        <v>2</v>
      </c>
      <c r="M148" s="32">
        <f t="shared" si="6"/>
        <v>4.3040983606557379</v>
      </c>
      <c r="N148" s="32">
        <f t="shared" ca="1" si="7"/>
        <v>4.2</v>
      </c>
      <c r="O148" s="32">
        <f>IF(J148&gt;AVERAGE(Prueba_1),$E$3,$E$4)</f>
        <v>3.2210526315789472</v>
      </c>
      <c r="P148" s="39">
        <f t="shared" ca="1" si="8"/>
        <v>3.2210526315789472</v>
      </c>
    </row>
    <row r="149" spans="3:16" ht="15.75" thickBot="1" x14ac:dyDescent="0.3">
      <c r="C149" s="25" t="s">
        <v>119</v>
      </c>
      <c r="D149" s="26">
        <v>42363</v>
      </c>
      <c r="E149" s="27" t="s">
        <v>569</v>
      </c>
      <c r="F149" s="18" t="str">
        <f>VLOOKUP(E149,BD_Escuela[],2,FALSE)</f>
        <v>Ingeniería Computación</v>
      </c>
      <c r="G149" s="27">
        <v>34</v>
      </c>
      <c r="H149" s="18" t="str">
        <f>VLOOKUP(G149,BD_Participacion[],2)</f>
        <v xml:space="preserve">Media </v>
      </c>
      <c r="I149" s="18">
        <f>INDEX(BD_DecimasExtras,MATCH(H149,'BD Aux'!$H$7:$H$10,0),MATCH(YEAR(D149),'BD Aux'!$I$6:$M$6,0))</f>
        <v>0.3</v>
      </c>
      <c r="J149" s="27">
        <v>1.5</v>
      </c>
      <c r="K149" s="27">
        <v>1.7</v>
      </c>
      <c r="L149" s="27">
        <v>5.5</v>
      </c>
      <c r="M149" s="32">
        <f t="shared" si="6"/>
        <v>4.5040983606557381</v>
      </c>
      <c r="N149" s="32">
        <f t="shared" ca="1" si="7"/>
        <v>5.3421885245901652</v>
      </c>
      <c r="O149" s="32">
        <f>IF(J149&gt;AVERAGE(Prueba_1),$E$3,$E$4)</f>
        <v>3.2210526315789472</v>
      </c>
      <c r="P149" s="39">
        <f t="shared" si="8"/>
        <v>5.5</v>
      </c>
    </row>
    <row r="150" spans="3:16" ht="15.75" thickBot="1" x14ac:dyDescent="0.3">
      <c r="C150" s="25" t="s">
        <v>120</v>
      </c>
      <c r="D150" s="26">
        <v>42142</v>
      </c>
      <c r="E150" s="27" t="s">
        <v>569</v>
      </c>
      <c r="F150" s="18" t="str">
        <f>VLOOKUP(E150,BD_Escuela[],2,FALSE)</f>
        <v>Ingeniería Computación</v>
      </c>
      <c r="G150" s="27">
        <v>34</v>
      </c>
      <c r="H150" s="18" t="str">
        <f>VLOOKUP(G150,BD_Participacion[],2)</f>
        <v xml:space="preserve">Media </v>
      </c>
      <c r="I150" s="18">
        <f>INDEX(BD_DecimasExtras,MATCH(H150,'BD Aux'!$H$7:$H$10,0),MATCH(YEAR(D150),'BD Aux'!$I$6:$M$6,0))</f>
        <v>0.3</v>
      </c>
      <c r="J150" s="27">
        <v>1.4</v>
      </c>
      <c r="K150" s="27">
        <v>1.8</v>
      </c>
      <c r="L150" s="27">
        <v>3.2</v>
      </c>
      <c r="M150" s="32">
        <f t="shared" si="6"/>
        <v>4.5040983606557381</v>
      </c>
      <c r="N150" s="32">
        <f t="shared" ca="1" si="7"/>
        <v>4.1139885245901642</v>
      </c>
      <c r="O150" s="32">
        <f>IF(J150&gt;AVERAGE(Prueba_1),$E$3,$E$4)</f>
        <v>3.2210526315789472</v>
      </c>
      <c r="P150" s="39">
        <f t="shared" si="8"/>
        <v>1.4</v>
      </c>
    </row>
    <row r="151" spans="3:16" ht="15.75" thickBot="1" x14ac:dyDescent="0.3">
      <c r="C151" s="25" t="s">
        <v>121</v>
      </c>
      <c r="D151" s="26">
        <v>41916</v>
      </c>
      <c r="E151" s="27" t="s">
        <v>567</v>
      </c>
      <c r="F151" s="18" t="str">
        <f>VLOOKUP(E151,BD_Escuela[],2,FALSE)</f>
        <v>Ingeniería Comercial</v>
      </c>
      <c r="G151" s="27">
        <v>33</v>
      </c>
      <c r="H151" s="18" t="str">
        <f>VLOOKUP(G151,BD_Participacion[],2)</f>
        <v xml:space="preserve">Media </v>
      </c>
      <c r="I151" s="18">
        <f>INDEX(BD_DecimasExtras,MATCH(H151,'BD Aux'!$H$7:$H$10,0),MATCH(YEAR(D151),'BD Aux'!$I$6:$M$6,0))</f>
        <v>0.3</v>
      </c>
      <c r="J151" s="27">
        <v>2.2999999999999998</v>
      </c>
      <c r="K151" s="27">
        <v>5.3</v>
      </c>
      <c r="L151" s="27">
        <v>6.3</v>
      </c>
      <c r="M151" s="32">
        <f t="shared" si="6"/>
        <v>4.5040983606557381</v>
      </c>
      <c r="N151" s="32">
        <f t="shared" ca="1" si="7"/>
        <v>5.7693885245901644</v>
      </c>
      <c r="O151" s="32">
        <f>IF(J151&gt;AVERAGE(Prueba_1),$E$3,$E$4)</f>
        <v>3.2210526315789472</v>
      </c>
      <c r="P151" s="39">
        <f t="shared" si="8"/>
        <v>6.3</v>
      </c>
    </row>
    <row r="152" spans="3:16" ht="15.75" thickBot="1" x14ac:dyDescent="0.3">
      <c r="C152" s="25" t="s">
        <v>122</v>
      </c>
      <c r="D152" s="26">
        <v>41427</v>
      </c>
      <c r="E152" s="27" t="s">
        <v>577</v>
      </c>
      <c r="F152" s="18" t="str">
        <f>VLOOKUP(E152,BD_Escuela[],2,FALSE)</f>
        <v>Investigación Nutrición y Dietetica</v>
      </c>
      <c r="G152" s="27">
        <v>27</v>
      </c>
      <c r="H152" s="18" t="str">
        <f>VLOOKUP(G152,BD_Participacion[],2)</f>
        <v>Baja</v>
      </c>
      <c r="I152" s="18">
        <f>INDEX(BD_DecimasExtras,MATCH(H152,'BD Aux'!$H$7:$H$10,0),MATCH(YEAR(D152),'BD Aux'!$I$6:$M$6,0))</f>
        <v>0.1</v>
      </c>
      <c r="J152" s="27">
        <v>2.2999999999999998</v>
      </c>
      <c r="K152" s="27">
        <v>6.5</v>
      </c>
      <c r="L152" s="27">
        <v>1.5</v>
      </c>
      <c r="M152" s="32">
        <f t="shared" si="6"/>
        <v>4.3040983606557379</v>
      </c>
      <c r="N152" s="32">
        <f t="shared" ca="1" si="7"/>
        <v>3.099388524590164</v>
      </c>
      <c r="O152" s="32">
        <f>IF(J152&gt;AVERAGE(Prueba_1),$E$3,$E$4)</f>
        <v>3.2210526315789472</v>
      </c>
      <c r="P152" s="39">
        <f t="shared" ca="1" si="8"/>
        <v>3.099388524590164</v>
      </c>
    </row>
    <row r="153" spans="3:16" ht="15.75" thickBot="1" x14ac:dyDescent="0.3">
      <c r="C153" s="25" t="s">
        <v>123</v>
      </c>
      <c r="D153" s="26">
        <v>41983</v>
      </c>
      <c r="E153" s="27" t="s">
        <v>561</v>
      </c>
      <c r="F153" s="18" t="str">
        <f>VLOOKUP(E153,BD_Escuela[],2,FALSE)</f>
        <v>Astronomía</v>
      </c>
      <c r="G153" s="27">
        <v>28</v>
      </c>
      <c r="H153" s="18" t="str">
        <f>VLOOKUP(G153,BD_Participacion[],2)</f>
        <v>Baja</v>
      </c>
      <c r="I153" s="18">
        <f>INDEX(BD_DecimasExtras,MATCH(H153,'BD Aux'!$H$7:$H$10,0),MATCH(YEAR(D153),'BD Aux'!$I$6:$M$6,0))</f>
        <v>0.1</v>
      </c>
      <c r="J153" s="27">
        <v>5.3</v>
      </c>
      <c r="K153" s="27">
        <v>3.5</v>
      </c>
      <c r="L153" s="27">
        <v>4.9000000000000004</v>
      </c>
      <c r="M153" s="32">
        <f t="shared" si="6"/>
        <v>4.3040983606557379</v>
      </c>
      <c r="N153" s="32">
        <f t="shared" ca="1" si="7"/>
        <v>4.9149885245901643</v>
      </c>
      <c r="O153" s="32">
        <f>IF(J153&gt;AVERAGE(Prueba_1),$E$3,$E$4)</f>
        <v>4.4092307692307706</v>
      </c>
      <c r="P153" s="39">
        <f t="shared" si="8"/>
        <v>5.3</v>
      </c>
    </row>
    <row r="154" spans="3:16" ht="15.75" thickBot="1" x14ac:dyDescent="0.3">
      <c r="C154" s="25" t="s">
        <v>124</v>
      </c>
      <c r="D154" s="26">
        <v>42200</v>
      </c>
      <c r="E154" s="27" t="s">
        <v>565</v>
      </c>
      <c r="F154" s="18" t="str">
        <f>VLOOKUP(E154,BD_Escuela[],2,FALSE)</f>
        <v>Enfermería</v>
      </c>
      <c r="G154" s="27">
        <v>43</v>
      </c>
      <c r="H154" s="18" t="str">
        <f>VLOOKUP(G154,BD_Participacion[],2)</f>
        <v xml:space="preserve">Media </v>
      </c>
      <c r="I154" s="18">
        <f>INDEX(BD_DecimasExtras,MATCH(H154,'BD Aux'!$H$7:$H$10,0),MATCH(YEAR(D154),'BD Aux'!$I$6:$M$6,0))</f>
        <v>0.3</v>
      </c>
      <c r="J154" s="27">
        <v>6.3</v>
      </c>
      <c r="K154" s="27">
        <v>6.4</v>
      </c>
      <c r="L154" s="27">
        <v>2.7</v>
      </c>
      <c r="M154" s="32">
        <f t="shared" si="6"/>
        <v>4.5040983606557381</v>
      </c>
      <c r="N154" s="32">
        <f t="shared" ca="1" si="7"/>
        <v>3.8469885245901643</v>
      </c>
      <c r="O154" s="32">
        <f>IF(J154&gt;AVERAGE(Prueba_1),$E$3,$E$4)</f>
        <v>4.4092307692307706</v>
      </c>
      <c r="P154" s="39">
        <f t="shared" si="8"/>
        <v>2.7</v>
      </c>
    </row>
    <row r="155" spans="3:16" ht="15.75" thickBot="1" x14ac:dyDescent="0.3">
      <c r="C155" s="25" t="s">
        <v>89</v>
      </c>
      <c r="D155" s="26">
        <v>42411</v>
      </c>
      <c r="E155" s="27" t="s">
        <v>565</v>
      </c>
      <c r="F155" s="18" t="str">
        <f>VLOOKUP(E155,BD_Escuela[],2,FALSE)</f>
        <v>Enfermería</v>
      </c>
      <c r="G155" s="27">
        <v>12</v>
      </c>
      <c r="H155" s="18" t="str">
        <f>VLOOKUP(G155,BD_Participacion[],2)</f>
        <v>No tuvo</v>
      </c>
      <c r="I155" s="18">
        <f>INDEX(BD_DecimasExtras,MATCH(H155,'BD Aux'!$H$7:$H$10,0),MATCH(YEAR(D155),'BD Aux'!$I$6:$M$6,0))</f>
        <v>0</v>
      </c>
      <c r="J155" s="27">
        <v>5</v>
      </c>
      <c r="K155" s="27">
        <v>5.3</v>
      </c>
      <c r="L155" s="27">
        <v>7</v>
      </c>
      <c r="M155" s="32">
        <f t="shared" si="6"/>
        <v>4.2040983606557383</v>
      </c>
      <c r="N155" s="32">
        <f t="shared" ca="1" si="7"/>
        <v>5.9829885245901648</v>
      </c>
      <c r="O155" s="32">
        <f>IF(J155&gt;AVERAGE(Prueba_1),$E$3,$E$4)</f>
        <v>4.4092307692307706</v>
      </c>
      <c r="P155" s="39">
        <f t="shared" si="8"/>
        <v>7</v>
      </c>
    </row>
    <row r="156" spans="3:16" ht="15.75" thickBot="1" x14ac:dyDescent="0.3">
      <c r="C156" s="25" t="s">
        <v>125</v>
      </c>
      <c r="D156" s="26">
        <v>41894</v>
      </c>
      <c r="E156" s="27" t="s">
        <v>567</v>
      </c>
      <c r="F156" s="18" t="str">
        <f>VLOOKUP(E156,BD_Escuela[],2,FALSE)</f>
        <v>Ingeniería Comercial</v>
      </c>
      <c r="G156" s="27">
        <v>20</v>
      </c>
      <c r="H156" s="18" t="str">
        <f>VLOOKUP(G156,BD_Participacion[],2)</f>
        <v>Baja</v>
      </c>
      <c r="I156" s="18">
        <f>INDEX(BD_DecimasExtras,MATCH(H156,'BD Aux'!$H$7:$H$10,0),MATCH(YEAR(D156),'BD Aux'!$I$6:$M$6,0))</f>
        <v>0.1</v>
      </c>
      <c r="J156" s="27">
        <v>6.4</v>
      </c>
      <c r="K156" s="27">
        <v>1</v>
      </c>
      <c r="L156" s="27">
        <v>3.4</v>
      </c>
      <c r="M156" s="32">
        <f t="shared" si="6"/>
        <v>4.3040983606557379</v>
      </c>
      <c r="N156" s="32">
        <f t="shared" ca="1" si="7"/>
        <v>4.1139885245901642</v>
      </c>
      <c r="O156" s="32">
        <f>IF(J156&gt;AVERAGE(Prueba_1),$E$3,$E$4)</f>
        <v>4.4092307692307706</v>
      </c>
      <c r="P156" s="39">
        <f t="shared" ca="1" si="8"/>
        <v>4.1139885245901642</v>
      </c>
    </row>
    <row r="157" spans="3:16" ht="15.75" thickBot="1" x14ac:dyDescent="0.3">
      <c r="C157" s="25" t="s">
        <v>126</v>
      </c>
      <c r="D157" s="26">
        <v>42155</v>
      </c>
      <c r="E157" s="27" t="s">
        <v>567</v>
      </c>
      <c r="F157" s="18" t="str">
        <f>VLOOKUP(E157,BD_Escuela[],2,FALSE)</f>
        <v>Ingeniería Comercial</v>
      </c>
      <c r="G157" s="27">
        <v>13</v>
      </c>
      <c r="H157" s="18" t="str">
        <f>VLOOKUP(G157,BD_Participacion[],2)</f>
        <v>No tuvo</v>
      </c>
      <c r="I157" s="18">
        <f>INDEX(BD_DecimasExtras,MATCH(H157,'BD Aux'!$H$7:$H$10,0),MATCH(YEAR(D157),'BD Aux'!$I$6:$M$6,0))</f>
        <v>0</v>
      </c>
      <c r="J157" s="27">
        <v>3.2</v>
      </c>
      <c r="K157" s="27">
        <v>6.1</v>
      </c>
      <c r="L157" s="27">
        <v>6.7</v>
      </c>
      <c r="M157" s="32">
        <f t="shared" si="6"/>
        <v>4.2040983606557383</v>
      </c>
      <c r="N157" s="32">
        <f t="shared" ca="1" si="7"/>
        <v>5.8227885245901643</v>
      </c>
      <c r="O157" s="32">
        <f>IF(J157&gt;AVERAGE(Prueba_1),$E$3,$E$4)</f>
        <v>3.2210526315789472</v>
      </c>
      <c r="P157" s="39">
        <f t="shared" si="8"/>
        <v>6.7</v>
      </c>
    </row>
    <row r="158" spans="3:16" ht="15.75" thickBot="1" x14ac:dyDescent="0.3">
      <c r="C158" s="25" t="s">
        <v>127</v>
      </c>
      <c r="D158" s="26">
        <v>41909</v>
      </c>
      <c r="E158" s="27" t="s">
        <v>569</v>
      </c>
      <c r="F158" s="18" t="str">
        <f>VLOOKUP(E158,BD_Escuela[],2,FALSE)</f>
        <v>Ingeniería Computación</v>
      </c>
      <c r="G158" s="27">
        <v>26</v>
      </c>
      <c r="H158" s="18" t="str">
        <f>VLOOKUP(G158,BD_Participacion[],2)</f>
        <v>Baja</v>
      </c>
      <c r="I158" s="18">
        <f>INDEX(BD_DecimasExtras,MATCH(H158,'BD Aux'!$H$7:$H$10,0),MATCH(YEAR(D158),'BD Aux'!$I$6:$M$6,0))</f>
        <v>0.1</v>
      </c>
      <c r="J158" s="27">
        <v>5.0999999999999996</v>
      </c>
      <c r="K158" s="27">
        <v>1.5</v>
      </c>
      <c r="L158" s="27">
        <v>2.7</v>
      </c>
      <c r="M158" s="32">
        <f t="shared" si="6"/>
        <v>4.3040983606557379</v>
      </c>
      <c r="N158" s="32">
        <f t="shared" ca="1" si="7"/>
        <v>3.7401885245901645</v>
      </c>
      <c r="O158" s="32">
        <f>IF(J158&gt;AVERAGE(Prueba_1),$E$3,$E$4)</f>
        <v>4.4092307692307706</v>
      </c>
      <c r="P158" s="39">
        <f t="shared" ca="1" si="8"/>
        <v>3.7401885245901645</v>
      </c>
    </row>
    <row r="159" spans="3:16" ht="15.75" thickBot="1" x14ac:dyDescent="0.3">
      <c r="C159" s="25" t="s">
        <v>128</v>
      </c>
      <c r="D159" s="26">
        <v>42521</v>
      </c>
      <c r="E159" s="27" t="s">
        <v>561</v>
      </c>
      <c r="F159" s="18" t="str">
        <f>VLOOKUP(E159,BD_Escuela[],2,FALSE)</f>
        <v>Astronomía</v>
      </c>
      <c r="G159" s="27">
        <v>46</v>
      </c>
      <c r="H159" s="18" t="str">
        <f>VLOOKUP(G159,BD_Participacion[],2)</f>
        <v>Alta</v>
      </c>
      <c r="I159" s="18">
        <f>INDEX(BD_DecimasExtras,MATCH(H159,'BD Aux'!$H$7:$H$10,0),MATCH(YEAR(D159),'BD Aux'!$I$6:$M$6,0))</f>
        <v>0.6</v>
      </c>
      <c r="J159" s="27">
        <v>7</v>
      </c>
      <c r="K159" s="27">
        <v>2</v>
      </c>
      <c r="L159" s="27">
        <v>1.6</v>
      </c>
      <c r="M159" s="32">
        <f t="shared" si="6"/>
        <v>4.8040983606557379</v>
      </c>
      <c r="N159" s="32">
        <f t="shared" ca="1" si="7"/>
        <v>3.4197885245901642</v>
      </c>
      <c r="O159" s="32">
        <f>IF(J159&gt;AVERAGE(Prueba_1),$E$3,$E$4)</f>
        <v>4.4092307692307706</v>
      </c>
      <c r="P159" s="39">
        <f t="shared" si="8"/>
        <v>1.6</v>
      </c>
    </row>
    <row r="160" spans="3:16" ht="15.75" thickBot="1" x14ac:dyDescent="0.3">
      <c r="C160" s="25" t="s">
        <v>129</v>
      </c>
      <c r="D160" s="26">
        <v>41422</v>
      </c>
      <c r="E160" s="27" t="s">
        <v>571</v>
      </c>
      <c r="F160" s="18" t="str">
        <f>VLOOKUP(E160,BD_Escuela[],2,FALSE)</f>
        <v>Ingeniería Forestal</v>
      </c>
      <c r="G160" s="27">
        <v>31</v>
      </c>
      <c r="H160" s="18" t="str">
        <f>VLOOKUP(G160,BD_Participacion[],2)</f>
        <v xml:space="preserve">Media </v>
      </c>
      <c r="I160" s="18">
        <f>INDEX(BD_DecimasExtras,MATCH(H160,'BD Aux'!$H$7:$H$10,0),MATCH(YEAR(D160),'BD Aux'!$I$6:$M$6,0))</f>
        <v>0.2</v>
      </c>
      <c r="J160" s="27">
        <v>6.1</v>
      </c>
      <c r="K160" s="27">
        <v>6</v>
      </c>
      <c r="L160" s="27">
        <v>5</v>
      </c>
      <c r="M160" s="32">
        <f t="shared" si="6"/>
        <v>4.4040983606557385</v>
      </c>
      <c r="N160" s="32">
        <f t="shared" ca="1" si="7"/>
        <v>5.0217885245901641</v>
      </c>
      <c r="O160" s="32">
        <f>IF(J160&gt;AVERAGE(Prueba_1),$E$3,$E$4)</f>
        <v>4.4092307692307706</v>
      </c>
      <c r="P160" s="39">
        <f t="shared" si="8"/>
        <v>6.1</v>
      </c>
    </row>
    <row r="161" spans="3:16" ht="15.75" thickBot="1" x14ac:dyDescent="0.3">
      <c r="C161" s="25" t="s">
        <v>53</v>
      </c>
      <c r="D161" s="26">
        <v>42712</v>
      </c>
      <c r="E161" s="27" t="s">
        <v>565</v>
      </c>
      <c r="F161" s="18" t="str">
        <f>VLOOKUP(E161,BD_Escuela[],2,FALSE)</f>
        <v>Enfermería</v>
      </c>
      <c r="G161" s="27">
        <v>22</v>
      </c>
      <c r="H161" s="18" t="str">
        <f>VLOOKUP(G161,BD_Participacion[],2)</f>
        <v>Baja</v>
      </c>
      <c r="I161" s="18">
        <f>INDEX(BD_DecimasExtras,MATCH(H161,'BD Aux'!$H$7:$H$10,0),MATCH(YEAR(D161),'BD Aux'!$I$6:$M$6,0))</f>
        <v>0.1</v>
      </c>
      <c r="J161" s="27">
        <v>3.7</v>
      </c>
      <c r="K161" s="27">
        <v>6</v>
      </c>
      <c r="L161" s="27">
        <v>5.2</v>
      </c>
      <c r="M161" s="32">
        <f t="shared" si="6"/>
        <v>4.3040983606557379</v>
      </c>
      <c r="N161" s="32">
        <f t="shared" ca="1" si="7"/>
        <v>4.2</v>
      </c>
      <c r="O161" s="32">
        <f>IF(J161&gt;AVERAGE(Prueba_1),$E$3,$E$4)</f>
        <v>3.2210526315789472</v>
      </c>
      <c r="P161" s="39">
        <f t="shared" si="8"/>
        <v>6</v>
      </c>
    </row>
    <row r="162" spans="3:16" ht="15.75" thickBot="1" x14ac:dyDescent="0.3">
      <c r="C162" s="25" t="s">
        <v>53</v>
      </c>
      <c r="D162" s="26">
        <v>42712</v>
      </c>
      <c r="E162" s="27" t="s">
        <v>561</v>
      </c>
      <c r="F162" s="18" t="str">
        <f>VLOOKUP(E162,BD_Escuela[],2,FALSE)</f>
        <v>Astronomía</v>
      </c>
      <c r="G162" s="27">
        <v>14</v>
      </c>
      <c r="H162" s="18" t="str">
        <f>VLOOKUP(G162,BD_Participacion[],2)</f>
        <v>No tuvo</v>
      </c>
      <c r="I162" s="18">
        <f>INDEX(BD_DecimasExtras,MATCH(H162,'BD Aux'!$H$7:$H$10,0),MATCH(YEAR(D162),'BD Aux'!$I$6:$M$6,0))</f>
        <v>0</v>
      </c>
      <c r="J162" s="27">
        <v>1.7</v>
      </c>
      <c r="K162" s="27">
        <v>5.5</v>
      </c>
      <c r="L162" s="27">
        <v>5.5</v>
      </c>
      <c r="M162" s="32">
        <f t="shared" si="6"/>
        <v>4.2040983606557383</v>
      </c>
      <c r="N162" s="32">
        <f t="shared" ca="1" si="7"/>
        <v>4.2</v>
      </c>
      <c r="O162" s="32">
        <f>IF(J162&gt;AVERAGE(Prueba_1),$E$3,$E$4)</f>
        <v>3.2210526315789472</v>
      </c>
      <c r="P162" s="39">
        <f t="shared" si="8"/>
        <v>5.5</v>
      </c>
    </row>
    <row r="163" spans="3:16" ht="15.75" thickBot="1" x14ac:dyDescent="0.3">
      <c r="C163" s="25" t="s">
        <v>130</v>
      </c>
      <c r="D163" s="26">
        <v>41911</v>
      </c>
      <c r="E163" s="27" t="s">
        <v>565</v>
      </c>
      <c r="F163" s="18" t="str">
        <f>VLOOKUP(E163,BD_Escuela[],2,FALSE)</f>
        <v>Enfermería</v>
      </c>
      <c r="G163" s="27">
        <v>15</v>
      </c>
      <c r="H163" s="18" t="str">
        <f>VLOOKUP(G163,BD_Participacion[],2)</f>
        <v>Baja</v>
      </c>
      <c r="I163" s="18">
        <f>INDEX(BD_DecimasExtras,MATCH(H163,'BD Aux'!$H$7:$H$10,0),MATCH(YEAR(D163),'BD Aux'!$I$6:$M$6,0))</f>
        <v>0.1</v>
      </c>
      <c r="J163" s="27">
        <v>3.7</v>
      </c>
      <c r="K163" s="27">
        <v>4.3</v>
      </c>
      <c r="L163" s="27">
        <v>2.5</v>
      </c>
      <c r="M163" s="32">
        <f t="shared" si="6"/>
        <v>4.3040983606557379</v>
      </c>
      <c r="N163" s="32">
        <f t="shared" ca="1" si="7"/>
        <v>3.6333885245901643</v>
      </c>
      <c r="O163" s="32">
        <f>IF(J163&gt;AVERAGE(Prueba_1),$E$3,$E$4)</f>
        <v>3.2210526315789472</v>
      </c>
      <c r="P163" s="39">
        <f t="shared" ca="1" si="8"/>
        <v>3.2210526315789472</v>
      </c>
    </row>
    <row r="164" spans="3:16" ht="15.75" thickBot="1" x14ac:dyDescent="0.3">
      <c r="C164" s="25" t="s">
        <v>131</v>
      </c>
      <c r="D164" s="26">
        <v>42498</v>
      </c>
      <c r="E164" s="27" t="s">
        <v>569</v>
      </c>
      <c r="F164" s="18" t="str">
        <f>VLOOKUP(E164,BD_Escuela[],2,FALSE)</f>
        <v>Ingeniería Computación</v>
      </c>
      <c r="G164" s="27">
        <v>18</v>
      </c>
      <c r="H164" s="18" t="str">
        <f>VLOOKUP(G164,BD_Participacion[],2)</f>
        <v>Baja</v>
      </c>
      <c r="I164" s="18">
        <f>INDEX(BD_DecimasExtras,MATCH(H164,'BD Aux'!$H$7:$H$10,0),MATCH(YEAR(D164),'BD Aux'!$I$6:$M$6,0))</f>
        <v>0.1</v>
      </c>
      <c r="J164" s="27">
        <v>3.3</v>
      </c>
      <c r="K164" s="27">
        <v>2.2999999999999998</v>
      </c>
      <c r="L164" s="27">
        <v>5.8</v>
      </c>
      <c r="M164" s="32">
        <f t="shared" si="6"/>
        <v>4.3040983606557379</v>
      </c>
      <c r="N164" s="32">
        <f t="shared" ca="1" si="7"/>
        <v>5.3955885245901634</v>
      </c>
      <c r="O164" s="32">
        <f>IF(J164&gt;AVERAGE(Prueba_1),$E$3,$E$4)</f>
        <v>3.2210526315789472</v>
      </c>
      <c r="P164" s="39">
        <f t="shared" si="8"/>
        <v>5.8</v>
      </c>
    </row>
    <row r="165" spans="3:16" ht="15.75" thickBot="1" x14ac:dyDescent="0.3">
      <c r="C165" s="25" t="s">
        <v>64</v>
      </c>
      <c r="D165" s="26">
        <v>42606</v>
      </c>
      <c r="E165" s="27" t="s">
        <v>573</v>
      </c>
      <c r="F165" s="18" t="str">
        <f>VLOOKUP(E165,BD_Escuela[],2,FALSE)</f>
        <v>Ingeniería Mecánica</v>
      </c>
      <c r="G165" s="27">
        <v>30</v>
      </c>
      <c r="H165" s="18" t="str">
        <f>VLOOKUP(G165,BD_Participacion[],2)</f>
        <v xml:space="preserve">Media </v>
      </c>
      <c r="I165" s="18">
        <f>INDEX(BD_DecimasExtras,MATCH(H165,'BD Aux'!$H$7:$H$10,0),MATCH(YEAR(D165),'BD Aux'!$I$6:$M$6,0))</f>
        <v>0.4</v>
      </c>
      <c r="J165" s="27">
        <v>3.3</v>
      </c>
      <c r="K165" s="27">
        <v>5.5</v>
      </c>
      <c r="L165" s="27">
        <v>2</v>
      </c>
      <c r="M165" s="32">
        <f t="shared" si="6"/>
        <v>4.6040983606557386</v>
      </c>
      <c r="N165" s="32">
        <f t="shared" ca="1" si="7"/>
        <v>4.2</v>
      </c>
      <c r="O165" s="32">
        <f>IF(J165&gt;AVERAGE(Prueba_1),$E$3,$E$4)</f>
        <v>3.2210526315789472</v>
      </c>
      <c r="P165" s="39">
        <f t="shared" si="8"/>
        <v>2</v>
      </c>
    </row>
    <row r="166" spans="3:16" ht="15.75" thickBot="1" x14ac:dyDescent="0.3">
      <c r="C166" s="25" t="s">
        <v>132</v>
      </c>
      <c r="D166" s="26">
        <v>42344</v>
      </c>
      <c r="E166" s="27" t="s">
        <v>567</v>
      </c>
      <c r="F166" s="18" t="str">
        <f>VLOOKUP(E166,BD_Escuela[],2,FALSE)</f>
        <v>Ingeniería Comercial</v>
      </c>
      <c r="G166" s="27">
        <v>46</v>
      </c>
      <c r="H166" s="18" t="str">
        <f>VLOOKUP(G166,BD_Participacion[],2)</f>
        <v>Alta</v>
      </c>
      <c r="I166" s="18">
        <f>INDEX(BD_DecimasExtras,MATCH(H166,'BD Aux'!$H$7:$H$10,0),MATCH(YEAR(D166),'BD Aux'!$I$6:$M$6,0))</f>
        <v>0.6</v>
      </c>
      <c r="J166" s="27">
        <v>4.0999999999999996</v>
      </c>
      <c r="K166" s="27">
        <v>4.4000000000000004</v>
      </c>
      <c r="L166" s="27">
        <v>3.4</v>
      </c>
      <c r="M166" s="32">
        <f t="shared" si="6"/>
        <v>4.8040983606557379</v>
      </c>
      <c r="N166" s="32">
        <f t="shared" ca="1" si="7"/>
        <v>4.3809885245901645</v>
      </c>
      <c r="O166" s="32">
        <f>IF(J166&gt;AVERAGE(Prueba_1),$E$3,$E$4)</f>
        <v>4.4092307692307706</v>
      </c>
      <c r="P166" s="39">
        <f t="shared" si="8"/>
        <v>3.4</v>
      </c>
    </row>
    <row r="167" spans="3:16" ht="15.75" thickBot="1" x14ac:dyDescent="0.3">
      <c r="C167" s="25" t="s">
        <v>133</v>
      </c>
      <c r="D167" s="26">
        <v>42687</v>
      </c>
      <c r="E167" s="27" t="s">
        <v>575</v>
      </c>
      <c r="F167" s="18" t="str">
        <f>VLOOKUP(E167,BD_Escuela[],2,FALSE)</f>
        <v>Ingeniería Transporte</v>
      </c>
      <c r="G167" s="27">
        <v>4</v>
      </c>
      <c r="H167" s="18" t="str">
        <f>VLOOKUP(G167,BD_Participacion[],2)</f>
        <v>No tuvo</v>
      </c>
      <c r="I167" s="18">
        <f>INDEX(BD_DecimasExtras,MATCH(H167,'BD Aux'!$H$7:$H$10,0),MATCH(YEAR(D167),'BD Aux'!$I$6:$M$6,0))</f>
        <v>0</v>
      </c>
      <c r="J167" s="27">
        <v>5</v>
      </c>
      <c r="K167" s="27">
        <v>6.6</v>
      </c>
      <c r="L167" s="27">
        <v>3.2</v>
      </c>
      <c r="M167" s="32">
        <f t="shared" si="6"/>
        <v>4.2040983606557383</v>
      </c>
      <c r="N167" s="32">
        <f t="shared" ca="1" si="7"/>
        <v>4.2</v>
      </c>
      <c r="O167" s="32">
        <f>IF(J167&gt;AVERAGE(Prueba_1),$E$3,$E$4)</f>
        <v>4.4092307692307706</v>
      </c>
      <c r="P167" s="39">
        <f t="shared" ca="1" si="8"/>
        <v>4.2</v>
      </c>
    </row>
    <row r="168" spans="3:16" ht="15.75" thickBot="1" x14ac:dyDescent="0.3">
      <c r="C168" s="25" t="s">
        <v>134</v>
      </c>
      <c r="D168" s="26">
        <v>41500</v>
      </c>
      <c r="E168" s="27" t="s">
        <v>579</v>
      </c>
      <c r="F168" s="18" t="str">
        <f>VLOOKUP(E168,BD_Escuela[],2,FALSE)</f>
        <v>Investigación Quimica</v>
      </c>
      <c r="G168" s="27">
        <v>40</v>
      </c>
      <c r="H168" s="18" t="str">
        <f>VLOOKUP(G168,BD_Participacion[],2)</f>
        <v xml:space="preserve">Media </v>
      </c>
      <c r="I168" s="18">
        <f>INDEX(BD_DecimasExtras,MATCH(H168,'BD Aux'!$H$7:$H$10,0),MATCH(YEAR(D168),'BD Aux'!$I$6:$M$6,0))</f>
        <v>0.2</v>
      </c>
      <c r="J168" s="27">
        <v>4.0999999999999996</v>
      </c>
      <c r="K168" s="27">
        <v>4.5</v>
      </c>
      <c r="L168" s="27">
        <v>6.7</v>
      </c>
      <c r="M168" s="32">
        <f t="shared" si="6"/>
        <v>4.4040983606557385</v>
      </c>
      <c r="N168" s="32">
        <f t="shared" ca="1" si="7"/>
        <v>5.9295885245901649</v>
      </c>
      <c r="O168" s="32">
        <f>IF(J168&gt;AVERAGE(Prueba_1),$E$3,$E$4)</f>
        <v>4.4092307692307706</v>
      </c>
      <c r="P168" s="39">
        <f t="shared" si="8"/>
        <v>6.7</v>
      </c>
    </row>
    <row r="169" spans="3:16" ht="15.75" thickBot="1" x14ac:dyDescent="0.3">
      <c r="C169" s="25" t="s">
        <v>135</v>
      </c>
      <c r="D169" s="26">
        <v>41778</v>
      </c>
      <c r="E169" s="27" t="s">
        <v>563</v>
      </c>
      <c r="F169" s="18" t="str">
        <f>VLOOKUP(E169,BD_Escuela[],2,FALSE)</f>
        <v>Bachilerato</v>
      </c>
      <c r="G169" s="27">
        <v>13</v>
      </c>
      <c r="H169" s="18" t="str">
        <f>VLOOKUP(G169,BD_Participacion[],2)</f>
        <v>No tuvo</v>
      </c>
      <c r="I169" s="18">
        <f>INDEX(BD_DecimasExtras,MATCH(H169,'BD Aux'!$H$7:$H$10,0),MATCH(YEAR(D169),'BD Aux'!$I$6:$M$6,0))</f>
        <v>0</v>
      </c>
      <c r="J169" s="27">
        <v>4.8</v>
      </c>
      <c r="K169" s="27">
        <v>4.9000000000000004</v>
      </c>
      <c r="L169" s="27">
        <v>6</v>
      </c>
      <c r="M169" s="32">
        <f t="shared" si="6"/>
        <v>4.2040983606557383</v>
      </c>
      <c r="N169" s="32">
        <f t="shared" ca="1" si="7"/>
        <v>5.4489885245901641</v>
      </c>
      <c r="O169" s="32">
        <f>IF(J169&gt;AVERAGE(Prueba_1),$E$3,$E$4)</f>
        <v>4.4092307692307706</v>
      </c>
      <c r="P169" s="39">
        <f t="shared" si="8"/>
        <v>6</v>
      </c>
    </row>
    <row r="170" spans="3:16" ht="15.75" thickBot="1" x14ac:dyDescent="0.3">
      <c r="C170" s="25" t="s">
        <v>136</v>
      </c>
      <c r="D170" s="26">
        <v>41803</v>
      </c>
      <c r="E170" s="27" t="s">
        <v>567</v>
      </c>
      <c r="F170" s="18" t="str">
        <f>VLOOKUP(E170,BD_Escuela[],2,FALSE)</f>
        <v>Ingeniería Comercial</v>
      </c>
      <c r="G170" s="27">
        <v>6</v>
      </c>
      <c r="H170" s="18" t="str">
        <f>VLOOKUP(G170,BD_Participacion[],2)</f>
        <v>No tuvo</v>
      </c>
      <c r="I170" s="18">
        <f>INDEX(BD_DecimasExtras,MATCH(H170,'BD Aux'!$H$7:$H$10,0),MATCH(YEAR(D170),'BD Aux'!$I$6:$M$6,0))</f>
        <v>0</v>
      </c>
      <c r="J170" s="27">
        <v>4.5999999999999996</v>
      </c>
      <c r="K170" s="27">
        <v>4.8</v>
      </c>
      <c r="L170" s="27">
        <v>5.2</v>
      </c>
      <c r="M170" s="32">
        <f t="shared" si="6"/>
        <v>4.2040983606557383</v>
      </c>
      <c r="N170" s="32">
        <f t="shared" ca="1" si="7"/>
        <v>5.0217885245901641</v>
      </c>
      <c r="O170" s="32">
        <f>IF(J170&gt;AVERAGE(Prueba_1),$E$3,$E$4)</f>
        <v>4.4092307692307706</v>
      </c>
      <c r="P170" s="39">
        <f t="shared" si="8"/>
        <v>5.2</v>
      </c>
    </row>
    <row r="171" spans="3:16" ht="15.75" thickBot="1" x14ac:dyDescent="0.3">
      <c r="C171" s="25" t="s">
        <v>137</v>
      </c>
      <c r="D171" s="26">
        <v>41436</v>
      </c>
      <c r="E171" s="27" t="s">
        <v>567</v>
      </c>
      <c r="F171" s="18" t="str">
        <f>VLOOKUP(E171,BD_Escuela[],2,FALSE)</f>
        <v>Ingeniería Comercial</v>
      </c>
      <c r="G171" s="27">
        <v>14</v>
      </c>
      <c r="H171" s="18" t="str">
        <f>VLOOKUP(G171,BD_Participacion[],2)</f>
        <v>No tuvo</v>
      </c>
      <c r="I171" s="18">
        <f>INDEX(BD_DecimasExtras,MATCH(H171,'BD Aux'!$H$7:$H$10,0),MATCH(YEAR(D171),'BD Aux'!$I$6:$M$6,0))</f>
        <v>0</v>
      </c>
      <c r="J171" s="27">
        <v>2.1</v>
      </c>
      <c r="K171" s="27">
        <v>3</v>
      </c>
      <c r="L171" s="27">
        <v>6.3</v>
      </c>
      <c r="M171" s="32">
        <f t="shared" si="6"/>
        <v>4.2040983606557383</v>
      </c>
      <c r="N171" s="32">
        <f t="shared" ca="1" si="7"/>
        <v>5.6091885245901647</v>
      </c>
      <c r="O171" s="32">
        <f>IF(J171&gt;AVERAGE(Prueba_1),$E$3,$E$4)</f>
        <v>3.2210526315789472</v>
      </c>
      <c r="P171" s="39">
        <f t="shared" si="8"/>
        <v>6.3</v>
      </c>
    </row>
    <row r="172" spans="3:16" ht="15.75" thickBot="1" x14ac:dyDescent="0.3">
      <c r="C172" s="25" t="s">
        <v>60</v>
      </c>
      <c r="D172" s="26">
        <v>42626</v>
      </c>
      <c r="E172" s="27" t="s">
        <v>573</v>
      </c>
      <c r="F172" s="18" t="str">
        <f>VLOOKUP(E172,BD_Escuela[],2,FALSE)</f>
        <v>Ingeniería Mecánica</v>
      </c>
      <c r="G172" s="27">
        <v>13</v>
      </c>
      <c r="H172" s="18" t="str">
        <f>VLOOKUP(G172,BD_Participacion[],2)</f>
        <v>No tuvo</v>
      </c>
      <c r="I172" s="18">
        <f>INDEX(BD_DecimasExtras,MATCH(H172,'BD Aux'!$H$7:$H$10,0),MATCH(YEAR(D172),'BD Aux'!$I$6:$M$6,0))</f>
        <v>0</v>
      </c>
      <c r="J172" s="27">
        <v>3.3</v>
      </c>
      <c r="K172" s="27">
        <v>5.8</v>
      </c>
      <c r="L172" s="27">
        <v>3.2</v>
      </c>
      <c r="M172" s="32">
        <f t="shared" si="6"/>
        <v>4.2040983606557383</v>
      </c>
      <c r="N172" s="32">
        <f t="shared" ca="1" si="7"/>
        <v>4.2</v>
      </c>
      <c r="O172" s="32">
        <f>IF(J172&gt;AVERAGE(Prueba_1),$E$3,$E$4)</f>
        <v>3.2210526315789472</v>
      </c>
      <c r="P172" s="39">
        <f t="shared" ca="1" si="8"/>
        <v>3.2210526315789472</v>
      </c>
    </row>
    <row r="173" spans="3:16" ht="15.75" thickBot="1" x14ac:dyDescent="0.3">
      <c r="C173" s="25" t="s">
        <v>138</v>
      </c>
      <c r="D173" s="26">
        <v>42735</v>
      </c>
      <c r="E173" s="27" t="s">
        <v>559</v>
      </c>
      <c r="F173" s="18" t="str">
        <f>VLOOKUP(E173,BD_Escuela[],2,FALSE)</f>
        <v>Agronomía</v>
      </c>
      <c r="G173" s="27">
        <v>40</v>
      </c>
      <c r="H173" s="18" t="str">
        <f>VLOOKUP(G173,BD_Participacion[],2)</f>
        <v xml:space="preserve">Media </v>
      </c>
      <c r="I173" s="18">
        <f>INDEX(BD_DecimasExtras,MATCH(H173,'BD Aux'!$H$7:$H$10,0),MATCH(YEAR(D173),'BD Aux'!$I$6:$M$6,0))</f>
        <v>0.4</v>
      </c>
      <c r="J173" s="27">
        <v>3.6</v>
      </c>
      <c r="K173" s="27">
        <v>4</v>
      </c>
      <c r="L173" s="27">
        <v>5.2</v>
      </c>
      <c r="M173" s="32">
        <f t="shared" si="6"/>
        <v>4.4666666666666668</v>
      </c>
      <c r="N173" s="32">
        <f t="shared" ca="1" si="7"/>
        <v>4.2</v>
      </c>
      <c r="O173" s="32">
        <f>IF(J173&gt;AVERAGE(Prueba_1),$E$3,$E$4)</f>
        <v>3.2210526315789472</v>
      </c>
      <c r="P173" s="39">
        <f t="shared" si="8"/>
        <v>5.2</v>
      </c>
    </row>
    <row r="174" spans="3:16" ht="15.75" thickBot="1" x14ac:dyDescent="0.3">
      <c r="C174" s="25" t="s">
        <v>92</v>
      </c>
      <c r="D174" s="26">
        <v>42714</v>
      </c>
      <c r="E174" s="27" t="s">
        <v>565</v>
      </c>
      <c r="F174" s="18" t="str">
        <f>VLOOKUP(E174,BD_Escuela[],2,FALSE)</f>
        <v>Enfermería</v>
      </c>
      <c r="G174" s="27">
        <v>25</v>
      </c>
      <c r="H174" s="18" t="str">
        <f>VLOOKUP(G174,BD_Participacion[],2)</f>
        <v>Baja</v>
      </c>
      <c r="I174" s="18">
        <f>INDEX(BD_DecimasExtras,MATCH(H174,'BD Aux'!$H$7:$H$10,0),MATCH(YEAR(D174),'BD Aux'!$I$6:$M$6,0))</f>
        <v>0.1</v>
      </c>
      <c r="J174" s="27">
        <v>4.9000000000000004</v>
      </c>
      <c r="K174" s="27">
        <v>2.5</v>
      </c>
      <c r="L174" s="27">
        <v>3.2</v>
      </c>
      <c r="M174" s="32">
        <f t="shared" si="6"/>
        <v>4.3040983606557379</v>
      </c>
      <c r="N174" s="32">
        <f t="shared" ca="1" si="7"/>
        <v>4.2</v>
      </c>
      <c r="O174" s="32">
        <f>IF(J174&gt;AVERAGE(Prueba_1),$E$3,$E$4)</f>
        <v>4.4092307692307706</v>
      </c>
      <c r="P174" s="39">
        <f t="shared" ca="1" si="8"/>
        <v>4.2</v>
      </c>
    </row>
    <row r="175" spans="3:16" ht="15.75" thickBot="1" x14ac:dyDescent="0.3">
      <c r="C175" s="25" t="s">
        <v>118</v>
      </c>
      <c r="D175" s="26">
        <v>41846</v>
      </c>
      <c r="E175" s="27" t="s">
        <v>567</v>
      </c>
      <c r="F175" s="18" t="str">
        <f>VLOOKUP(E175,BD_Escuela[],2,FALSE)</f>
        <v>Ingeniería Comercial</v>
      </c>
      <c r="G175" s="27">
        <v>27</v>
      </c>
      <c r="H175" s="18" t="str">
        <f>VLOOKUP(G175,BD_Participacion[],2)</f>
        <v>Baja</v>
      </c>
      <c r="I175" s="18">
        <f>INDEX(BD_DecimasExtras,MATCH(H175,'BD Aux'!$H$7:$H$10,0),MATCH(YEAR(D175),'BD Aux'!$I$6:$M$6,0))</f>
        <v>0.1</v>
      </c>
      <c r="J175" s="27">
        <v>1.5</v>
      </c>
      <c r="K175" s="27">
        <v>1.3</v>
      </c>
      <c r="L175" s="27">
        <v>5.6</v>
      </c>
      <c r="M175" s="32">
        <f t="shared" si="6"/>
        <v>4.3040983606557379</v>
      </c>
      <c r="N175" s="32">
        <f t="shared" ca="1" si="7"/>
        <v>5.2887885245901645</v>
      </c>
      <c r="O175" s="32">
        <f>IF(J175&gt;AVERAGE(Prueba_1),$E$3,$E$4)</f>
        <v>3.2210526315789472</v>
      </c>
      <c r="P175" s="39">
        <f t="shared" si="8"/>
        <v>5.6</v>
      </c>
    </row>
    <row r="176" spans="3:16" ht="15.75" thickBot="1" x14ac:dyDescent="0.3">
      <c r="C176" s="25" t="s">
        <v>139</v>
      </c>
      <c r="D176" s="26">
        <v>42346</v>
      </c>
      <c r="E176" s="27" t="s">
        <v>559</v>
      </c>
      <c r="F176" s="18" t="str">
        <f>VLOOKUP(E176,BD_Escuela[],2,FALSE)</f>
        <v>Agronomía</v>
      </c>
      <c r="G176" s="27">
        <v>40</v>
      </c>
      <c r="H176" s="18" t="str">
        <f>VLOOKUP(G176,BD_Participacion[],2)</f>
        <v xml:space="preserve">Media </v>
      </c>
      <c r="I176" s="18">
        <f>INDEX(BD_DecimasExtras,MATCH(H176,'BD Aux'!$H$7:$H$10,0),MATCH(YEAR(D176),'BD Aux'!$I$6:$M$6,0))</f>
        <v>0.3</v>
      </c>
      <c r="J176" s="27">
        <v>7</v>
      </c>
      <c r="K176" s="27">
        <v>3.3</v>
      </c>
      <c r="L176" s="27">
        <v>2.1</v>
      </c>
      <c r="M176" s="32">
        <f t="shared" si="6"/>
        <v>4.2833333333333341</v>
      </c>
      <c r="N176" s="32">
        <f t="shared" ca="1" si="7"/>
        <v>3.408700000000001</v>
      </c>
      <c r="O176" s="32">
        <f>IF(J176&gt;AVERAGE(Prueba_1),$E$3,$E$4)</f>
        <v>4.4092307692307706</v>
      </c>
      <c r="P176" s="39">
        <f t="shared" si="8"/>
        <v>2.1</v>
      </c>
    </row>
    <row r="177" spans="3:16" ht="15.75" thickBot="1" x14ac:dyDescent="0.3">
      <c r="C177" s="25" t="s">
        <v>140</v>
      </c>
      <c r="D177" s="26">
        <v>41616</v>
      </c>
      <c r="E177" s="27" t="s">
        <v>577</v>
      </c>
      <c r="F177" s="18" t="str">
        <f>VLOOKUP(E177,BD_Escuela[],2,FALSE)</f>
        <v>Investigación Nutrición y Dietetica</v>
      </c>
      <c r="G177" s="27">
        <v>33</v>
      </c>
      <c r="H177" s="18" t="str">
        <f>VLOOKUP(G177,BD_Participacion[],2)</f>
        <v xml:space="preserve">Media </v>
      </c>
      <c r="I177" s="18">
        <f>INDEX(BD_DecimasExtras,MATCH(H177,'BD Aux'!$H$7:$H$10,0),MATCH(YEAR(D177),'BD Aux'!$I$6:$M$6,0))</f>
        <v>0.2</v>
      </c>
      <c r="J177" s="27">
        <v>3.3</v>
      </c>
      <c r="K177" s="27">
        <v>6.4</v>
      </c>
      <c r="L177" s="27">
        <v>3.3</v>
      </c>
      <c r="M177" s="32">
        <f t="shared" si="6"/>
        <v>4.4040983606557385</v>
      </c>
      <c r="N177" s="32">
        <f t="shared" ca="1" si="7"/>
        <v>4.1139885245901642</v>
      </c>
      <c r="O177" s="32">
        <f>IF(J177&gt;AVERAGE(Prueba_1),$E$3,$E$4)</f>
        <v>3.2210526315789472</v>
      </c>
      <c r="P177" s="39">
        <f t="shared" si="8"/>
        <v>3.3</v>
      </c>
    </row>
    <row r="178" spans="3:16" ht="15.75" thickBot="1" x14ac:dyDescent="0.3">
      <c r="C178" s="25" t="s">
        <v>141</v>
      </c>
      <c r="D178" s="26">
        <v>41596</v>
      </c>
      <c r="E178" s="27" t="s">
        <v>565</v>
      </c>
      <c r="F178" s="18" t="str">
        <f>VLOOKUP(E178,BD_Escuela[],2,FALSE)</f>
        <v>Enfermería</v>
      </c>
      <c r="G178" s="27">
        <v>10</v>
      </c>
      <c r="H178" s="18" t="str">
        <f>VLOOKUP(G178,BD_Participacion[],2)</f>
        <v>No tuvo</v>
      </c>
      <c r="I178" s="18">
        <f>INDEX(BD_DecimasExtras,MATCH(H178,'BD Aux'!$H$7:$H$10,0),MATCH(YEAR(D178),'BD Aux'!$I$6:$M$6,0))</f>
        <v>0</v>
      </c>
      <c r="J178" s="27">
        <v>5.8</v>
      </c>
      <c r="K178" s="27">
        <v>1.2</v>
      </c>
      <c r="L178" s="27">
        <v>3.8</v>
      </c>
      <c r="M178" s="32">
        <f t="shared" si="6"/>
        <v>4.2040983606557383</v>
      </c>
      <c r="N178" s="32">
        <f t="shared" ca="1" si="7"/>
        <v>4.2741885245901647</v>
      </c>
      <c r="O178" s="32">
        <f>IF(J178&gt;AVERAGE(Prueba_1),$E$3,$E$4)</f>
        <v>4.4092307692307706</v>
      </c>
      <c r="P178" s="39">
        <f t="shared" ca="1" si="8"/>
        <v>4.2040983606557383</v>
      </c>
    </row>
    <row r="179" spans="3:16" ht="15.75" thickBot="1" x14ac:dyDescent="0.3">
      <c r="C179" s="25" t="s">
        <v>142</v>
      </c>
      <c r="D179" s="26">
        <v>42292</v>
      </c>
      <c r="E179" s="27" t="s">
        <v>565</v>
      </c>
      <c r="F179" s="18" t="str">
        <f>VLOOKUP(E179,BD_Escuela[],2,FALSE)</f>
        <v>Enfermería</v>
      </c>
      <c r="G179" s="27">
        <v>21</v>
      </c>
      <c r="H179" s="18" t="str">
        <f>VLOOKUP(G179,BD_Participacion[],2)</f>
        <v>Baja</v>
      </c>
      <c r="I179" s="18">
        <f>INDEX(BD_DecimasExtras,MATCH(H179,'BD Aux'!$H$7:$H$10,0),MATCH(YEAR(D179),'BD Aux'!$I$6:$M$6,0))</f>
        <v>0.1</v>
      </c>
      <c r="J179" s="27">
        <v>2.9</v>
      </c>
      <c r="K179" s="27">
        <v>1.3</v>
      </c>
      <c r="L179" s="27">
        <v>5.4</v>
      </c>
      <c r="M179" s="32">
        <f t="shared" si="6"/>
        <v>4.3040983606557379</v>
      </c>
      <c r="N179" s="32">
        <f t="shared" ca="1" si="7"/>
        <v>5.1819885245901647</v>
      </c>
      <c r="O179" s="32">
        <f>IF(J179&gt;AVERAGE(Prueba_1),$E$3,$E$4)</f>
        <v>3.2210526315789472</v>
      </c>
      <c r="P179" s="39">
        <f t="shared" si="8"/>
        <v>5.4</v>
      </c>
    </row>
    <row r="180" spans="3:16" ht="15.75" thickBot="1" x14ac:dyDescent="0.3">
      <c r="C180" s="25" t="s">
        <v>143</v>
      </c>
      <c r="D180" s="26">
        <v>42038</v>
      </c>
      <c r="E180" s="27" t="s">
        <v>567</v>
      </c>
      <c r="F180" s="18" t="str">
        <f>VLOOKUP(E180,BD_Escuela[],2,FALSE)</f>
        <v>Ingeniería Comercial</v>
      </c>
      <c r="G180" s="27">
        <v>24</v>
      </c>
      <c r="H180" s="18" t="str">
        <f>VLOOKUP(G180,BD_Participacion[],2)</f>
        <v>Baja</v>
      </c>
      <c r="I180" s="18">
        <f>INDEX(BD_DecimasExtras,MATCH(H180,'BD Aux'!$H$7:$H$10,0),MATCH(YEAR(D180),'BD Aux'!$I$6:$M$6,0))</f>
        <v>0.1</v>
      </c>
      <c r="J180" s="27">
        <v>2.8</v>
      </c>
      <c r="K180" s="27">
        <v>1.7</v>
      </c>
      <c r="L180" s="27">
        <v>3.3</v>
      </c>
      <c r="M180" s="32">
        <f t="shared" si="6"/>
        <v>4.3040983606557379</v>
      </c>
      <c r="N180" s="32">
        <f t="shared" ca="1" si="7"/>
        <v>4.0605885245901643</v>
      </c>
      <c r="O180" s="32">
        <f>IF(J180&gt;AVERAGE(Prueba_1),$E$3,$E$4)</f>
        <v>3.2210526315789472</v>
      </c>
      <c r="P180" s="39">
        <f t="shared" ca="1" si="8"/>
        <v>3.2210526315789472</v>
      </c>
    </row>
    <row r="181" spans="3:16" ht="15.75" thickBot="1" x14ac:dyDescent="0.3">
      <c r="C181" s="25" t="s">
        <v>144</v>
      </c>
      <c r="D181" s="26">
        <v>41806</v>
      </c>
      <c r="E181" s="27" t="s">
        <v>563</v>
      </c>
      <c r="F181" s="18" t="str">
        <f>VLOOKUP(E181,BD_Escuela[],2,FALSE)</f>
        <v>Bachilerato</v>
      </c>
      <c r="G181" s="27">
        <v>32</v>
      </c>
      <c r="H181" s="18" t="str">
        <f>VLOOKUP(G181,BD_Participacion[],2)</f>
        <v xml:space="preserve">Media </v>
      </c>
      <c r="I181" s="18">
        <f>INDEX(BD_DecimasExtras,MATCH(H181,'BD Aux'!$H$7:$H$10,0),MATCH(YEAR(D181),'BD Aux'!$I$6:$M$6,0))</f>
        <v>0.3</v>
      </c>
      <c r="J181" s="27">
        <v>6.6</v>
      </c>
      <c r="K181" s="27">
        <v>3.8</v>
      </c>
      <c r="L181" s="27">
        <v>2.9</v>
      </c>
      <c r="M181" s="32">
        <f t="shared" si="6"/>
        <v>4.5040983606557381</v>
      </c>
      <c r="N181" s="32">
        <f t="shared" ca="1" si="7"/>
        <v>3.9537885245901641</v>
      </c>
      <c r="O181" s="32">
        <f>IF(J181&gt;AVERAGE(Prueba_1),$E$3,$E$4)</f>
        <v>4.4092307692307706</v>
      </c>
      <c r="P181" s="39">
        <f t="shared" si="8"/>
        <v>2.9</v>
      </c>
    </row>
    <row r="182" spans="3:16" ht="15.75" thickBot="1" x14ac:dyDescent="0.3">
      <c r="C182" s="25" t="s">
        <v>145</v>
      </c>
      <c r="D182" s="26">
        <v>42696</v>
      </c>
      <c r="E182" s="27" t="s">
        <v>561</v>
      </c>
      <c r="F182" s="18" t="str">
        <f>VLOOKUP(E182,BD_Escuela[],2,FALSE)</f>
        <v>Astronomía</v>
      </c>
      <c r="G182" s="27">
        <v>18</v>
      </c>
      <c r="H182" s="18" t="str">
        <f>VLOOKUP(G182,BD_Participacion[],2)</f>
        <v>Baja</v>
      </c>
      <c r="I182" s="18">
        <f>INDEX(BD_DecimasExtras,MATCH(H182,'BD Aux'!$H$7:$H$10,0),MATCH(YEAR(D182),'BD Aux'!$I$6:$M$6,0))</f>
        <v>0.1</v>
      </c>
      <c r="J182" s="27">
        <v>4</v>
      </c>
      <c r="K182" s="27">
        <v>2.8</v>
      </c>
      <c r="L182" s="27">
        <v>5.7</v>
      </c>
      <c r="M182" s="32">
        <f t="shared" si="6"/>
        <v>4.3040983606557379</v>
      </c>
      <c r="N182" s="32">
        <f t="shared" ca="1" si="7"/>
        <v>4.2</v>
      </c>
      <c r="O182" s="32">
        <f>IF(J182&gt;AVERAGE(Prueba_1),$E$3,$E$4)</f>
        <v>3.2210526315789472</v>
      </c>
      <c r="P182" s="39">
        <f t="shared" si="8"/>
        <v>5.7</v>
      </c>
    </row>
    <row r="183" spans="3:16" ht="15.75" thickBot="1" x14ac:dyDescent="0.3">
      <c r="C183" s="25" t="s">
        <v>43</v>
      </c>
      <c r="D183" s="26">
        <v>42366</v>
      </c>
      <c r="E183" s="27" t="s">
        <v>561</v>
      </c>
      <c r="F183" s="18" t="str">
        <f>VLOOKUP(E183,BD_Escuela[],2,FALSE)</f>
        <v>Astronomía</v>
      </c>
      <c r="G183" s="27">
        <v>48</v>
      </c>
      <c r="H183" s="18" t="str">
        <f>VLOOKUP(G183,BD_Participacion[],2)</f>
        <v>Alta</v>
      </c>
      <c r="I183" s="18">
        <f>INDEX(BD_DecimasExtras,MATCH(H183,'BD Aux'!$H$7:$H$10,0),MATCH(YEAR(D183),'BD Aux'!$I$6:$M$6,0))</f>
        <v>0.6</v>
      </c>
      <c r="J183" s="27">
        <v>4</v>
      </c>
      <c r="K183" s="27">
        <v>2.7</v>
      </c>
      <c r="L183" s="27">
        <v>1.2</v>
      </c>
      <c r="M183" s="32">
        <f t="shared" si="6"/>
        <v>4.8040983606557379</v>
      </c>
      <c r="N183" s="32">
        <f t="shared" ca="1" si="7"/>
        <v>3.2061885245901642</v>
      </c>
      <c r="O183" s="32">
        <f>IF(J183&gt;AVERAGE(Prueba_1),$E$3,$E$4)</f>
        <v>3.2210526315789472</v>
      </c>
      <c r="P183" s="39">
        <f t="shared" si="8"/>
        <v>1.2</v>
      </c>
    </row>
    <row r="184" spans="3:16" ht="15.75" thickBot="1" x14ac:dyDescent="0.3">
      <c r="C184" s="25" t="s">
        <v>60</v>
      </c>
      <c r="D184" s="26">
        <v>41349</v>
      </c>
      <c r="E184" s="27" t="s">
        <v>559</v>
      </c>
      <c r="F184" s="18" t="str">
        <f>VLOOKUP(E184,BD_Escuela[],2,FALSE)</f>
        <v>Agronomía</v>
      </c>
      <c r="G184" s="27">
        <v>12</v>
      </c>
      <c r="H184" s="18" t="str">
        <f>VLOOKUP(G184,BD_Participacion[],2)</f>
        <v>No tuvo</v>
      </c>
      <c r="I184" s="18">
        <f>INDEX(BD_DecimasExtras,MATCH(H184,'BD Aux'!$H$7:$H$10,0),MATCH(YEAR(D184),'BD Aux'!$I$6:$M$6,0))</f>
        <v>0</v>
      </c>
      <c r="J184" s="27">
        <v>1.8</v>
      </c>
      <c r="K184" s="27">
        <v>5.5</v>
      </c>
      <c r="L184" s="27">
        <v>2.6</v>
      </c>
      <c r="M184" s="32">
        <f t="shared" si="6"/>
        <v>3.3000000000000003</v>
      </c>
      <c r="N184" s="32">
        <f t="shared" ca="1" si="7"/>
        <v>3.1506000000000003</v>
      </c>
      <c r="O184" s="32">
        <f>IF(J184&gt;AVERAGE(Prueba_1),$E$3,$E$4)</f>
        <v>3.2210526315789472</v>
      </c>
      <c r="P184" s="39">
        <f t="shared" ca="1" si="8"/>
        <v>3.1506000000000003</v>
      </c>
    </row>
    <row r="185" spans="3:16" ht="15.75" thickBot="1" x14ac:dyDescent="0.3">
      <c r="C185" s="25" t="s">
        <v>114</v>
      </c>
      <c r="D185" s="26">
        <v>42309</v>
      </c>
      <c r="E185" s="27" t="s">
        <v>577</v>
      </c>
      <c r="F185" s="18" t="str">
        <f>VLOOKUP(E185,BD_Escuela[],2,FALSE)</f>
        <v>Investigación Nutrición y Dietetica</v>
      </c>
      <c r="G185" s="27">
        <v>6</v>
      </c>
      <c r="H185" s="18" t="str">
        <f>VLOOKUP(G185,BD_Participacion[],2)</f>
        <v>No tuvo</v>
      </c>
      <c r="I185" s="18">
        <f>INDEX(BD_DecimasExtras,MATCH(H185,'BD Aux'!$H$7:$H$10,0),MATCH(YEAR(D185),'BD Aux'!$I$6:$M$6,0))</f>
        <v>0</v>
      </c>
      <c r="J185" s="27">
        <v>3.4</v>
      </c>
      <c r="K185" s="27">
        <v>6</v>
      </c>
      <c r="L185" s="27">
        <v>2.9</v>
      </c>
      <c r="M185" s="32">
        <f t="shared" si="6"/>
        <v>4.2040983606557383</v>
      </c>
      <c r="N185" s="32">
        <f t="shared" ca="1" si="7"/>
        <v>3.7935885245901648</v>
      </c>
      <c r="O185" s="32">
        <f>IF(J185&gt;AVERAGE(Prueba_1),$E$3,$E$4)</f>
        <v>3.2210526315789472</v>
      </c>
      <c r="P185" s="39">
        <f t="shared" ca="1" si="8"/>
        <v>3.2210526315789472</v>
      </c>
    </row>
    <row r="186" spans="3:16" ht="15.75" thickBot="1" x14ac:dyDescent="0.3">
      <c r="C186" s="25" t="s">
        <v>146</v>
      </c>
      <c r="D186" s="26">
        <v>42676</v>
      </c>
      <c r="E186" s="27" t="s">
        <v>563</v>
      </c>
      <c r="F186" s="18" t="str">
        <f>VLOOKUP(E186,BD_Escuela[],2,FALSE)</f>
        <v>Bachilerato</v>
      </c>
      <c r="G186" s="27">
        <v>15</v>
      </c>
      <c r="H186" s="18" t="str">
        <f>VLOOKUP(G186,BD_Participacion[],2)</f>
        <v>Baja</v>
      </c>
      <c r="I186" s="18">
        <f>INDEX(BD_DecimasExtras,MATCH(H186,'BD Aux'!$H$7:$H$10,0),MATCH(YEAR(D186),'BD Aux'!$I$6:$M$6,0))</f>
        <v>0.1</v>
      </c>
      <c r="J186" s="27">
        <v>1.8</v>
      </c>
      <c r="K186" s="27">
        <v>3.6</v>
      </c>
      <c r="L186" s="27">
        <v>1.9</v>
      </c>
      <c r="M186" s="32">
        <f t="shared" si="6"/>
        <v>4.3040983606557379</v>
      </c>
      <c r="N186" s="32">
        <f t="shared" ca="1" si="7"/>
        <v>4.2</v>
      </c>
      <c r="O186" s="32">
        <f>IF(J186&gt;AVERAGE(Prueba_1),$E$3,$E$4)</f>
        <v>3.2210526315789472</v>
      </c>
      <c r="P186" s="39">
        <f t="shared" ca="1" si="8"/>
        <v>3.2210526315789472</v>
      </c>
    </row>
    <row r="187" spans="3:16" ht="15.75" thickBot="1" x14ac:dyDescent="0.3">
      <c r="C187" s="25" t="s">
        <v>109</v>
      </c>
      <c r="D187" s="26">
        <v>41838</v>
      </c>
      <c r="E187" s="27" t="s">
        <v>567</v>
      </c>
      <c r="F187" s="18" t="str">
        <f>VLOOKUP(E187,BD_Escuela[],2,FALSE)</f>
        <v>Ingeniería Comercial</v>
      </c>
      <c r="G187" s="27">
        <v>43</v>
      </c>
      <c r="H187" s="18" t="str">
        <f>VLOOKUP(G187,BD_Participacion[],2)</f>
        <v xml:space="preserve">Media </v>
      </c>
      <c r="I187" s="18">
        <f>INDEX(BD_DecimasExtras,MATCH(H187,'BD Aux'!$H$7:$H$10,0),MATCH(YEAR(D187),'BD Aux'!$I$6:$M$6,0))</f>
        <v>0.3</v>
      </c>
      <c r="J187" s="27">
        <v>3.9</v>
      </c>
      <c r="K187" s="27">
        <v>1.2</v>
      </c>
      <c r="L187" s="27">
        <v>5.2</v>
      </c>
      <c r="M187" s="32">
        <f t="shared" si="6"/>
        <v>4.5040983606557381</v>
      </c>
      <c r="N187" s="32">
        <f t="shared" ca="1" si="7"/>
        <v>5.1819885245901647</v>
      </c>
      <c r="O187" s="32">
        <f>IF(J187&gt;AVERAGE(Prueba_1),$E$3,$E$4)</f>
        <v>3.2210526315789472</v>
      </c>
      <c r="P187" s="39">
        <f t="shared" si="8"/>
        <v>5.2</v>
      </c>
    </row>
    <row r="188" spans="3:16" ht="15.75" thickBot="1" x14ac:dyDescent="0.3">
      <c r="C188" s="25" t="s">
        <v>147</v>
      </c>
      <c r="D188" s="26">
        <v>41506</v>
      </c>
      <c r="E188" s="27" t="s">
        <v>569</v>
      </c>
      <c r="F188" s="18" t="str">
        <f>VLOOKUP(E188,BD_Escuela[],2,FALSE)</f>
        <v>Ingeniería Computación</v>
      </c>
      <c r="G188" s="27">
        <v>21</v>
      </c>
      <c r="H188" s="18" t="str">
        <f>VLOOKUP(G188,BD_Participacion[],2)</f>
        <v>Baja</v>
      </c>
      <c r="I188" s="18">
        <f>INDEX(BD_DecimasExtras,MATCH(H188,'BD Aux'!$H$7:$H$10,0),MATCH(YEAR(D188),'BD Aux'!$I$6:$M$6,0))</f>
        <v>0.1</v>
      </c>
      <c r="J188" s="27">
        <v>2.6</v>
      </c>
      <c r="K188" s="27">
        <v>6.5</v>
      </c>
      <c r="L188" s="27">
        <v>4.2</v>
      </c>
      <c r="M188" s="32">
        <f t="shared" si="6"/>
        <v>4.3040983606557379</v>
      </c>
      <c r="N188" s="32">
        <f t="shared" ca="1" si="7"/>
        <v>4.5411885245901651</v>
      </c>
      <c r="O188" s="32">
        <f>IF(J188&gt;AVERAGE(Prueba_1),$E$3,$E$4)</f>
        <v>3.2210526315789472</v>
      </c>
      <c r="P188" s="39">
        <f t="shared" si="8"/>
        <v>6.5</v>
      </c>
    </row>
    <row r="189" spans="3:16" ht="15.75" thickBot="1" x14ac:dyDescent="0.3">
      <c r="C189" s="25" t="s">
        <v>148</v>
      </c>
      <c r="D189" s="26">
        <v>42434</v>
      </c>
      <c r="E189" s="27" t="s">
        <v>559</v>
      </c>
      <c r="F189" s="18" t="str">
        <f>VLOOKUP(E189,BD_Escuela[],2,FALSE)</f>
        <v>Agronomía</v>
      </c>
      <c r="G189" s="27">
        <v>10</v>
      </c>
      <c r="H189" s="18" t="str">
        <f>VLOOKUP(G189,BD_Participacion[],2)</f>
        <v>No tuvo</v>
      </c>
      <c r="I189" s="18">
        <f>INDEX(BD_DecimasExtras,MATCH(H189,'BD Aux'!$H$7:$H$10,0),MATCH(YEAR(D189),'BD Aux'!$I$6:$M$6,0))</f>
        <v>0</v>
      </c>
      <c r="J189" s="27">
        <v>5</v>
      </c>
      <c r="K189" s="27">
        <v>2</v>
      </c>
      <c r="L189" s="27">
        <v>1.1000000000000001</v>
      </c>
      <c r="M189" s="32">
        <f t="shared" si="6"/>
        <v>2.6999999999999997</v>
      </c>
      <c r="N189" s="32">
        <f t="shared" ca="1" si="7"/>
        <v>2.0291999999999999</v>
      </c>
      <c r="O189" s="32">
        <f>IF(J189&gt;AVERAGE(Prueba_1),$E$3,$E$4)</f>
        <v>4.4092307692307706</v>
      </c>
      <c r="P189" s="39">
        <f t="shared" ca="1" si="8"/>
        <v>2.0291999999999999</v>
      </c>
    </row>
    <row r="190" spans="3:16" ht="15.75" thickBot="1" x14ac:dyDescent="0.3">
      <c r="C190" s="25" t="s">
        <v>149</v>
      </c>
      <c r="D190" s="26">
        <v>42441</v>
      </c>
      <c r="E190" s="27" t="s">
        <v>577</v>
      </c>
      <c r="F190" s="18" t="str">
        <f>VLOOKUP(E190,BD_Escuela[],2,FALSE)</f>
        <v>Investigación Nutrición y Dietetica</v>
      </c>
      <c r="G190" s="27">
        <v>40</v>
      </c>
      <c r="H190" s="18" t="str">
        <f>VLOOKUP(G190,BD_Participacion[],2)</f>
        <v xml:space="preserve">Media </v>
      </c>
      <c r="I190" s="18">
        <f>INDEX(BD_DecimasExtras,MATCH(H190,'BD Aux'!$H$7:$H$10,0),MATCH(YEAR(D190),'BD Aux'!$I$6:$M$6,0))</f>
        <v>0.4</v>
      </c>
      <c r="J190" s="27">
        <v>6.9</v>
      </c>
      <c r="K190" s="27">
        <v>1.3</v>
      </c>
      <c r="L190" s="27">
        <v>2.7</v>
      </c>
      <c r="M190" s="32">
        <f t="shared" si="6"/>
        <v>4.6040983606557386</v>
      </c>
      <c r="N190" s="32">
        <f t="shared" ca="1" si="7"/>
        <v>3.9003885245901646</v>
      </c>
      <c r="O190" s="32">
        <f>IF(J190&gt;AVERAGE(Prueba_1),$E$3,$E$4)</f>
        <v>4.4092307692307706</v>
      </c>
      <c r="P190" s="39">
        <f t="shared" si="8"/>
        <v>1.3</v>
      </c>
    </row>
    <row r="191" spans="3:16" ht="15.75" thickBot="1" x14ac:dyDescent="0.3">
      <c r="C191" s="25" t="s">
        <v>104</v>
      </c>
      <c r="D191" s="26">
        <v>42238</v>
      </c>
      <c r="E191" s="27" t="s">
        <v>571</v>
      </c>
      <c r="F191" s="18" t="str">
        <f>VLOOKUP(E191,BD_Escuela[],2,FALSE)</f>
        <v>Ingeniería Forestal</v>
      </c>
      <c r="G191" s="27">
        <v>45</v>
      </c>
      <c r="H191" s="18" t="str">
        <f>VLOOKUP(G191,BD_Participacion[],2)</f>
        <v>Alta</v>
      </c>
      <c r="I191" s="18">
        <f>INDEX(BD_DecimasExtras,MATCH(H191,'BD Aux'!$H$7:$H$10,0),MATCH(YEAR(D191),'BD Aux'!$I$6:$M$6,0))</f>
        <v>0.6</v>
      </c>
      <c r="J191" s="27">
        <v>5.3</v>
      </c>
      <c r="K191" s="27">
        <v>4.9000000000000004</v>
      </c>
      <c r="L191" s="27">
        <v>1.9</v>
      </c>
      <c r="M191" s="32">
        <f t="shared" si="6"/>
        <v>4.8040983606557379</v>
      </c>
      <c r="N191" s="32">
        <f t="shared" ca="1" si="7"/>
        <v>3.5799885245901644</v>
      </c>
      <c r="O191" s="32">
        <f>IF(J191&gt;AVERAGE(Prueba_1),$E$3,$E$4)</f>
        <v>4.4092307692307706</v>
      </c>
      <c r="P191" s="39">
        <f t="shared" si="8"/>
        <v>1.9</v>
      </c>
    </row>
    <row r="192" spans="3:16" ht="15.75" thickBot="1" x14ac:dyDescent="0.3">
      <c r="C192" s="25" t="s">
        <v>150</v>
      </c>
      <c r="D192" s="26">
        <v>41884</v>
      </c>
      <c r="E192" s="27" t="s">
        <v>579</v>
      </c>
      <c r="F192" s="18" t="str">
        <f>VLOOKUP(E192,BD_Escuela[],2,FALSE)</f>
        <v>Investigación Quimica</v>
      </c>
      <c r="G192" s="27">
        <v>46</v>
      </c>
      <c r="H192" s="18" t="str">
        <f>VLOOKUP(G192,BD_Participacion[],2)</f>
        <v>Alta</v>
      </c>
      <c r="I192" s="18">
        <f>INDEX(BD_DecimasExtras,MATCH(H192,'BD Aux'!$H$7:$H$10,0),MATCH(YEAR(D192),'BD Aux'!$I$6:$M$6,0))</f>
        <v>0.5</v>
      </c>
      <c r="J192" s="27">
        <v>3.4</v>
      </c>
      <c r="K192" s="27">
        <v>2.6</v>
      </c>
      <c r="L192" s="27">
        <v>6.6</v>
      </c>
      <c r="M192" s="32">
        <f t="shared" si="6"/>
        <v>4.7040983606557383</v>
      </c>
      <c r="N192" s="32">
        <f t="shared" ca="1" si="7"/>
        <v>6.0363885245901647</v>
      </c>
      <c r="O192" s="32">
        <f>IF(J192&gt;AVERAGE(Prueba_1),$E$3,$E$4)</f>
        <v>3.2210526315789472</v>
      </c>
      <c r="P192" s="39">
        <f t="shared" si="8"/>
        <v>6.6</v>
      </c>
    </row>
    <row r="193" spans="3:16" ht="15.75" thickBot="1" x14ac:dyDescent="0.3">
      <c r="C193" s="25" t="s">
        <v>151</v>
      </c>
      <c r="D193" s="26">
        <v>42064</v>
      </c>
      <c r="E193" s="27" t="s">
        <v>573</v>
      </c>
      <c r="F193" s="18" t="str">
        <f>VLOOKUP(E193,BD_Escuela[],2,FALSE)</f>
        <v>Ingeniería Mecánica</v>
      </c>
      <c r="G193" s="27">
        <v>2</v>
      </c>
      <c r="H193" s="18" t="str">
        <f>VLOOKUP(G193,BD_Participacion[],2)</f>
        <v>No tuvo</v>
      </c>
      <c r="I193" s="18">
        <f>INDEX(BD_DecimasExtras,MATCH(H193,'BD Aux'!$H$7:$H$10,0),MATCH(YEAR(D193),'BD Aux'!$I$6:$M$6,0))</f>
        <v>0</v>
      </c>
      <c r="J193" s="27">
        <v>1</v>
      </c>
      <c r="K193" s="27">
        <v>3.8</v>
      </c>
      <c r="L193" s="27">
        <v>4.5</v>
      </c>
      <c r="M193" s="32">
        <f t="shared" si="6"/>
        <v>4.2040983606557383</v>
      </c>
      <c r="N193" s="32">
        <f t="shared" ca="1" si="7"/>
        <v>4.6479885245901649</v>
      </c>
      <c r="O193" s="32">
        <f>IF(J193&gt;AVERAGE(Prueba_1),$E$3,$E$4)</f>
        <v>3.2210526315789472</v>
      </c>
      <c r="P193" s="39">
        <f t="shared" si="8"/>
        <v>4.5</v>
      </c>
    </row>
    <row r="194" spans="3:16" ht="15.75" thickBot="1" x14ac:dyDescent="0.3">
      <c r="C194" s="25" t="s">
        <v>152</v>
      </c>
      <c r="D194" s="26">
        <v>41515</v>
      </c>
      <c r="E194" s="27" t="s">
        <v>573</v>
      </c>
      <c r="F194" s="18" t="str">
        <f>VLOOKUP(E194,BD_Escuela[],2,FALSE)</f>
        <v>Ingeniería Mecánica</v>
      </c>
      <c r="G194" s="27">
        <v>10</v>
      </c>
      <c r="H194" s="18" t="str">
        <f>VLOOKUP(G194,BD_Participacion[],2)</f>
        <v>No tuvo</v>
      </c>
      <c r="I194" s="18">
        <f>INDEX(BD_DecimasExtras,MATCH(H194,'BD Aux'!$H$7:$H$10,0),MATCH(YEAR(D194),'BD Aux'!$I$6:$M$6,0))</f>
        <v>0</v>
      </c>
      <c r="J194" s="27">
        <v>6</v>
      </c>
      <c r="K194" s="27">
        <v>6.3</v>
      </c>
      <c r="L194" s="27">
        <v>3</v>
      </c>
      <c r="M194" s="32">
        <f t="shared" si="6"/>
        <v>4.2040983606557383</v>
      </c>
      <c r="N194" s="32">
        <f t="shared" ca="1" si="7"/>
        <v>3.8469885245901643</v>
      </c>
      <c r="O194" s="32">
        <f>IF(J194&gt;AVERAGE(Prueba_1),$E$3,$E$4)</f>
        <v>4.4092307692307706</v>
      </c>
      <c r="P194" s="39">
        <f t="shared" ca="1" si="8"/>
        <v>3.8469885245901643</v>
      </c>
    </row>
    <row r="195" spans="3:16" ht="15.75" thickBot="1" x14ac:dyDescent="0.3">
      <c r="C195" s="25" t="s">
        <v>87</v>
      </c>
      <c r="D195" s="26">
        <v>41477</v>
      </c>
      <c r="E195" s="27" t="s">
        <v>577</v>
      </c>
      <c r="F195" s="18" t="str">
        <f>VLOOKUP(E195,BD_Escuela[],2,FALSE)</f>
        <v>Investigación Nutrición y Dietetica</v>
      </c>
      <c r="G195" s="27">
        <v>25</v>
      </c>
      <c r="H195" s="18" t="str">
        <f>VLOOKUP(G195,BD_Participacion[],2)</f>
        <v>Baja</v>
      </c>
      <c r="I195" s="18">
        <f>INDEX(BD_DecimasExtras,MATCH(H195,'BD Aux'!$H$7:$H$10,0),MATCH(YEAR(D195),'BD Aux'!$I$6:$M$6,0))</f>
        <v>0.1</v>
      </c>
      <c r="J195" s="27">
        <v>3.7</v>
      </c>
      <c r="K195" s="27">
        <v>3.6</v>
      </c>
      <c r="L195" s="27">
        <v>4.5</v>
      </c>
      <c r="M195" s="32">
        <f t="shared" si="6"/>
        <v>4.3040983606557379</v>
      </c>
      <c r="N195" s="32">
        <f t="shared" ca="1" si="7"/>
        <v>4.7013885245901639</v>
      </c>
      <c r="O195" s="32">
        <f>IF(J195&gt;AVERAGE(Prueba_1),$E$3,$E$4)</f>
        <v>3.2210526315789472</v>
      </c>
      <c r="P195" s="39">
        <f t="shared" si="8"/>
        <v>4.5</v>
      </c>
    </row>
    <row r="196" spans="3:16" ht="15.75" thickBot="1" x14ac:dyDescent="0.3">
      <c r="C196" s="25" t="s">
        <v>137</v>
      </c>
      <c r="D196" s="26">
        <v>41879</v>
      </c>
      <c r="E196" s="27" t="s">
        <v>563</v>
      </c>
      <c r="F196" s="18" t="str">
        <f>VLOOKUP(E196,BD_Escuela[],2,FALSE)</f>
        <v>Bachilerato</v>
      </c>
      <c r="G196" s="27">
        <v>24</v>
      </c>
      <c r="H196" s="18" t="str">
        <f>VLOOKUP(G196,BD_Participacion[],2)</f>
        <v>Baja</v>
      </c>
      <c r="I196" s="18">
        <f>INDEX(BD_DecimasExtras,MATCH(H196,'BD Aux'!$H$7:$H$10,0),MATCH(YEAR(D196),'BD Aux'!$I$6:$M$6,0))</f>
        <v>0.1</v>
      </c>
      <c r="J196" s="27">
        <v>6.8</v>
      </c>
      <c r="K196" s="27">
        <v>4.2</v>
      </c>
      <c r="L196" s="27">
        <v>5.6</v>
      </c>
      <c r="M196" s="32">
        <f t="shared" si="6"/>
        <v>4.3040983606557379</v>
      </c>
      <c r="N196" s="32">
        <f t="shared" ca="1" si="7"/>
        <v>5.2887885245901645</v>
      </c>
      <c r="O196" s="32">
        <f>IF(J196&gt;AVERAGE(Prueba_1),$E$3,$E$4)</f>
        <v>4.4092307692307706</v>
      </c>
      <c r="P196" s="39">
        <f t="shared" si="8"/>
        <v>6.8</v>
      </c>
    </row>
    <row r="197" spans="3:16" ht="15.75" thickBot="1" x14ac:dyDescent="0.3">
      <c r="C197" s="25" t="s">
        <v>153</v>
      </c>
      <c r="D197" s="26">
        <v>42656</v>
      </c>
      <c r="E197" s="27" t="s">
        <v>577</v>
      </c>
      <c r="F197" s="18" t="str">
        <f>VLOOKUP(E197,BD_Escuela[],2,FALSE)</f>
        <v>Investigación Nutrición y Dietetica</v>
      </c>
      <c r="G197" s="27">
        <v>30</v>
      </c>
      <c r="H197" s="18" t="str">
        <f>VLOOKUP(G197,BD_Participacion[],2)</f>
        <v xml:space="preserve">Media </v>
      </c>
      <c r="I197" s="18">
        <f>INDEX(BD_DecimasExtras,MATCH(H197,'BD Aux'!$H$7:$H$10,0),MATCH(YEAR(D197),'BD Aux'!$I$6:$M$6,0))</f>
        <v>0.4</v>
      </c>
      <c r="J197" s="27">
        <v>4.5999999999999996</v>
      </c>
      <c r="K197" s="27">
        <v>1.8</v>
      </c>
      <c r="L197" s="27">
        <v>3.4</v>
      </c>
      <c r="M197" s="32">
        <f t="shared" si="6"/>
        <v>4.6040983606557386</v>
      </c>
      <c r="N197" s="32">
        <f t="shared" ca="1" si="7"/>
        <v>4.2</v>
      </c>
      <c r="O197" s="32">
        <f>IF(J197&gt;AVERAGE(Prueba_1),$E$3,$E$4)</f>
        <v>4.4092307692307706</v>
      </c>
      <c r="P197" s="39">
        <f t="shared" si="8"/>
        <v>1.8</v>
      </c>
    </row>
    <row r="198" spans="3:16" ht="15.75" thickBot="1" x14ac:dyDescent="0.3">
      <c r="C198" s="25" t="s">
        <v>93</v>
      </c>
      <c r="D198" s="26">
        <v>42314</v>
      </c>
      <c r="E198" s="27" t="s">
        <v>579</v>
      </c>
      <c r="F198" s="18" t="str">
        <f>VLOOKUP(E198,BD_Escuela[],2,FALSE)</f>
        <v>Investigación Quimica</v>
      </c>
      <c r="G198" s="27">
        <v>32</v>
      </c>
      <c r="H198" s="18" t="str">
        <f>VLOOKUP(G198,BD_Participacion[],2)</f>
        <v xml:space="preserve">Media </v>
      </c>
      <c r="I198" s="18">
        <f>INDEX(BD_DecimasExtras,MATCH(H198,'BD Aux'!$H$7:$H$10,0),MATCH(YEAR(D198),'BD Aux'!$I$6:$M$6,0))</f>
        <v>0.3</v>
      </c>
      <c r="J198" s="27">
        <v>6.7</v>
      </c>
      <c r="K198" s="27">
        <v>2.8</v>
      </c>
      <c r="L198" s="27">
        <v>2.6</v>
      </c>
      <c r="M198" s="32">
        <f t="shared" si="6"/>
        <v>4.5040983606557381</v>
      </c>
      <c r="N198" s="32">
        <f t="shared" ca="1" si="7"/>
        <v>3.7935885245901648</v>
      </c>
      <c r="O198" s="32">
        <f>IF(J198&gt;AVERAGE(Prueba_1),$E$3,$E$4)</f>
        <v>4.4092307692307706</v>
      </c>
      <c r="P198" s="39">
        <f t="shared" si="8"/>
        <v>2.6</v>
      </c>
    </row>
    <row r="199" spans="3:16" ht="15.75" thickBot="1" x14ac:dyDescent="0.3">
      <c r="C199" s="25" t="s">
        <v>154</v>
      </c>
      <c r="D199" s="26">
        <v>42539</v>
      </c>
      <c r="E199" s="27" t="s">
        <v>573</v>
      </c>
      <c r="F199" s="18" t="str">
        <f>VLOOKUP(E199,BD_Escuela[],2,FALSE)</f>
        <v>Ingeniería Mecánica</v>
      </c>
      <c r="G199" s="27">
        <v>35</v>
      </c>
      <c r="H199" s="18" t="str">
        <f>VLOOKUP(G199,BD_Participacion[],2)</f>
        <v xml:space="preserve">Media </v>
      </c>
      <c r="I199" s="18">
        <f>INDEX(BD_DecimasExtras,MATCH(H199,'BD Aux'!$H$7:$H$10,0),MATCH(YEAR(D199),'BD Aux'!$I$6:$M$6,0))</f>
        <v>0.4</v>
      </c>
      <c r="J199" s="27">
        <v>2.1</v>
      </c>
      <c r="K199" s="27">
        <v>4.5999999999999996</v>
      </c>
      <c r="L199" s="27">
        <v>4.5</v>
      </c>
      <c r="M199" s="32">
        <f t="shared" si="6"/>
        <v>4.6040983606557386</v>
      </c>
      <c r="N199" s="32">
        <f t="shared" ca="1" si="7"/>
        <v>4.8615885245901644</v>
      </c>
      <c r="O199" s="32">
        <f>IF(J199&gt;AVERAGE(Prueba_1),$E$3,$E$4)</f>
        <v>3.2210526315789472</v>
      </c>
      <c r="P199" s="39">
        <f t="shared" si="8"/>
        <v>4.5999999999999996</v>
      </c>
    </row>
    <row r="200" spans="3:16" ht="15.75" thickBot="1" x14ac:dyDescent="0.3">
      <c r="C200" s="25" t="s">
        <v>155</v>
      </c>
      <c r="D200" s="26">
        <v>41430</v>
      </c>
      <c r="E200" s="27" t="s">
        <v>567</v>
      </c>
      <c r="F200" s="18" t="str">
        <f>VLOOKUP(E200,BD_Escuela[],2,FALSE)</f>
        <v>Ingeniería Comercial</v>
      </c>
      <c r="G200" s="27">
        <v>37</v>
      </c>
      <c r="H200" s="18" t="str">
        <f>VLOOKUP(G200,BD_Participacion[],2)</f>
        <v xml:space="preserve">Media </v>
      </c>
      <c r="I200" s="18">
        <f>INDEX(BD_DecimasExtras,MATCH(H200,'BD Aux'!$H$7:$H$10,0),MATCH(YEAR(D200),'BD Aux'!$I$6:$M$6,0))</f>
        <v>0.2</v>
      </c>
      <c r="J200" s="27">
        <v>1.3</v>
      </c>
      <c r="K200" s="27">
        <v>2.8</v>
      </c>
      <c r="L200" s="27">
        <v>4.4000000000000004</v>
      </c>
      <c r="M200" s="32">
        <f t="shared" ref="M200:M263" si="9">IF(F200&lt;&gt;"Agronomía",$E$2+I200,IF(D200&gt;12-31-2015,AVERAGE(J200:L200)+I200/2,SUM(J200:L200)*(1-0.65)))</f>
        <v>4.4040983606557385</v>
      </c>
      <c r="N200" s="32">
        <f t="shared" ref="N200:N263" ca="1" si="10">IF(YEARFRAC(D200,TODAY())&gt;3.75,SUM(L200,M200)*(1-0.466),4.2)</f>
        <v>4.7013885245901657</v>
      </c>
      <c r="O200" s="32">
        <f>IF(J200&gt;AVERAGE(Prueba_1),$E$3,$E$4)</f>
        <v>3.2210526315789472</v>
      </c>
      <c r="P200" s="39">
        <f t="shared" ref="P200:P263" si="11">IF(L200&lt;4,IF(I200&gt;AVERAGE($I$7:$I$1048),MIN(J200:L200),MIN(M200:O200)),MAX(J200:L200))</f>
        <v>4.4000000000000004</v>
      </c>
    </row>
    <row r="201" spans="3:16" ht="15.75" thickBot="1" x14ac:dyDescent="0.3">
      <c r="C201" s="25" t="s">
        <v>156</v>
      </c>
      <c r="D201" s="26">
        <v>42409</v>
      </c>
      <c r="E201" s="27" t="s">
        <v>573</v>
      </c>
      <c r="F201" s="18" t="str">
        <f>VLOOKUP(E201,BD_Escuela[],2,FALSE)</f>
        <v>Ingeniería Mecánica</v>
      </c>
      <c r="G201" s="27">
        <v>26</v>
      </c>
      <c r="H201" s="18" t="str">
        <f>VLOOKUP(G201,BD_Participacion[],2)</f>
        <v>Baja</v>
      </c>
      <c r="I201" s="18">
        <f>INDEX(BD_DecimasExtras,MATCH(H201,'BD Aux'!$H$7:$H$10,0),MATCH(YEAR(D201),'BD Aux'!$I$6:$M$6,0))</f>
        <v>0.1</v>
      </c>
      <c r="J201" s="27">
        <v>1</v>
      </c>
      <c r="K201" s="27">
        <v>1.7</v>
      </c>
      <c r="L201" s="27">
        <v>5.5</v>
      </c>
      <c r="M201" s="32">
        <f t="shared" si="9"/>
        <v>4.3040983606557379</v>
      </c>
      <c r="N201" s="32">
        <f t="shared" ca="1" si="10"/>
        <v>5.2353885245901646</v>
      </c>
      <c r="O201" s="32">
        <f>IF(J201&gt;AVERAGE(Prueba_1),$E$3,$E$4)</f>
        <v>3.2210526315789472</v>
      </c>
      <c r="P201" s="39">
        <f t="shared" si="11"/>
        <v>5.5</v>
      </c>
    </row>
    <row r="202" spans="3:16" ht="15.75" thickBot="1" x14ac:dyDescent="0.3">
      <c r="C202" s="25" t="s">
        <v>157</v>
      </c>
      <c r="D202" s="26">
        <v>42416</v>
      </c>
      <c r="E202" s="27" t="s">
        <v>561</v>
      </c>
      <c r="F202" s="18" t="str">
        <f>VLOOKUP(E202,BD_Escuela[],2,FALSE)</f>
        <v>Astronomía</v>
      </c>
      <c r="G202" s="27">
        <v>45</v>
      </c>
      <c r="H202" s="18" t="str">
        <f>VLOOKUP(G202,BD_Participacion[],2)</f>
        <v>Alta</v>
      </c>
      <c r="I202" s="18">
        <f>INDEX(BD_DecimasExtras,MATCH(H202,'BD Aux'!$H$7:$H$10,0),MATCH(YEAR(D202),'BD Aux'!$I$6:$M$6,0))</f>
        <v>0.6</v>
      </c>
      <c r="J202" s="27">
        <v>1.9</v>
      </c>
      <c r="K202" s="27">
        <v>3.7</v>
      </c>
      <c r="L202" s="27">
        <v>6.4</v>
      </c>
      <c r="M202" s="32">
        <f t="shared" si="9"/>
        <v>4.8040983606557379</v>
      </c>
      <c r="N202" s="32">
        <f t="shared" ca="1" si="10"/>
        <v>5.9829885245901648</v>
      </c>
      <c r="O202" s="32">
        <f>IF(J202&gt;AVERAGE(Prueba_1),$E$3,$E$4)</f>
        <v>3.2210526315789472</v>
      </c>
      <c r="P202" s="39">
        <f t="shared" si="11"/>
        <v>6.4</v>
      </c>
    </row>
    <row r="203" spans="3:16" ht="15.75" thickBot="1" x14ac:dyDescent="0.3">
      <c r="C203" s="25" t="s">
        <v>158</v>
      </c>
      <c r="D203" s="26">
        <v>42199</v>
      </c>
      <c r="E203" s="27" t="s">
        <v>569</v>
      </c>
      <c r="F203" s="18" t="str">
        <f>VLOOKUP(E203,BD_Escuela[],2,FALSE)</f>
        <v>Ingeniería Computación</v>
      </c>
      <c r="G203" s="27">
        <v>45</v>
      </c>
      <c r="H203" s="18" t="str">
        <f>VLOOKUP(G203,BD_Participacion[],2)</f>
        <v>Alta</v>
      </c>
      <c r="I203" s="18">
        <f>INDEX(BD_DecimasExtras,MATCH(H203,'BD Aux'!$H$7:$H$10,0),MATCH(YEAR(D203),'BD Aux'!$I$6:$M$6,0))</f>
        <v>0.6</v>
      </c>
      <c r="J203" s="27">
        <v>4.3</v>
      </c>
      <c r="K203" s="27">
        <v>4.5</v>
      </c>
      <c r="L203" s="27">
        <v>1.5</v>
      </c>
      <c r="M203" s="32">
        <f t="shared" si="9"/>
        <v>4.8040983606557379</v>
      </c>
      <c r="N203" s="32">
        <f t="shared" ca="1" si="10"/>
        <v>3.3663885245901644</v>
      </c>
      <c r="O203" s="32">
        <f>IF(J203&gt;AVERAGE(Prueba_1),$E$3,$E$4)</f>
        <v>4.4092307692307706</v>
      </c>
      <c r="P203" s="39">
        <f t="shared" si="11"/>
        <v>1.5</v>
      </c>
    </row>
    <row r="204" spans="3:16" ht="15.75" thickBot="1" x14ac:dyDescent="0.3">
      <c r="C204" s="25" t="s">
        <v>142</v>
      </c>
      <c r="D204" s="26">
        <v>42292</v>
      </c>
      <c r="E204" s="27" t="s">
        <v>561</v>
      </c>
      <c r="F204" s="18" t="str">
        <f>VLOOKUP(E204,BD_Escuela[],2,FALSE)</f>
        <v>Astronomía</v>
      </c>
      <c r="G204" s="27">
        <v>25</v>
      </c>
      <c r="H204" s="18" t="str">
        <f>VLOOKUP(G204,BD_Participacion[],2)</f>
        <v>Baja</v>
      </c>
      <c r="I204" s="18">
        <f>INDEX(BD_DecimasExtras,MATCH(H204,'BD Aux'!$H$7:$H$10,0),MATCH(YEAR(D204),'BD Aux'!$I$6:$M$6,0))</f>
        <v>0.1</v>
      </c>
      <c r="J204" s="27">
        <v>2.2999999999999998</v>
      </c>
      <c r="K204" s="27">
        <v>4.2</v>
      </c>
      <c r="L204" s="27">
        <v>5.4</v>
      </c>
      <c r="M204" s="32">
        <f t="shared" si="9"/>
        <v>4.3040983606557379</v>
      </c>
      <c r="N204" s="32">
        <f t="shared" ca="1" si="10"/>
        <v>5.1819885245901647</v>
      </c>
      <c r="O204" s="32">
        <f>IF(J204&gt;AVERAGE(Prueba_1),$E$3,$E$4)</f>
        <v>3.2210526315789472</v>
      </c>
      <c r="P204" s="39">
        <f t="shared" si="11"/>
        <v>5.4</v>
      </c>
    </row>
    <row r="205" spans="3:16" ht="15.75" thickBot="1" x14ac:dyDescent="0.3">
      <c r="C205" s="25" t="s">
        <v>77</v>
      </c>
      <c r="D205" s="26">
        <v>42633</v>
      </c>
      <c r="E205" s="27" t="s">
        <v>571</v>
      </c>
      <c r="F205" s="18" t="str">
        <f>VLOOKUP(E205,BD_Escuela[],2,FALSE)</f>
        <v>Ingeniería Forestal</v>
      </c>
      <c r="G205" s="27">
        <v>22</v>
      </c>
      <c r="H205" s="18" t="str">
        <f>VLOOKUP(G205,BD_Participacion[],2)</f>
        <v>Baja</v>
      </c>
      <c r="I205" s="18">
        <f>INDEX(BD_DecimasExtras,MATCH(H205,'BD Aux'!$H$7:$H$10,0),MATCH(YEAR(D205),'BD Aux'!$I$6:$M$6,0))</f>
        <v>0.1</v>
      </c>
      <c r="J205" s="27">
        <v>6.9</v>
      </c>
      <c r="K205" s="27">
        <v>3.5</v>
      </c>
      <c r="L205" s="27">
        <v>1.4</v>
      </c>
      <c r="M205" s="32">
        <f t="shared" si="9"/>
        <v>4.3040983606557379</v>
      </c>
      <c r="N205" s="32">
        <f t="shared" ca="1" si="10"/>
        <v>4.2</v>
      </c>
      <c r="O205" s="32">
        <f>IF(J205&gt;AVERAGE(Prueba_1),$E$3,$E$4)</f>
        <v>4.4092307692307706</v>
      </c>
      <c r="P205" s="39">
        <f t="shared" ca="1" si="11"/>
        <v>4.2</v>
      </c>
    </row>
    <row r="206" spans="3:16" ht="15.75" thickBot="1" x14ac:dyDescent="0.3">
      <c r="C206" s="25" t="s">
        <v>159</v>
      </c>
      <c r="D206" s="26">
        <v>42443</v>
      </c>
      <c r="E206" s="27" t="s">
        <v>569</v>
      </c>
      <c r="F206" s="18" t="str">
        <f>VLOOKUP(E206,BD_Escuela[],2,FALSE)</f>
        <v>Ingeniería Computación</v>
      </c>
      <c r="G206" s="27">
        <v>22</v>
      </c>
      <c r="H206" s="18" t="str">
        <f>VLOOKUP(G206,BD_Participacion[],2)</f>
        <v>Baja</v>
      </c>
      <c r="I206" s="18">
        <f>INDEX(BD_DecimasExtras,MATCH(H206,'BD Aux'!$H$7:$H$10,0),MATCH(YEAR(D206),'BD Aux'!$I$6:$M$6,0))</f>
        <v>0.1</v>
      </c>
      <c r="J206" s="27">
        <v>2.8</v>
      </c>
      <c r="K206" s="27">
        <v>6.3</v>
      </c>
      <c r="L206" s="27">
        <v>5.0999999999999996</v>
      </c>
      <c r="M206" s="32">
        <f t="shared" si="9"/>
        <v>4.3040983606557379</v>
      </c>
      <c r="N206" s="32">
        <f t="shared" ca="1" si="10"/>
        <v>5.0217885245901641</v>
      </c>
      <c r="O206" s="32">
        <f>IF(J206&gt;AVERAGE(Prueba_1),$E$3,$E$4)</f>
        <v>3.2210526315789472</v>
      </c>
      <c r="P206" s="39">
        <f t="shared" si="11"/>
        <v>6.3</v>
      </c>
    </row>
    <row r="207" spans="3:16" ht="15.75" thickBot="1" x14ac:dyDescent="0.3">
      <c r="C207" s="25" t="s">
        <v>160</v>
      </c>
      <c r="D207" s="26">
        <v>42450</v>
      </c>
      <c r="E207" s="27" t="s">
        <v>565</v>
      </c>
      <c r="F207" s="18" t="str">
        <f>VLOOKUP(E207,BD_Escuela[],2,FALSE)</f>
        <v>Enfermería</v>
      </c>
      <c r="G207" s="27">
        <v>47</v>
      </c>
      <c r="H207" s="18" t="str">
        <f>VLOOKUP(G207,BD_Participacion[],2)</f>
        <v>Alta</v>
      </c>
      <c r="I207" s="18">
        <f>INDEX(BD_DecimasExtras,MATCH(H207,'BD Aux'!$H$7:$H$10,0),MATCH(YEAR(D207),'BD Aux'!$I$6:$M$6,0))</f>
        <v>0.6</v>
      </c>
      <c r="J207" s="27">
        <v>1.9</v>
      </c>
      <c r="K207" s="27">
        <v>3.9</v>
      </c>
      <c r="L207" s="27">
        <v>1.1000000000000001</v>
      </c>
      <c r="M207" s="32">
        <f t="shared" si="9"/>
        <v>4.8040983606557379</v>
      </c>
      <c r="N207" s="32">
        <f t="shared" ca="1" si="10"/>
        <v>3.1527885245901639</v>
      </c>
      <c r="O207" s="32">
        <f>IF(J207&gt;AVERAGE(Prueba_1),$E$3,$E$4)</f>
        <v>3.2210526315789472</v>
      </c>
      <c r="P207" s="39">
        <f t="shared" si="11"/>
        <v>1.1000000000000001</v>
      </c>
    </row>
    <row r="208" spans="3:16" ht="15.75" thickBot="1" x14ac:dyDescent="0.3">
      <c r="C208" s="25" t="s">
        <v>161</v>
      </c>
      <c r="D208" s="26">
        <v>41903</v>
      </c>
      <c r="E208" s="27" t="s">
        <v>569</v>
      </c>
      <c r="F208" s="18" t="str">
        <f>VLOOKUP(E208,BD_Escuela[],2,FALSE)</f>
        <v>Ingeniería Computación</v>
      </c>
      <c r="G208" s="27">
        <v>4</v>
      </c>
      <c r="H208" s="18" t="str">
        <f>VLOOKUP(G208,BD_Participacion[],2)</f>
        <v>No tuvo</v>
      </c>
      <c r="I208" s="18">
        <f>INDEX(BD_DecimasExtras,MATCH(H208,'BD Aux'!$H$7:$H$10,0),MATCH(YEAR(D208),'BD Aux'!$I$6:$M$6,0))</f>
        <v>0</v>
      </c>
      <c r="J208" s="27">
        <v>1.2</v>
      </c>
      <c r="K208" s="27">
        <v>5.8</v>
      </c>
      <c r="L208" s="27">
        <v>2.9</v>
      </c>
      <c r="M208" s="32">
        <f t="shared" si="9"/>
        <v>4.2040983606557383</v>
      </c>
      <c r="N208" s="32">
        <f t="shared" ca="1" si="10"/>
        <v>3.7935885245901648</v>
      </c>
      <c r="O208" s="32">
        <f>IF(J208&gt;AVERAGE(Prueba_1),$E$3,$E$4)</f>
        <v>3.2210526315789472</v>
      </c>
      <c r="P208" s="39">
        <f t="shared" ca="1" si="11"/>
        <v>3.2210526315789472</v>
      </c>
    </row>
    <row r="209" spans="3:16" ht="15.75" thickBot="1" x14ac:dyDescent="0.3">
      <c r="C209" s="25" t="s">
        <v>162</v>
      </c>
      <c r="D209" s="26">
        <v>41394</v>
      </c>
      <c r="E209" s="27" t="s">
        <v>565</v>
      </c>
      <c r="F209" s="18" t="str">
        <f>VLOOKUP(E209,BD_Escuela[],2,FALSE)</f>
        <v>Enfermería</v>
      </c>
      <c r="G209" s="27">
        <v>6</v>
      </c>
      <c r="H209" s="18" t="str">
        <f>VLOOKUP(G209,BD_Participacion[],2)</f>
        <v>No tuvo</v>
      </c>
      <c r="I209" s="18">
        <f>INDEX(BD_DecimasExtras,MATCH(H209,'BD Aux'!$H$7:$H$10,0),MATCH(YEAR(D209),'BD Aux'!$I$6:$M$6,0))</f>
        <v>0</v>
      </c>
      <c r="J209" s="27">
        <v>5.8</v>
      </c>
      <c r="K209" s="27">
        <v>4.9000000000000004</v>
      </c>
      <c r="L209" s="27">
        <v>6.5</v>
      </c>
      <c r="M209" s="32">
        <f t="shared" si="9"/>
        <v>4.2040983606557383</v>
      </c>
      <c r="N209" s="32">
        <f t="shared" ca="1" si="10"/>
        <v>5.7159885245901645</v>
      </c>
      <c r="O209" s="32">
        <f>IF(J209&gt;AVERAGE(Prueba_1),$E$3,$E$4)</f>
        <v>4.4092307692307706</v>
      </c>
      <c r="P209" s="39">
        <f t="shared" si="11"/>
        <v>6.5</v>
      </c>
    </row>
    <row r="210" spans="3:16" ht="15.75" thickBot="1" x14ac:dyDescent="0.3">
      <c r="C210" s="25" t="s">
        <v>162</v>
      </c>
      <c r="D210" s="26">
        <v>42242</v>
      </c>
      <c r="E210" s="27" t="s">
        <v>569</v>
      </c>
      <c r="F210" s="18" t="str">
        <f>VLOOKUP(E210,BD_Escuela[],2,FALSE)</f>
        <v>Ingeniería Computación</v>
      </c>
      <c r="G210" s="27">
        <v>30</v>
      </c>
      <c r="H210" s="18" t="str">
        <f>VLOOKUP(G210,BD_Participacion[],2)</f>
        <v xml:space="preserve">Media </v>
      </c>
      <c r="I210" s="18">
        <f>INDEX(BD_DecimasExtras,MATCH(H210,'BD Aux'!$H$7:$H$10,0),MATCH(YEAR(D210),'BD Aux'!$I$6:$M$6,0))</f>
        <v>0.3</v>
      </c>
      <c r="J210" s="27">
        <v>5.8</v>
      </c>
      <c r="K210" s="27">
        <v>5.0999999999999996</v>
      </c>
      <c r="L210" s="27">
        <v>5.3</v>
      </c>
      <c r="M210" s="32">
        <f t="shared" si="9"/>
        <v>4.5040983606557381</v>
      </c>
      <c r="N210" s="32">
        <f t="shared" ca="1" si="10"/>
        <v>5.2353885245901646</v>
      </c>
      <c r="O210" s="32">
        <f>IF(J210&gt;AVERAGE(Prueba_1),$E$3,$E$4)</f>
        <v>4.4092307692307706</v>
      </c>
      <c r="P210" s="39">
        <f t="shared" si="11"/>
        <v>5.8</v>
      </c>
    </row>
    <row r="211" spans="3:16" ht="15.75" thickBot="1" x14ac:dyDescent="0.3">
      <c r="C211" s="25" t="s">
        <v>1</v>
      </c>
      <c r="D211" s="26">
        <v>42347</v>
      </c>
      <c r="E211" s="27" t="s">
        <v>563</v>
      </c>
      <c r="F211" s="18" t="str">
        <f>VLOOKUP(E211,BD_Escuela[],2,FALSE)</f>
        <v>Bachilerato</v>
      </c>
      <c r="G211" s="27">
        <v>29</v>
      </c>
      <c r="H211" s="18" t="str">
        <f>VLOOKUP(G211,BD_Participacion[],2)</f>
        <v>Baja</v>
      </c>
      <c r="I211" s="18">
        <f>INDEX(BD_DecimasExtras,MATCH(H211,'BD Aux'!$H$7:$H$10,0),MATCH(YEAR(D211),'BD Aux'!$I$6:$M$6,0))</f>
        <v>0.1</v>
      </c>
      <c r="J211" s="27">
        <v>1.4</v>
      </c>
      <c r="K211" s="27">
        <v>2.2000000000000002</v>
      </c>
      <c r="L211" s="27">
        <v>5.4</v>
      </c>
      <c r="M211" s="32">
        <f t="shared" si="9"/>
        <v>4.3040983606557379</v>
      </c>
      <c r="N211" s="32">
        <f t="shared" ca="1" si="10"/>
        <v>5.1819885245901647</v>
      </c>
      <c r="O211" s="32">
        <f>IF(J211&gt;AVERAGE(Prueba_1),$E$3,$E$4)</f>
        <v>3.2210526315789472</v>
      </c>
      <c r="P211" s="39">
        <f t="shared" si="11"/>
        <v>5.4</v>
      </c>
    </row>
    <row r="212" spans="3:16" ht="15.75" thickBot="1" x14ac:dyDescent="0.3">
      <c r="C212" s="25" t="s">
        <v>15</v>
      </c>
      <c r="D212" s="26">
        <v>41731</v>
      </c>
      <c r="E212" s="27" t="s">
        <v>579</v>
      </c>
      <c r="F212" s="18" t="str">
        <f>VLOOKUP(E212,BD_Escuela[],2,FALSE)</f>
        <v>Investigación Quimica</v>
      </c>
      <c r="G212" s="27">
        <v>1</v>
      </c>
      <c r="H212" s="18" t="str">
        <f>VLOOKUP(G212,BD_Participacion[],2)</f>
        <v>No tuvo</v>
      </c>
      <c r="I212" s="18">
        <f>INDEX(BD_DecimasExtras,MATCH(H212,'BD Aux'!$H$7:$H$10,0),MATCH(YEAR(D212),'BD Aux'!$I$6:$M$6,0))</f>
        <v>0</v>
      </c>
      <c r="J212" s="27">
        <v>1.5</v>
      </c>
      <c r="K212" s="27">
        <v>4.0999999999999996</v>
      </c>
      <c r="L212" s="27">
        <v>3.4</v>
      </c>
      <c r="M212" s="32">
        <f t="shared" si="9"/>
        <v>4.2040983606557383</v>
      </c>
      <c r="N212" s="32">
        <f t="shared" ca="1" si="10"/>
        <v>4.0605885245901643</v>
      </c>
      <c r="O212" s="32">
        <f>IF(J212&gt;AVERAGE(Prueba_1),$E$3,$E$4)</f>
        <v>3.2210526315789472</v>
      </c>
      <c r="P212" s="39">
        <f t="shared" ca="1" si="11"/>
        <v>3.2210526315789472</v>
      </c>
    </row>
    <row r="213" spans="3:16" ht="15.75" thickBot="1" x14ac:dyDescent="0.3">
      <c r="C213" s="25" t="s">
        <v>163</v>
      </c>
      <c r="D213" s="26">
        <v>41778</v>
      </c>
      <c r="E213" s="27" t="s">
        <v>559</v>
      </c>
      <c r="F213" s="18" t="str">
        <f>VLOOKUP(E213,BD_Escuela[],2,FALSE)</f>
        <v>Agronomía</v>
      </c>
      <c r="G213" s="27">
        <v>44</v>
      </c>
      <c r="H213" s="18" t="str">
        <f>VLOOKUP(G213,BD_Participacion[],2)</f>
        <v xml:space="preserve">Media </v>
      </c>
      <c r="I213" s="18">
        <f>INDEX(BD_DecimasExtras,MATCH(H213,'BD Aux'!$H$7:$H$10,0),MATCH(YEAR(D213),'BD Aux'!$I$6:$M$6,0))</f>
        <v>0.3</v>
      </c>
      <c r="J213" s="27">
        <v>5.2</v>
      </c>
      <c r="K213" s="27">
        <v>1.7</v>
      </c>
      <c r="L213" s="27">
        <v>5.2</v>
      </c>
      <c r="M213" s="32">
        <f t="shared" si="9"/>
        <v>4.1833333333333345</v>
      </c>
      <c r="N213" s="32">
        <f t="shared" ca="1" si="10"/>
        <v>5.0107000000000008</v>
      </c>
      <c r="O213" s="32">
        <f>IF(J213&gt;AVERAGE(Prueba_1),$E$3,$E$4)</f>
        <v>4.4092307692307706</v>
      </c>
      <c r="P213" s="39">
        <f t="shared" si="11"/>
        <v>5.2</v>
      </c>
    </row>
    <row r="214" spans="3:16" ht="15.75" thickBot="1" x14ac:dyDescent="0.3">
      <c r="C214" s="25" t="s">
        <v>164</v>
      </c>
      <c r="D214" s="26">
        <v>41580</v>
      </c>
      <c r="E214" s="27" t="s">
        <v>575</v>
      </c>
      <c r="F214" s="18" t="str">
        <f>VLOOKUP(E214,BD_Escuela[],2,FALSE)</f>
        <v>Ingeniería Transporte</v>
      </c>
      <c r="G214" s="27">
        <v>11</v>
      </c>
      <c r="H214" s="18" t="str">
        <f>VLOOKUP(G214,BD_Participacion[],2)</f>
        <v>No tuvo</v>
      </c>
      <c r="I214" s="18">
        <f>INDEX(BD_DecimasExtras,MATCH(H214,'BD Aux'!$H$7:$H$10,0),MATCH(YEAR(D214),'BD Aux'!$I$6:$M$6,0))</f>
        <v>0</v>
      </c>
      <c r="J214" s="27">
        <v>7</v>
      </c>
      <c r="K214" s="27">
        <v>4.5</v>
      </c>
      <c r="L214" s="27">
        <v>3.1</v>
      </c>
      <c r="M214" s="32">
        <f t="shared" si="9"/>
        <v>4.2040983606557383</v>
      </c>
      <c r="N214" s="32">
        <f t="shared" ca="1" si="10"/>
        <v>3.9003885245901642</v>
      </c>
      <c r="O214" s="32">
        <f>IF(J214&gt;AVERAGE(Prueba_1),$E$3,$E$4)</f>
        <v>4.4092307692307706</v>
      </c>
      <c r="P214" s="39">
        <f t="shared" ca="1" si="11"/>
        <v>3.9003885245901642</v>
      </c>
    </row>
    <row r="215" spans="3:16" ht="15.75" thickBot="1" x14ac:dyDescent="0.3">
      <c r="C215" s="25" t="s">
        <v>165</v>
      </c>
      <c r="D215" s="26">
        <v>41746</v>
      </c>
      <c r="E215" s="27" t="s">
        <v>567</v>
      </c>
      <c r="F215" s="18" t="str">
        <f>VLOOKUP(E215,BD_Escuela[],2,FALSE)</f>
        <v>Ingeniería Comercial</v>
      </c>
      <c r="G215" s="27">
        <v>4</v>
      </c>
      <c r="H215" s="18" t="str">
        <f>VLOOKUP(G215,BD_Participacion[],2)</f>
        <v>No tuvo</v>
      </c>
      <c r="I215" s="18">
        <f>INDEX(BD_DecimasExtras,MATCH(H215,'BD Aux'!$H$7:$H$10,0),MATCH(YEAR(D215),'BD Aux'!$I$6:$M$6,0))</f>
        <v>0</v>
      </c>
      <c r="J215" s="27">
        <v>1.9</v>
      </c>
      <c r="K215" s="27">
        <v>3.4</v>
      </c>
      <c r="L215" s="27">
        <v>6.3</v>
      </c>
      <c r="M215" s="32">
        <f t="shared" si="9"/>
        <v>4.2040983606557383</v>
      </c>
      <c r="N215" s="32">
        <f t="shared" ca="1" si="10"/>
        <v>5.6091885245901647</v>
      </c>
      <c r="O215" s="32">
        <f>IF(J215&gt;AVERAGE(Prueba_1),$E$3,$E$4)</f>
        <v>3.2210526315789472</v>
      </c>
      <c r="P215" s="39">
        <f t="shared" si="11"/>
        <v>6.3</v>
      </c>
    </row>
    <row r="216" spans="3:16" ht="15.75" thickBot="1" x14ac:dyDescent="0.3">
      <c r="C216" s="25" t="s">
        <v>166</v>
      </c>
      <c r="D216" s="26">
        <v>41929</v>
      </c>
      <c r="E216" s="27" t="s">
        <v>577</v>
      </c>
      <c r="F216" s="18" t="str">
        <f>VLOOKUP(E216,BD_Escuela[],2,FALSE)</f>
        <v>Investigación Nutrición y Dietetica</v>
      </c>
      <c r="G216" s="27">
        <v>6</v>
      </c>
      <c r="H216" s="18" t="str">
        <f>VLOOKUP(G216,BD_Participacion[],2)</f>
        <v>No tuvo</v>
      </c>
      <c r="I216" s="18">
        <f>INDEX(BD_DecimasExtras,MATCH(H216,'BD Aux'!$H$7:$H$10,0),MATCH(YEAR(D216),'BD Aux'!$I$6:$M$6,0))</f>
        <v>0</v>
      </c>
      <c r="J216" s="27">
        <v>5</v>
      </c>
      <c r="K216" s="27">
        <v>5.2</v>
      </c>
      <c r="L216" s="27">
        <v>2.2999999999999998</v>
      </c>
      <c r="M216" s="32">
        <f t="shared" si="9"/>
        <v>4.2040983606557383</v>
      </c>
      <c r="N216" s="32">
        <f t="shared" ca="1" si="10"/>
        <v>3.4731885245901641</v>
      </c>
      <c r="O216" s="32">
        <f>IF(J216&gt;AVERAGE(Prueba_1),$E$3,$E$4)</f>
        <v>4.4092307692307706</v>
      </c>
      <c r="P216" s="39">
        <f t="shared" ca="1" si="11"/>
        <v>3.4731885245901641</v>
      </c>
    </row>
    <row r="217" spans="3:16" ht="15.75" thickBot="1" x14ac:dyDescent="0.3">
      <c r="C217" s="25" t="s">
        <v>167</v>
      </c>
      <c r="D217" s="26">
        <v>41812</v>
      </c>
      <c r="E217" s="27" t="s">
        <v>573</v>
      </c>
      <c r="F217" s="18" t="str">
        <f>VLOOKUP(E217,BD_Escuela[],2,FALSE)</f>
        <v>Ingeniería Mecánica</v>
      </c>
      <c r="G217" s="27">
        <v>11</v>
      </c>
      <c r="H217" s="18" t="str">
        <f>VLOOKUP(G217,BD_Participacion[],2)</f>
        <v>No tuvo</v>
      </c>
      <c r="I217" s="18">
        <f>INDEX(BD_DecimasExtras,MATCH(H217,'BD Aux'!$H$7:$H$10,0),MATCH(YEAR(D217),'BD Aux'!$I$6:$M$6,0))</f>
        <v>0</v>
      </c>
      <c r="J217" s="27">
        <v>5.8</v>
      </c>
      <c r="K217" s="27">
        <v>3.7</v>
      </c>
      <c r="L217" s="27">
        <v>6.2</v>
      </c>
      <c r="M217" s="32">
        <f t="shared" si="9"/>
        <v>4.2040983606557383</v>
      </c>
      <c r="N217" s="32">
        <f t="shared" ca="1" si="10"/>
        <v>5.5557885245901639</v>
      </c>
      <c r="O217" s="32">
        <f>IF(J217&gt;AVERAGE(Prueba_1),$E$3,$E$4)</f>
        <v>4.4092307692307706</v>
      </c>
      <c r="P217" s="39">
        <f t="shared" si="11"/>
        <v>6.2</v>
      </c>
    </row>
    <row r="218" spans="3:16" ht="15.75" thickBot="1" x14ac:dyDescent="0.3">
      <c r="C218" s="25" t="s">
        <v>168</v>
      </c>
      <c r="D218" s="26">
        <v>41631</v>
      </c>
      <c r="E218" s="27" t="s">
        <v>567</v>
      </c>
      <c r="F218" s="18" t="str">
        <f>VLOOKUP(E218,BD_Escuela[],2,FALSE)</f>
        <v>Ingeniería Comercial</v>
      </c>
      <c r="G218" s="27">
        <v>4</v>
      </c>
      <c r="H218" s="18" t="str">
        <f>VLOOKUP(G218,BD_Participacion[],2)</f>
        <v>No tuvo</v>
      </c>
      <c r="I218" s="18">
        <f>INDEX(BD_DecimasExtras,MATCH(H218,'BD Aux'!$H$7:$H$10,0),MATCH(YEAR(D218),'BD Aux'!$I$6:$M$6,0))</f>
        <v>0</v>
      </c>
      <c r="J218" s="27">
        <v>3.2</v>
      </c>
      <c r="K218" s="27">
        <v>4.9000000000000004</v>
      </c>
      <c r="L218" s="27">
        <v>4.2</v>
      </c>
      <c r="M218" s="32">
        <f t="shared" si="9"/>
        <v>4.2040983606557383</v>
      </c>
      <c r="N218" s="32">
        <f t="shared" ca="1" si="10"/>
        <v>4.4877885245901643</v>
      </c>
      <c r="O218" s="32">
        <f>IF(J218&gt;AVERAGE(Prueba_1),$E$3,$E$4)</f>
        <v>3.2210526315789472</v>
      </c>
      <c r="P218" s="39">
        <f t="shared" si="11"/>
        <v>4.9000000000000004</v>
      </c>
    </row>
    <row r="219" spans="3:16" ht="15.75" thickBot="1" x14ac:dyDescent="0.3">
      <c r="C219" s="25" t="s">
        <v>15</v>
      </c>
      <c r="D219" s="26">
        <v>41392</v>
      </c>
      <c r="E219" s="27" t="s">
        <v>579</v>
      </c>
      <c r="F219" s="18" t="str">
        <f>VLOOKUP(E219,BD_Escuela[],2,FALSE)</f>
        <v>Investigación Quimica</v>
      </c>
      <c r="G219" s="27">
        <v>1</v>
      </c>
      <c r="H219" s="18" t="str">
        <f>VLOOKUP(G219,BD_Participacion[],2)</f>
        <v>No tuvo</v>
      </c>
      <c r="I219" s="18">
        <f>INDEX(BD_DecimasExtras,MATCH(H219,'BD Aux'!$H$7:$H$10,0),MATCH(YEAR(D219),'BD Aux'!$I$6:$M$6,0))</f>
        <v>0</v>
      </c>
      <c r="J219" s="27">
        <v>4.3</v>
      </c>
      <c r="K219" s="27">
        <v>3.5</v>
      </c>
      <c r="L219" s="27">
        <v>4.7</v>
      </c>
      <c r="M219" s="32">
        <f t="shared" si="9"/>
        <v>4.2040983606557383</v>
      </c>
      <c r="N219" s="32">
        <f t="shared" ca="1" si="10"/>
        <v>4.7547885245901638</v>
      </c>
      <c r="O219" s="32">
        <f>IF(J219&gt;AVERAGE(Prueba_1),$E$3,$E$4)</f>
        <v>4.4092307692307706</v>
      </c>
      <c r="P219" s="39">
        <f t="shared" si="11"/>
        <v>4.7</v>
      </c>
    </row>
    <row r="220" spans="3:16" ht="15.75" thickBot="1" x14ac:dyDescent="0.3">
      <c r="C220" s="25" t="s">
        <v>169</v>
      </c>
      <c r="D220" s="26">
        <v>42112</v>
      </c>
      <c r="E220" s="27" t="s">
        <v>559</v>
      </c>
      <c r="F220" s="18" t="str">
        <f>VLOOKUP(E220,BD_Escuela[],2,FALSE)</f>
        <v>Agronomía</v>
      </c>
      <c r="G220" s="27">
        <v>43</v>
      </c>
      <c r="H220" s="18" t="str">
        <f>VLOOKUP(G220,BD_Participacion[],2)</f>
        <v xml:space="preserve">Media </v>
      </c>
      <c r="I220" s="18">
        <f>INDEX(BD_DecimasExtras,MATCH(H220,'BD Aux'!$H$7:$H$10,0),MATCH(YEAR(D220),'BD Aux'!$I$6:$M$6,0))</f>
        <v>0.3</v>
      </c>
      <c r="J220" s="27">
        <v>5.5</v>
      </c>
      <c r="K220" s="27">
        <v>3.3</v>
      </c>
      <c r="L220" s="27">
        <v>1.3</v>
      </c>
      <c r="M220" s="32">
        <f t="shared" si="9"/>
        <v>3.5166666666666671</v>
      </c>
      <c r="N220" s="32">
        <f t="shared" ca="1" si="10"/>
        <v>2.5721000000000003</v>
      </c>
      <c r="O220" s="32">
        <f>IF(J220&gt;AVERAGE(Prueba_1),$E$3,$E$4)</f>
        <v>4.4092307692307706</v>
      </c>
      <c r="P220" s="39">
        <f t="shared" si="11"/>
        <v>1.3</v>
      </c>
    </row>
    <row r="221" spans="3:16" ht="15.75" thickBot="1" x14ac:dyDescent="0.3">
      <c r="C221" s="25" t="s">
        <v>170</v>
      </c>
      <c r="D221" s="26">
        <v>41590</v>
      </c>
      <c r="E221" s="27" t="s">
        <v>577</v>
      </c>
      <c r="F221" s="18" t="str">
        <f>VLOOKUP(E221,BD_Escuela[],2,FALSE)</f>
        <v>Investigación Nutrición y Dietetica</v>
      </c>
      <c r="G221" s="27">
        <v>24</v>
      </c>
      <c r="H221" s="18" t="str">
        <f>VLOOKUP(G221,BD_Participacion[],2)</f>
        <v>Baja</v>
      </c>
      <c r="I221" s="18">
        <f>INDEX(BD_DecimasExtras,MATCH(H221,'BD Aux'!$H$7:$H$10,0),MATCH(YEAR(D221),'BD Aux'!$I$6:$M$6,0))</f>
        <v>0.1</v>
      </c>
      <c r="J221" s="27">
        <v>3</v>
      </c>
      <c r="K221" s="27">
        <v>4.3</v>
      </c>
      <c r="L221" s="27">
        <v>4.0999999999999996</v>
      </c>
      <c r="M221" s="32">
        <f t="shared" si="9"/>
        <v>4.3040983606557379</v>
      </c>
      <c r="N221" s="32">
        <f t="shared" ca="1" si="10"/>
        <v>4.4877885245901643</v>
      </c>
      <c r="O221" s="32">
        <f>IF(J221&gt;AVERAGE(Prueba_1),$E$3,$E$4)</f>
        <v>3.2210526315789472</v>
      </c>
      <c r="P221" s="39">
        <f t="shared" si="11"/>
        <v>4.3</v>
      </c>
    </row>
    <row r="222" spans="3:16" ht="15.75" thickBot="1" x14ac:dyDescent="0.3">
      <c r="C222" s="25" t="s">
        <v>28</v>
      </c>
      <c r="D222" s="26">
        <v>42112</v>
      </c>
      <c r="E222" s="27" t="s">
        <v>579</v>
      </c>
      <c r="F222" s="18" t="str">
        <f>VLOOKUP(E222,BD_Escuela[],2,FALSE)</f>
        <v>Investigación Quimica</v>
      </c>
      <c r="G222" s="27">
        <v>48</v>
      </c>
      <c r="H222" s="18" t="str">
        <f>VLOOKUP(G222,BD_Participacion[],2)</f>
        <v>Alta</v>
      </c>
      <c r="I222" s="18">
        <f>INDEX(BD_DecimasExtras,MATCH(H222,'BD Aux'!$H$7:$H$10,0),MATCH(YEAR(D222),'BD Aux'!$I$6:$M$6,0))</f>
        <v>0.6</v>
      </c>
      <c r="J222" s="27">
        <v>1</v>
      </c>
      <c r="K222" s="27">
        <v>2.7</v>
      </c>
      <c r="L222" s="27">
        <v>4.3</v>
      </c>
      <c r="M222" s="32">
        <f t="shared" si="9"/>
        <v>4.8040983606557379</v>
      </c>
      <c r="N222" s="32">
        <f t="shared" ca="1" si="10"/>
        <v>4.8615885245901636</v>
      </c>
      <c r="O222" s="32">
        <f>IF(J222&gt;AVERAGE(Prueba_1),$E$3,$E$4)</f>
        <v>3.2210526315789472</v>
      </c>
      <c r="P222" s="39">
        <f t="shared" si="11"/>
        <v>4.3</v>
      </c>
    </row>
    <row r="223" spans="3:16" ht="15.75" thickBot="1" x14ac:dyDescent="0.3">
      <c r="C223" s="25" t="s">
        <v>171</v>
      </c>
      <c r="D223" s="26">
        <v>42014</v>
      </c>
      <c r="E223" s="27" t="s">
        <v>565</v>
      </c>
      <c r="F223" s="18" t="str">
        <f>VLOOKUP(E223,BD_Escuela[],2,FALSE)</f>
        <v>Enfermería</v>
      </c>
      <c r="G223" s="27">
        <v>7</v>
      </c>
      <c r="H223" s="18" t="str">
        <f>VLOOKUP(G223,BD_Participacion[],2)</f>
        <v>No tuvo</v>
      </c>
      <c r="I223" s="18">
        <f>INDEX(BD_DecimasExtras,MATCH(H223,'BD Aux'!$H$7:$H$10,0),MATCH(YEAR(D223),'BD Aux'!$I$6:$M$6,0))</f>
        <v>0</v>
      </c>
      <c r="J223" s="27">
        <v>4.8</v>
      </c>
      <c r="K223" s="27">
        <v>5.5</v>
      </c>
      <c r="L223" s="27">
        <v>3.1</v>
      </c>
      <c r="M223" s="32">
        <f t="shared" si="9"/>
        <v>4.2040983606557383</v>
      </c>
      <c r="N223" s="32">
        <f t="shared" ca="1" si="10"/>
        <v>3.9003885245901642</v>
      </c>
      <c r="O223" s="32">
        <f>IF(J223&gt;AVERAGE(Prueba_1),$E$3,$E$4)</f>
        <v>4.4092307692307706</v>
      </c>
      <c r="P223" s="39">
        <f t="shared" ca="1" si="11"/>
        <v>3.9003885245901642</v>
      </c>
    </row>
    <row r="224" spans="3:16" ht="15.75" thickBot="1" x14ac:dyDescent="0.3">
      <c r="C224" s="25" t="s">
        <v>172</v>
      </c>
      <c r="D224" s="26">
        <v>42182</v>
      </c>
      <c r="E224" s="27" t="s">
        <v>561</v>
      </c>
      <c r="F224" s="18" t="str">
        <f>VLOOKUP(E224,BD_Escuela[],2,FALSE)</f>
        <v>Astronomía</v>
      </c>
      <c r="G224" s="27">
        <v>39</v>
      </c>
      <c r="H224" s="18" t="str">
        <f>VLOOKUP(G224,BD_Participacion[],2)</f>
        <v xml:space="preserve">Media </v>
      </c>
      <c r="I224" s="18">
        <f>INDEX(BD_DecimasExtras,MATCH(H224,'BD Aux'!$H$7:$H$10,0),MATCH(YEAR(D224),'BD Aux'!$I$6:$M$6,0))</f>
        <v>0.3</v>
      </c>
      <c r="J224" s="27">
        <v>5.4</v>
      </c>
      <c r="K224" s="27">
        <v>2.7</v>
      </c>
      <c r="L224" s="27">
        <v>1.5</v>
      </c>
      <c r="M224" s="32">
        <f t="shared" si="9"/>
        <v>4.5040983606557381</v>
      </c>
      <c r="N224" s="32">
        <f t="shared" ca="1" si="10"/>
        <v>3.2061885245901642</v>
      </c>
      <c r="O224" s="32">
        <f>IF(J224&gt;AVERAGE(Prueba_1),$E$3,$E$4)</f>
        <v>4.4092307692307706</v>
      </c>
      <c r="P224" s="39">
        <f t="shared" si="11"/>
        <v>1.5</v>
      </c>
    </row>
    <row r="225" spans="3:16" ht="15.75" thickBot="1" x14ac:dyDescent="0.3">
      <c r="C225" s="25" t="s">
        <v>173</v>
      </c>
      <c r="D225" s="26">
        <v>42563</v>
      </c>
      <c r="E225" s="27" t="s">
        <v>573</v>
      </c>
      <c r="F225" s="18" t="str">
        <f>VLOOKUP(E225,BD_Escuela[],2,FALSE)</f>
        <v>Ingeniería Mecánica</v>
      </c>
      <c r="G225" s="27">
        <v>16</v>
      </c>
      <c r="H225" s="18" t="str">
        <f>VLOOKUP(G225,BD_Participacion[],2)</f>
        <v>Baja</v>
      </c>
      <c r="I225" s="18">
        <f>INDEX(BD_DecimasExtras,MATCH(H225,'BD Aux'!$H$7:$H$10,0),MATCH(YEAR(D225),'BD Aux'!$I$6:$M$6,0))</f>
        <v>0.1</v>
      </c>
      <c r="J225" s="27">
        <v>6.3</v>
      </c>
      <c r="K225" s="27">
        <v>3.4</v>
      </c>
      <c r="L225" s="27">
        <v>1.2</v>
      </c>
      <c r="M225" s="32">
        <f t="shared" si="9"/>
        <v>4.3040983606557379</v>
      </c>
      <c r="N225" s="32">
        <f t="shared" ca="1" si="10"/>
        <v>4.2</v>
      </c>
      <c r="O225" s="32">
        <f>IF(J225&gt;AVERAGE(Prueba_1),$E$3,$E$4)</f>
        <v>4.4092307692307706</v>
      </c>
      <c r="P225" s="39">
        <f t="shared" ca="1" si="11"/>
        <v>4.2</v>
      </c>
    </row>
    <row r="226" spans="3:16" ht="15.75" thickBot="1" x14ac:dyDescent="0.3">
      <c r="C226" s="25" t="s">
        <v>174</v>
      </c>
      <c r="D226" s="26">
        <v>42674</v>
      </c>
      <c r="E226" s="27" t="s">
        <v>575</v>
      </c>
      <c r="F226" s="18" t="str">
        <f>VLOOKUP(E226,BD_Escuela[],2,FALSE)</f>
        <v>Ingeniería Transporte</v>
      </c>
      <c r="G226" s="27">
        <v>38</v>
      </c>
      <c r="H226" s="18" t="str">
        <f>VLOOKUP(G226,BD_Participacion[],2)</f>
        <v xml:space="preserve">Media </v>
      </c>
      <c r="I226" s="18">
        <f>INDEX(BD_DecimasExtras,MATCH(H226,'BD Aux'!$H$7:$H$10,0),MATCH(YEAR(D226),'BD Aux'!$I$6:$M$6,0))</f>
        <v>0.4</v>
      </c>
      <c r="J226" s="27">
        <v>3.9</v>
      </c>
      <c r="K226" s="27">
        <v>5.5</v>
      </c>
      <c r="L226" s="27">
        <v>2.8</v>
      </c>
      <c r="M226" s="32">
        <f t="shared" si="9"/>
        <v>4.6040983606557386</v>
      </c>
      <c r="N226" s="32">
        <f t="shared" ca="1" si="10"/>
        <v>4.2</v>
      </c>
      <c r="O226" s="32">
        <f>IF(J226&gt;AVERAGE(Prueba_1),$E$3,$E$4)</f>
        <v>3.2210526315789472</v>
      </c>
      <c r="P226" s="39">
        <f t="shared" si="11"/>
        <v>2.8</v>
      </c>
    </row>
    <row r="227" spans="3:16" ht="15.75" thickBot="1" x14ac:dyDescent="0.3">
      <c r="C227" s="25" t="s">
        <v>175</v>
      </c>
      <c r="D227" s="26">
        <v>42011</v>
      </c>
      <c r="E227" s="27" t="s">
        <v>575</v>
      </c>
      <c r="F227" s="18" t="str">
        <f>VLOOKUP(E227,BD_Escuela[],2,FALSE)</f>
        <v>Ingeniería Transporte</v>
      </c>
      <c r="G227" s="27">
        <v>12</v>
      </c>
      <c r="H227" s="18" t="str">
        <f>VLOOKUP(G227,BD_Participacion[],2)</f>
        <v>No tuvo</v>
      </c>
      <c r="I227" s="18">
        <f>INDEX(BD_DecimasExtras,MATCH(H227,'BD Aux'!$H$7:$H$10,0),MATCH(YEAR(D227),'BD Aux'!$I$6:$M$6,0))</f>
        <v>0</v>
      </c>
      <c r="J227" s="27">
        <v>2.2999999999999998</v>
      </c>
      <c r="K227" s="27">
        <v>5.3</v>
      </c>
      <c r="L227" s="27">
        <v>5</v>
      </c>
      <c r="M227" s="32">
        <f t="shared" si="9"/>
        <v>4.2040983606557383</v>
      </c>
      <c r="N227" s="32">
        <f t="shared" ca="1" si="10"/>
        <v>4.9149885245901643</v>
      </c>
      <c r="O227" s="32">
        <f>IF(J227&gt;AVERAGE(Prueba_1),$E$3,$E$4)</f>
        <v>3.2210526315789472</v>
      </c>
      <c r="P227" s="39">
        <f t="shared" si="11"/>
        <v>5.3</v>
      </c>
    </row>
    <row r="228" spans="3:16" ht="15.75" thickBot="1" x14ac:dyDescent="0.3">
      <c r="C228" s="25" t="s">
        <v>176</v>
      </c>
      <c r="D228" s="26">
        <v>42438</v>
      </c>
      <c r="E228" s="27" t="s">
        <v>579</v>
      </c>
      <c r="F228" s="18" t="str">
        <f>VLOOKUP(E228,BD_Escuela[],2,FALSE)</f>
        <v>Investigación Quimica</v>
      </c>
      <c r="G228" s="27">
        <v>35</v>
      </c>
      <c r="H228" s="18" t="str">
        <f>VLOOKUP(G228,BD_Participacion[],2)</f>
        <v xml:space="preserve">Media </v>
      </c>
      <c r="I228" s="18">
        <f>INDEX(BD_DecimasExtras,MATCH(H228,'BD Aux'!$H$7:$H$10,0),MATCH(YEAR(D228),'BD Aux'!$I$6:$M$6,0))</f>
        <v>0.4</v>
      </c>
      <c r="J228" s="27">
        <v>4.2</v>
      </c>
      <c r="K228" s="27">
        <v>1.2</v>
      </c>
      <c r="L228" s="27">
        <v>2.9</v>
      </c>
      <c r="M228" s="32">
        <f t="shared" si="9"/>
        <v>4.6040983606557386</v>
      </c>
      <c r="N228" s="32">
        <f t="shared" ca="1" si="10"/>
        <v>4.0071885245901653</v>
      </c>
      <c r="O228" s="32">
        <f>IF(J228&gt;AVERAGE(Prueba_1),$E$3,$E$4)</f>
        <v>4.4092307692307706</v>
      </c>
      <c r="P228" s="39">
        <f t="shared" si="11"/>
        <v>1.2</v>
      </c>
    </row>
    <row r="229" spans="3:16" ht="15.75" thickBot="1" x14ac:dyDescent="0.3">
      <c r="C229" s="25" t="s">
        <v>177</v>
      </c>
      <c r="D229" s="26">
        <v>42773</v>
      </c>
      <c r="E229" s="27" t="s">
        <v>577</v>
      </c>
      <c r="F229" s="18" t="str">
        <f>VLOOKUP(E229,BD_Escuela[],2,FALSE)</f>
        <v>Investigación Nutrición y Dietetica</v>
      </c>
      <c r="G229" s="27">
        <v>21</v>
      </c>
      <c r="H229" s="18" t="str">
        <f>VLOOKUP(G229,BD_Participacion[],2)</f>
        <v>Baja</v>
      </c>
      <c r="I229" s="18">
        <f>INDEX(BD_DecimasExtras,MATCH(H229,'BD Aux'!$H$7:$H$10,0),MATCH(YEAR(D229),'BD Aux'!$I$6:$M$6,0))</f>
        <v>0.2</v>
      </c>
      <c r="J229" s="27">
        <v>2.6</v>
      </c>
      <c r="K229" s="27">
        <v>2.9</v>
      </c>
      <c r="L229" s="27">
        <v>6.6</v>
      </c>
      <c r="M229" s="32">
        <f t="shared" si="9"/>
        <v>4.4040983606557385</v>
      </c>
      <c r="N229" s="32">
        <f t="shared" ca="1" si="10"/>
        <v>4.2</v>
      </c>
      <c r="O229" s="32">
        <f>IF(J229&gt;AVERAGE(Prueba_1),$E$3,$E$4)</f>
        <v>3.2210526315789472</v>
      </c>
      <c r="P229" s="39">
        <f t="shared" si="11"/>
        <v>6.6</v>
      </c>
    </row>
    <row r="230" spans="3:16" ht="15.75" thickBot="1" x14ac:dyDescent="0.3">
      <c r="C230" s="25" t="s">
        <v>161</v>
      </c>
      <c r="D230" s="26">
        <v>41903</v>
      </c>
      <c r="E230" s="27" t="s">
        <v>563</v>
      </c>
      <c r="F230" s="18" t="str">
        <f>VLOOKUP(E230,BD_Escuela[],2,FALSE)</f>
        <v>Bachilerato</v>
      </c>
      <c r="G230" s="27">
        <v>38</v>
      </c>
      <c r="H230" s="18" t="str">
        <f>VLOOKUP(G230,BD_Participacion[],2)</f>
        <v xml:space="preserve">Media </v>
      </c>
      <c r="I230" s="18">
        <f>INDEX(BD_DecimasExtras,MATCH(H230,'BD Aux'!$H$7:$H$10,0),MATCH(YEAR(D230),'BD Aux'!$I$6:$M$6,0))</f>
        <v>0.3</v>
      </c>
      <c r="J230" s="27">
        <v>4</v>
      </c>
      <c r="K230" s="27">
        <v>6.5</v>
      </c>
      <c r="L230" s="27">
        <v>3.2</v>
      </c>
      <c r="M230" s="32">
        <f t="shared" si="9"/>
        <v>4.5040983606557381</v>
      </c>
      <c r="N230" s="32">
        <f t="shared" ca="1" si="10"/>
        <v>4.1139885245901642</v>
      </c>
      <c r="O230" s="32">
        <f>IF(J230&gt;AVERAGE(Prueba_1),$E$3,$E$4)</f>
        <v>3.2210526315789472</v>
      </c>
      <c r="P230" s="39">
        <f t="shared" si="11"/>
        <v>3.2</v>
      </c>
    </row>
    <row r="231" spans="3:16" ht="15.75" thickBot="1" x14ac:dyDescent="0.3">
      <c r="C231" s="25" t="s">
        <v>178</v>
      </c>
      <c r="D231" s="26">
        <v>42204</v>
      </c>
      <c r="E231" s="27" t="s">
        <v>559</v>
      </c>
      <c r="F231" s="18" t="str">
        <f>VLOOKUP(E231,BD_Escuela[],2,FALSE)</f>
        <v>Agronomía</v>
      </c>
      <c r="G231" s="27">
        <v>9</v>
      </c>
      <c r="H231" s="18" t="str">
        <f>VLOOKUP(G231,BD_Participacion[],2)</f>
        <v>No tuvo</v>
      </c>
      <c r="I231" s="18">
        <f>INDEX(BD_DecimasExtras,MATCH(H231,'BD Aux'!$H$7:$H$10,0),MATCH(YEAR(D231),'BD Aux'!$I$6:$M$6,0))</f>
        <v>0</v>
      </c>
      <c r="J231" s="27">
        <v>5.5</v>
      </c>
      <c r="K231" s="27">
        <v>4.9000000000000004</v>
      </c>
      <c r="L231" s="27">
        <v>2.2999999999999998</v>
      </c>
      <c r="M231" s="32">
        <f t="shared" si="9"/>
        <v>4.2333333333333334</v>
      </c>
      <c r="N231" s="32">
        <f t="shared" ca="1" si="10"/>
        <v>3.4888000000000003</v>
      </c>
      <c r="O231" s="32">
        <f>IF(J231&gt;AVERAGE(Prueba_1),$E$3,$E$4)</f>
        <v>4.4092307692307706</v>
      </c>
      <c r="P231" s="39">
        <f t="shared" ca="1" si="11"/>
        <v>3.4888000000000003</v>
      </c>
    </row>
    <row r="232" spans="3:16" ht="15.75" thickBot="1" x14ac:dyDescent="0.3">
      <c r="C232" s="25" t="s">
        <v>19</v>
      </c>
      <c r="D232" s="26">
        <v>42276</v>
      </c>
      <c r="E232" s="27" t="s">
        <v>575</v>
      </c>
      <c r="F232" s="18" t="str">
        <f>VLOOKUP(E232,BD_Escuela[],2,FALSE)</f>
        <v>Ingeniería Transporte</v>
      </c>
      <c r="G232" s="27">
        <v>49</v>
      </c>
      <c r="H232" s="18" t="str">
        <f>VLOOKUP(G232,BD_Participacion[],2)</f>
        <v>Alta</v>
      </c>
      <c r="I232" s="18">
        <f>INDEX(BD_DecimasExtras,MATCH(H232,'BD Aux'!$H$7:$H$10,0),MATCH(YEAR(D232),'BD Aux'!$I$6:$M$6,0))</f>
        <v>0.6</v>
      </c>
      <c r="J232" s="27">
        <v>4.0999999999999996</v>
      </c>
      <c r="K232" s="27">
        <v>4.2</v>
      </c>
      <c r="L232" s="27">
        <v>2.2999999999999998</v>
      </c>
      <c r="M232" s="32">
        <f t="shared" si="9"/>
        <v>4.8040983606557379</v>
      </c>
      <c r="N232" s="32">
        <f t="shared" ca="1" si="10"/>
        <v>3.7935885245901644</v>
      </c>
      <c r="O232" s="32">
        <f>IF(J232&gt;AVERAGE(Prueba_1),$E$3,$E$4)</f>
        <v>4.4092307692307706</v>
      </c>
      <c r="P232" s="39">
        <f t="shared" si="11"/>
        <v>2.2999999999999998</v>
      </c>
    </row>
    <row r="233" spans="3:16" ht="15.75" thickBot="1" x14ac:dyDescent="0.3">
      <c r="C233" s="25" t="s">
        <v>179</v>
      </c>
      <c r="D233" s="26">
        <v>41685</v>
      </c>
      <c r="E233" s="27" t="s">
        <v>563</v>
      </c>
      <c r="F233" s="18" t="str">
        <f>VLOOKUP(E233,BD_Escuela[],2,FALSE)</f>
        <v>Bachilerato</v>
      </c>
      <c r="G233" s="27">
        <v>6</v>
      </c>
      <c r="H233" s="18" t="str">
        <f>VLOOKUP(G233,BD_Participacion[],2)</f>
        <v>No tuvo</v>
      </c>
      <c r="I233" s="18">
        <f>INDEX(BD_DecimasExtras,MATCH(H233,'BD Aux'!$H$7:$H$10,0),MATCH(YEAR(D233),'BD Aux'!$I$6:$M$6,0))</f>
        <v>0</v>
      </c>
      <c r="J233" s="27">
        <v>6.1</v>
      </c>
      <c r="K233" s="27">
        <v>5.5</v>
      </c>
      <c r="L233" s="27">
        <v>3.2</v>
      </c>
      <c r="M233" s="32">
        <f t="shared" si="9"/>
        <v>4.2040983606557383</v>
      </c>
      <c r="N233" s="32">
        <f t="shared" ca="1" si="10"/>
        <v>3.9537885245901645</v>
      </c>
      <c r="O233" s="32">
        <f>IF(J233&gt;AVERAGE(Prueba_1),$E$3,$E$4)</f>
        <v>4.4092307692307706</v>
      </c>
      <c r="P233" s="39">
        <f t="shared" ca="1" si="11"/>
        <v>3.9537885245901645</v>
      </c>
    </row>
    <row r="234" spans="3:16" ht="15.75" thickBot="1" x14ac:dyDescent="0.3">
      <c r="C234" s="25" t="s">
        <v>180</v>
      </c>
      <c r="D234" s="26">
        <v>42251</v>
      </c>
      <c r="E234" s="27" t="s">
        <v>563</v>
      </c>
      <c r="F234" s="18" t="str">
        <f>VLOOKUP(E234,BD_Escuela[],2,FALSE)</f>
        <v>Bachilerato</v>
      </c>
      <c r="G234" s="27">
        <v>30</v>
      </c>
      <c r="H234" s="18" t="str">
        <f>VLOOKUP(G234,BD_Participacion[],2)</f>
        <v xml:space="preserve">Media </v>
      </c>
      <c r="I234" s="18">
        <f>INDEX(BD_DecimasExtras,MATCH(H234,'BD Aux'!$H$7:$H$10,0),MATCH(YEAR(D234),'BD Aux'!$I$6:$M$6,0))</f>
        <v>0.3</v>
      </c>
      <c r="J234" s="27">
        <v>6.6</v>
      </c>
      <c r="K234" s="27">
        <v>6.2</v>
      </c>
      <c r="L234" s="27">
        <v>5.2</v>
      </c>
      <c r="M234" s="32">
        <f t="shared" si="9"/>
        <v>4.5040983606557381</v>
      </c>
      <c r="N234" s="32">
        <f t="shared" ca="1" si="10"/>
        <v>5.1819885245901647</v>
      </c>
      <c r="O234" s="32">
        <f>IF(J234&gt;AVERAGE(Prueba_1),$E$3,$E$4)</f>
        <v>4.4092307692307706</v>
      </c>
      <c r="P234" s="39">
        <f t="shared" si="11"/>
        <v>6.6</v>
      </c>
    </row>
    <row r="235" spans="3:16" ht="15.75" thickBot="1" x14ac:dyDescent="0.3">
      <c r="C235" s="25" t="s">
        <v>181</v>
      </c>
      <c r="D235" s="26">
        <v>42408</v>
      </c>
      <c r="E235" s="27" t="s">
        <v>571</v>
      </c>
      <c r="F235" s="18" t="str">
        <f>VLOOKUP(E235,BD_Escuela[],2,FALSE)</f>
        <v>Ingeniería Forestal</v>
      </c>
      <c r="G235" s="27">
        <v>11</v>
      </c>
      <c r="H235" s="18" t="str">
        <f>VLOOKUP(G235,BD_Participacion[],2)</f>
        <v>No tuvo</v>
      </c>
      <c r="I235" s="18">
        <f>INDEX(BD_DecimasExtras,MATCH(H235,'BD Aux'!$H$7:$H$10,0),MATCH(YEAR(D235),'BD Aux'!$I$6:$M$6,0))</f>
        <v>0</v>
      </c>
      <c r="J235" s="27">
        <v>6.3</v>
      </c>
      <c r="K235" s="27">
        <v>1.6</v>
      </c>
      <c r="L235" s="27">
        <v>4.5999999999999996</v>
      </c>
      <c r="M235" s="32">
        <f t="shared" si="9"/>
        <v>4.2040983606557383</v>
      </c>
      <c r="N235" s="32">
        <f t="shared" ca="1" si="10"/>
        <v>4.7013885245901639</v>
      </c>
      <c r="O235" s="32">
        <f>IF(J235&gt;AVERAGE(Prueba_1),$E$3,$E$4)</f>
        <v>4.4092307692307706</v>
      </c>
      <c r="P235" s="39">
        <f t="shared" si="11"/>
        <v>6.3</v>
      </c>
    </row>
    <row r="236" spans="3:16" ht="15.75" thickBot="1" x14ac:dyDescent="0.3">
      <c r="C236" s="25" t="s">
        <v>182</v>
      </c>
      <c r="D236" s="26">
        <v>41809</v>
      </c>
      <c r="E236" s="27" t="s">
        <v>559</v>
      </c>
      <c r="F236" s="18" t="str">
        <f>VLOOKUP(E236,BD_Escuela[],2,FALSE)</f>
        <v>Agronomía</v>
      </c>
      <c r="G236" s="27">
        <v>13</v>
      </c>
      <c r="H236" s="18" t="str">
        <f>VLOOKUP(G236,BD_Participacion[],2)</f>
        <v>No tuvo</v>
      </c>
      <c r="I236" s="18">
        <f>INDEX(BD_DecimasExtras,MATCH(H236,'BD Aux'!$H$7:$H$10,0),MATCH(YEAR(D236),'BD Aux'!$I$6:$M$6,0))</f>
        <v>0</v>
      </c>
      <c r="J236" s="27">
        <v>2.4</v>
      </c>
      <c r="K236" s="27">
        <v>1.8</v>
      </c>
      <c r="L236" s="27">
        <v>1</v>
      </c>
      <c r="M236" s="32">
        <f t="shared" si="9"/>
        <v>1.7333333333333334</v>
      </c>
      <c r="N236" s="32">
        <f t="shared" ca="1" si="10"/>
        <v>1.4596</v>
      </c>
      <c r="O236" s="32">
        <f>IF(J236&gt;AVERAGE(Prueba_1),$E$3,$E$4)</f>
        <v>3.2210526315789472</v>
      </c>
      <c r="P236" s="39">
        <f t="shared" ca="1" si="11"/>
        <v>1.4596</v>
      </c>
    </row>
    <row r="237" spans="3:16" ht="15.75" thickBot="1" x14ac:dyDescent="0.3">
      <c r="C237" s="25" t="s">
        <v>164</v>
      </c>
      <c r="D237" s="26">
        <v>41454</v>
      </c>
      <c r="E237" s="27" t="s">
        <v>561</v>
      </c>
      <c r="F237" s="18" t="str">
        <f>VLOOKUP(E237,BD_Escuela[],2,FALSE)</f>
        <v>Astronomía</v>
      </c>
      <c r="G237" s="27">
        <v>8</v>
      </c>
      <c r="H237" s="18" t="str">
        <f>VLOOKUP(G237,BD_Participacion[],2)</f>
        <v>No tuvo</v>
      </c>
      <c r="I237" s="18">
        <f>INDEX(BD_DecimasExtras,MATCH(H237,'BD Aux'!$H$7:$H$10,0),MATCH(YEAR(D237),'BD Aux'!$I$6:$M$6,0))</f>
        <v>0</v>
      </c>
      <c r="J237" s="27">
        <v>1.7</v>
      </c>
      <c r="K237" s="27">
        <v>6.4</v>
      </c>
      <c r="L237" s="27">
        <v>3.2</v>
      </c>
      <c r="M237" s="32">
        <f t="shared" si="9"/>
        <v>4.2040983606557383</v>
      </c>
      <c r="N237" s="32">
        <f t="shared" ca="1" si="10"/>
        <v>3.9537885245901645</v>
      </c>
      <c r="O237" s="32">
        <f>IF(J237&gt;AVERAGE(Prueba_1),$E$3,$E$4)</f>
        <v>3.2210526315789472</v>
      </c>
      <c r="P237" s="39">
        <f t="shared" ca="1" si="11"/>
        <v>3.2210526315789472</v>
      </c>
    </row>
    <row r="238" spans="3:16" ht="15.75" thickBot="1" x14ac:dyDescent="0.3">
      <c r="C238" s="25" t="s">
        <v>183</v>
      </c>
      <c r="D238" s="26">
        <v>42635</v>
      </c>
      <c r="E238" s="27" t="s">
        <v>573</v>
      </c>
      <c r="F238" s="18" t="str">
        <f>VLOOKUP(E238,BD_Escuela[],2,FALSE)</f>
        <v>Ingeniería Mecánica</v>
      </c>
      <c r="G238" s="27">
        <v>29</v>
      </c>
      <c r="H238" s="18" t="str">
        <f>VLOOKUP(G238,BD_Participacion[],2)</f>
        <v>Baja</v>
      </c>
      <c r="I238" s="18">
        <f>INDEX(BD_DecimasExtras,MATCH(H238,'BD Aux'!$H$7:$H$10,0),MATCH(YEAR(D238),'BD Aux'!$I$6:$M$6,0))</f>
        <v>0.1</v>
      </c>
      <c r="J238" s="27">
        <v>4.7</v>
      </c>
      <c r="K238" s="27">
        <v>3.2</v>
      </c>
      <c r="L238" s="27">
        <v>1.8</v>
      </c>
      <c r="M238" s="32">
        <f t="shared" si="9"/>
        <v>4.3040983606557379</v>
      </c>
      <c r="N238" s="32">
        <f t="shared" ca="1" si="10"/>
        <v>4.2</v>
      </c>
      <c r="O238" s="32">
        <f>IF(J238&gt;AVERAGE(Prueba_1),$E$3,$E$4)</f>
        <v>4.4092307692307706</v>
      </c>
      <c r="P238" s="39">
        <f t="shared" ca="1" si="11"/>
        <v>4.2</v>
      </c>
    </row>
    <row r="239" spans="3:16" ht="15.75" thickBot="1" x14ac:dyDescent="0.3">
      <c r="C239" s="25" t="s">
        <v>166</v>
      </c>
      <c r="D239" s="26">
        <v>41929</v>
      </c>
      <c r="E239" s="27" t="s">
        <v>567</v>
      </c>
      <c r="F239" s="18" t="str">
        <f>VLOOKUP(E239,BD_Escuela[],2,FALSE)</f>
        <v>Ingeniería Comercial</v>
      </c>
      <c r="G239" s="27">
        <v>31</v>
      </c>
      <c r="H239" s="18" t="str">
        <f>VLOOKUP(G239,BD_Participacion[],2)</f>
        <v xml:space="preserve">Media </v>
      </c>
      <c r="I239" s="18">
        <f>INDEX(BD_DecimasExtras,MATCH(H239,'BD Aux'!$H$7:$H$10,0),MATCH(YEAR(D239),'BD Aux'!$I$6:$M$6,0))</f>
        <v>0.3</v>
      </c>
      <c r="J239" s="27">
        <v>2.4</v>
      </c>
      <c r="K239" s="27">
        <v>6</v>
      </c>
      <c r="L239" s="27">
        <v>1.4</v>
      </c>
      <c r="M239" s="32">
        <f t="shared" si="9"/>
        <v>4.5040983606557381</v>
      </c>
      <c r="N239" s="32">
        <f t="shared" ca="1" si="10"/>
        <v>3.1527885245901639</v>
      </c>
      <c r="O239" s="32">
        <f>IF(J239&gt;AVERAGE(Prueba_1),$E$3,$E$4)</f>
        <v>3.2210526315789472</v>
      </c>
      <c r="P239" s="39">
        <f t="shared" si="11"/>
        <v>1.4</v>
      </c>
    </row>
    <row r="240" spans="3:16" ht="15.75" thickBot="1" x14ac:dyDescent="0.3">
      <c r="C240" s="25" t="s">
        <v>184</v>
      </c>
      <c r="D240" s="26">
        <v>41407</v>
      </c>
      <c r="E240" s="27" t="s">
        <v>559</v>
      </c>
      <c r="F240" s="18" t="str">
        <f>VLOOKUP(E240,BD_Escuela[],2,FALSE)</f>
        <v>Agronomía</v>
      </c>
      <c r="G240" s="27">
        <v>50</v>
      </c>
      <c r="H240" s="18" t="str">
        <f>VLOOKUP(G240,BD_Participacion[],2)</f>
        <v>Alta</v>
      </c>
      <c r="I240" s="18">
        <f>INDEX(BD_DecimasExtras,MATCH(H240,'BD Aux'!$H$7:$H$10,0),MATCH(YEAR(D240),'BD Aux'!$I$6:$M$6,0))</f>
        <v>0.5</v>
      </c>
      <c r="J240" s="27">
        <v>4.8</v>
      </c>
      <c r="K240" s="27">
        <v>1.1000000000000001</v>
      </c>
      <c r="L240" s="27">
        <v>2.1</v>
      </c>
      <c r="M240" s="32">
        <f t="shared" si="9"/>
        <v>2.9166666666666665</v>
      </c>
      <c r="N240" s="32">
        <f t="shared" ca="1" si="10"/>
        <v>2.6789000000000001</v>
      </c>
      <c r="O240" s="32">
        <f>IF(J240&gt;AVERAGE(Prueba_1),$E$3,$E$4)</f>
        <v>4.4092307692307706</v>
      </c>
      <c r="P240" s="39">
        <f t="shared" si="11"/>
        <v>1.1000000000000001</v>
      </c>
    </row>
    <row r="241" spans="3:16" ht="15.75" thickBot="1" x14ac:dyDescent="0.3">
      <c r="C241" s="25" t="s">
        <v>185</v>
      </c>
      <c r="D241" s="26">
        <v>41548</v>
      </c>
      <c r="E241" s="27" t="s">
        <v>577</v>
      </c>
      <c r="F241" s="18" t="str">
        <f>VLOOKUP(E241,BD_Escuela[],2,FALSE)</f>
        <v>Investigación Nutrición y Dietetica</v>
      </c>
      <c r="G241" s="27">
        <v>23</v>
      </c>
      <c r="H241" s="18" t="str">
        <f>VLOOKUP(G241,BD_Participacion[],2)</f>
        <v>Baja</v>
      </c>
      <c r="I241" s="18">
        <f>INDEX(BD_DecimasExtras,MATCH(H241,'BD Aux'!$H$7:$H$10,0),MATCH(YEAR(D241),'BD Aux'!$I$6:$M$6,0))</f>
        <v>0.1</v>
      </c>
      <c r="J241" s="27">
        <v>6.2</v>
      </c>
      <c r="K241" s="27">
        <v>4.0999999999999996</v>
      </c>
      <c r="L241" s="27">
        <v>6.7</v>
      </c>
      <c r="M241" s="32">
        <f t="shared" si="9"/>
        <v>4.3040983606557379</v>
      </c>
      <c r="N241" s="32">
        <f t="shared" ca="1" si="10"/>
        <v>5.8761885245901651</v>
      </c>
      <c r="O241" s="32">
        <f>IF(J241&gt;AVERAGE(Prueba_1),$E$3,$E$4)</f>
        <v>4.4092307692307706</v>
      </c>
      <c r="P241" s="39">
        <f t="shared" si="11"/>
        <v>6.7</v>
      </c>
    </row>
    <row r="242" spans="3:16" ht="15.75" thickBot="1" x14ac:dyDescent="0.3">
      <c r="C242" s="25" t="s">
        <v>25</v>
      </c>
      <c r="D242" s="26">
        <v>42155</v>
      </c>
      <c r="E242" s="27" t="s">
        <v>561</v>
      </c>
      <c r="F242" s="18" t="str">
        <f>VLOOKUP(E242,BD_Escuela[],2,FALSE)</f>
        <v>Astronomía</v>
      </c>
      <c r="G242" s="27">
        <v>48</v>
      </c>
      <c r="H242" s="18" t="str">
        <f>VLOOKUP(G242,BD_Participacion[],2)</f>
        <v>Alta</v>
      </c>
      <c r="I242" s="18">
        <f>INDEX(BD_DecimasExtras,MATCH(H242,'BD Aux'!$H$7:$H$10,0),MATCH(YEAR(D242),'BD Aux'!$I$6:$M$6,0))</f>
        <v>0.6</v>
      </c>
      <c r="J242" s="27">
        <v>1.4</v>
      </c>
      <c r="K242" s="27">
        <v>6.1</v>
      </c>
      <c r="L242" s="27">
        <v>6.8</v>
      </c>
      <c r="M242" s="32">
        <f t="shared" si="9"/>
        <v>4.8040983606557379</v>
      </c>
      <c r="N242" s="32">
        <f t="shared" ca="1" si="10"/>
        <v>6.1965885245901635</v>
      </c>
      <c r="O242" s="32">
        <f>IF(J242&gt;AVERAGE(Prueba_1),$E$3,$E$4)</f>
        <v>3.2210526315789472</v>
      </c>
      <c r="P242" s="39">
        <f t="shared" si="11"/>
        <v>6.8</v>
      </c>
    </row>
    <row r="243" spans="3:16" ht="15.75" thickBot="1" x14ac:dyDescent="0.3">
      <c r="C243" s="25" t="s">
        <v>32</v>
      </c>
      <c r="D243" s="26">
        <v>42446</v>
      </c>
      <c r="E243" s="27" t="s">
        <v>571</v>
      </c>
      <c r="F243" s="18" t="str">
        <f>VLOOKUP(E243,BD_Escuela[],2,FALSE)</f>
        <v>Ingeniería Forestal</v>
      </c>
      <c r="G243" s="27">
        <v>44</v>
      </c>
      <c r="H243" s="18" t="str">
        <f>VLOOKUP(G243,BD_Participacion[],2)</f>
        <v xml:space="preserve">Media </v>
      </c>
      <c r="I243" s="18">
        <f>INDEX(BD_DecimasExtras,MATCH(H243,'BD Aux'!$H$7:$H$10,0),MATCH(YEAR(D243),'BD Aux'!$I$6:$M$6,0))</f>
        <v>0.4</v>
      </c>
      <c r="J243" s="27">
        <v>4.9000000000000004</v>
      </c>
      <c r="K243" s="27">
        <v>6.4</v>
      </c>
      <c r="L243" s="27">
        <v>3.5</v>
      </c>
      <c r="M243" s="32">
        <f t="shared" si="9"/>
        <v>4.6040983606557386</v>
      </c>
      <c r="N243" s="32">
        <f t="shared" ca="1" si="10"/>
        <v>4.3275885245901646</v>
      </c>
      <c r="O243" s="32">
        <f>IF(J243&gt;AVERAGE(Prueba_1),$E$3,$E$4)</f>
        <v>4.4092307692307706</v>
      </c>
      <c r="P243" s="39">
        <f t="shared" si="11"/>
        <v>3.5</v>
      </c>
    </row>
    <row r="244" spans="3:16" ht="15.75" thickBot="1" x14ac:dyDescent="0.3">
      <c r="C244" s="25" t="s">
        <v>186</v>
      </c>
      <c r="D244" s="26">
        <v>42043</v>
      </c>
      <c r="E244" s="27" t="s">
        <v>577</v>
      </c>
      <c r="F244" s="18" t="str">
        <f>VLOOKUP(E244,BD_Escuela[],2,FALSE)</f>
        <v>Investigación Nutrición y Dietetica</v>
      </c>
      <c r="G244" s="27">
        <v>40</v>
      </c>
      <c r="H244" s="18" t="str">
        <f>VLOOKUP(G244,BD_Participacion[],2)</f>
        <v xml:space="preserve">Media </v>
      </c>
      <c r="I244" s="18">
        <f>INDEX(BD_DecimasExtras,MATCH(H244,'BD Aux'!$H$7:$H$10,0),MATCH(YEAR(D244),'BD Aux'!$I$6:$M$6,0))</f>
        <v>0.3</v>
      </c>
      <c r="J244" s="27">
        <v>6</v>
      </c>
      <c r="K244" s="27">
        <v>2.6</v>
      </c>
      <c r="L244" s="27">
        <v>2.5</v>
      </c>
      <c r="M244" s="32">
        <f t="shared" si="9"/>
        <v>4.5040983606557381</v>
      </c>
      <c r="N244" s="32">
        <f t="shared" ca="1" si="10"/>
        <v>3.7401885245901645</v>
      </c>
      <c r="O244" s="32">
        <f>IF(J244&gt;AVERAGE(Prueba_1),$E$3,$E$4)</f>
        <v>4.4092307692307706</v>
      </c>
      <c r="P244" s="39">
        <f t="shared" si="11"/>
        <v>2.5</v>
      </c>
    </row>
    <row r="245" spans="3:16" ht="15.75" thickBot="1" x14ac:dyDescent="0.3">
      <c r="C245" s="25" t="s">
        <v>181</v>
      </c>
      <c r="D245" s="26">
        <v>41977</v>
      </c>
      <c r="E245" s="27" t="s">
        <v>561</v>
      </c>
      <c r="F245" s="18" t="str">
        <f>VLOOKUP(E245,BD_Escuela[],2,FALSE)</f>
        <v>Astronomía</v>
      </c>
      <c r="G245" s="27">
        <v>28</v>
      </c>
      <c r="H245" s="18" t="str">
        <f>VLOOKUP(G245,BD_Participacion[],2)</f>
        <v>Baja</v>
      </c>
      <c r="I245" s="18">
        <f>INDEX(BD_DecimasExtras,MATCH(H245,'BD Aux'!$H$7:$H$10,0),MATCH(YEAR(D245),'BD Aux'!$I$6:$M$6,0))</f>
        <v>0.1</v>
      </c>
      <c r="J245" s="27">
        <v>1.3</v>
      </c>
      <c r="K245" s="27">
        <v>3.9</v>
      </c>
      <c r="L245" s="27">
        <v>4.0999999999999996</v>
      </c>
      <c r="M245" s="32">
        <f t="shared" si="9"/>
        <v>4.3040983606557379</v>
      </c>
      <c r="N245" s="32">
        <f t="shared" ca="1" si="10"/>
        <v>4.4877885245901643</v>
      </c>
      <c r="O245" s="32">
        <f>IF(J245&gt;AVERAGE(Prueba_1),$E$3,$E$4)</f>
        <v>3.2210526315789472</v>
      </c>
      <c r="P245" s="39">
        <f t="shared" si="11"/>
        <v>4.0999999999999996</v>
      </c>
    </row>
    <row r="246" spans="3:16" ht="15.75" thickBot="1" x14ac:dyDescent="0.3">
      <c r="C246" s="25" t="s">
        <v>187</v>
      </c>
      <c r="D246" s="26">
        <v>41330</v>
      </c>
      <c r="E246" s="27" t="s">
        <v>563</v>
      </c>
      <c r="F246" s="18" t="str">
        <f>VLOOKUP(E246,BD_Escuela[],2,FALSE)</f>
        <v>Bachilerato</v>
      </c>
      <c r="G246" s="27">
        <v>12</v>
      </c>
      <c r="H246" s="18" t="str">
        <f>VLOOKUP(G246,BD_Participacion[],2)</f>
        <v>No tuvo</v>
      </c>
      <c r="I246" s="18">
        <f>INDEX(BD_DecimasExtras,MATCH(H246,'BD Aux'!$H$7:$H$10,0),MATCH(YEAR(D246),'BD Aux'!$I$6:$M$6,0))</f>
        <v>0</v>
      </c>
      <c r="J246" s="27">
        <v>4.5999999999999996</v>
      </c>
      <c r="K246" s="27">
        <v>5.4</v>
      </c>
      <c r="L246" s="27">
        <v>5.9</v>
      </c>
      <c r="M246" s="32">
        <f t="shared" si="9"/>
        <v>4.2040983606557383</v>
      </c>
      <c r="N246" s="32">
        <f t="shared" ca="1" si="10"/>
        <v>5.3955885245901651</v>
      </c>
      <c r="O246" s="32">
        <f>IF(J246&gt;AVERAGE(Prueba_1),$E$3,$E$4)</f>
        <v>4.4092307692307706</v>
      </c>
      <c r="P246" s="39">
        <f t="shared" si="11"/>
        <v>5.9</v>
      </c>
    </row>
    <row r="247" spans="3:16" ht="15.75" thickBot="1" x14ac:dyDescent="0.3">
      <c r="C247" s="25" t="s">
        <v>188</v>
      </c>
      <c r="D247" s="26">
        <v>41850</v>
      </c>
      <c r="E247" s="27" t="s">
        <v>567</v>
      </c>
      <c r="F247" s="18" t="str">
        <f>VLOOKUP(E247,BD_Escuela[],2,FALSE)</f>
        <v>Ingeniería Comercial</v>
      </c>
      <c r="G247" s="27">
        <v>42</v>
      </c>
      <c r="H247" s="18" t="str">
        <f>VLOOKUP(G247,BD_Participacion[],2)</f>
        <v xml:space="preserve">Media </v>
      </c>
      <c r="I247" s="18">
        <f>INDEX(BD_DecimasExtras,MATCH(H247,'BD Aux'!$H$7:$H$10,0),MATCH(YEAR(D247),'BD Aux'!$I$6:$M$6,0))</f>
        <v>0.3</v>
      </c>
      <c r="J247" s="27">
        <v>1.8</v>
      </c>
      <c r="K247" s="27">
        <v>3.3</v>
      </c>
      <c r="L247" s="27">
        <v>2.4</v>
      </c>
      <c r="M247" s="32">
        <f t="shared" si="9"/>
        <v>4.5040983606557381</v>
      </c>
      <c r="N247" s="32">
        <f t="shared" ca="1" si="10"/>
        <v>3.6867885245901642</v>
      </c>
      <c r="O247" s="32">
        <f>IF(J247&gt;AVERAGE(Prueba_1),$E$3,$E$4)</f>
        <v>3.2210526315789472</v>
      </c>
      <c r="P247" s="39">
        <f t="shared" si="11"/>
        <v>1.8</v>
      </c>
    </row>
    <row r="248" spans="3:16" ht="15.75" thickBot="1" x14ac:dyDescent="0.3">
      <c r="C248" s="25" t="s">
        <v>28</v>
      </c>
      <c r="D248" s="26">
        <v>41933</v>
      </c>
      <c r="E248" s="27" t="s">
        <v>563</v>
      </c>
      <c r="F248" s="18" t="str">
        <f>VLOOKUP(E248,BD_Escuela[],2,FALSE)</f>
        <v>Bachilerato</v>
      </c>
      <c r="G248" s="27">
        <v>36</v>
      </c>
      <c r="H248" s="18" t="str">
        <f>VLOOKUP(G248,BD_Participacion[],2)</f>
        <v xml:space="preserve">Media </v>
      </c>
      <c r="I248" s="18">
        <f>INDEX(BD_DecimasExtras,MATCH(H248,'BD Aux'!$H$7:$H$10,0),MATCH(YEAR(D248),'BD Aux'!$I$6:$M$6,0))</f>
        <v>0.3</v>
      </c>
      <c r="J248" s="27">
        <v>6.4</v>
      </c>
      <c r="K248" s="27">
        <v>1.7</v>
      </c>
      <c r="L248" s="27">
        <v>3.1</v>
      </c>
      <c r="M248" s="32">
        <f t="shared" si="9"/>
        <v>4.5040983606557381</v>
      </c>
      <c r="N248" s="32">
        <f t="shared" ca="1" si="10"/>
        <v>4.0605885245901643</v>
      </c>
      <c r="O248" s="32">
        <f>IF(J248&gt;AVERAGE(Prueba_1),$E$3,$E$4)</f>
        <v>4.4092307692307706</v>
      </c>
      <c r="P248" s="39">
        <f t="shared" si="11"/>
        <v>1.7</v>
      </c>
    </row>
    <row r="249" spans="3:16" ht="15.75" thickBot="1" x14ac:dyDescent="0.3">
      <c r="C249" s="25" t="s">
        <v>189</v>
      </c>
      <c r="D249" s="26">
        <v>41788</v>
      </c>
      <c r="E249" s="27" t="s">
        <v>575</v>
      </c>
      <c r="F249" s="18" t="str">
        <f>VLOOKUP(E249,BD_Escuela[],2,FALSE)</f>
        <v>Ingeniería Transporte</v>
      </c>
      <c r="G249" s="27">
        <v>35</v>
      </c>
      <c r="H249" s="18" t="str">
        <f>VLOOKUP(G249,BD_Participacion[],2)</f>
        <v xml:space="preserve">Media </v>
      </c>
      <c r="I249" s="18">
        <f>INDEX(BD_DecimasExtras,MATCH(H249,'BD Aux'!$H$7:$H$10,0),MATCH(YEAR(D249),'BD Aux'!$I$6:$M$6,0))</f>
        <v>0.3</v>
      </c>
      <c r="J249" s="27">
        <v>3.8</v>
      </c>
      <c r="K249" s="27">
        <v>6.1</v>
      </c>
      <c r="L249" s="27">
        <v>4.4000000000000004</v>
      </c>
      <c r="M249" s="32">
        <f t="shared" si="9"/>
        <v>4.5040983606557381</v>
      </c>
      <c r="N249" s="32">
        <f t="shared" ca="1" si="10"/>
        <v>4.7547885245901638</v>
      </c>
      <c r="O249" s="32">
        <f>IF(J249&gt;AVERAGE(Prueba_1),$E$3,$E$4)</f>
        <v>3.2210526315789472</v>
      </c>
      <c r="P249" s="39">
        <f t="shared" si="11"/>
        <v>6.1</v>
      </c>
    </row>
    <row r="250" spans="3:16" ht="15.75" thickBot="1" x14ac:dyDescent="0.3">
      <c r="C250" s="25" t="s">
        <v>190</v>
      </c>
      <c r="D250" s="26">
        <v>42230</v>
      </c>
      <c r="E250" s="27" t="s">
        <v>579</v>
      </c>
      <c r="F250" s="18" t="str">
        <f>VLOOKUP(E250,BD_Escuela[],2,FALSE)</f>
        <v>Investigación Quimica</v>
      </c>
      <c r="G250" s="27">
        <v>33</v>
      </c>
      <c r="H250" s="18" t="str">
        <f>VLOOKUP(G250,BD_Participacion[],2)</f>
        <v xml:space="preserve">Media </v>
      </c>
      <c r="I250" s="18">
        <f>INDEX(BD_DecimasExtras,MATCH(H250,'BD Aux'!$H$7:$H$10,0),MATCH(YEAR(D250),'BD Aux'!$I$6:$M$6,0))</f>
        <v>0.3</v>
      </c>
      <c r="J250" s="27">
        <v>4.2</v>
      </c>
      <c r="K250" s="27">
        <v>4.3</v>
      </c>
      <c r="L250" s="27">
        <v>6</v>
      </c>
      <c r="M250" s="32">
        <f t="shared" si="9"/>
        <v>4.5040983606557381</v>
      </c>
      <c r="N250" s="32">
        <f t="shared" ca="1" si="10"/>
        <v>5.6091885245901647</v>
      </c>
      <c r="O250" s="32">
        <f>IF(J250&gt;AVERAGE(Prueba_1),$E$3,$E$4)</f>
        <v>4.4092307692307706</v>
      </c>
      <c r="P250" s="39">
        <f t="shared" si="11"/>
        <v>6</v>
      </c>
    </row>
    <row r="251" spans="3:16" ht="15.75" thickBot="1" x14ac:dyDescent="0.3">
      <c r="C251" s="25" t="s">
        <v>191</v>
      </c>
      <c r="D251" s="26">
        <v>41862</v>
      </c>
      <c r="E251" s="27" t="s">
        <v>561</v>
      </c>
      <c r="F251" s="18" t="str">
        <f>VLOOKUP(E251,BD_Escuela[],2,FALSE)</f>
        <v>Astronomía</v>
      </c>
      <c r="G251" s="27">
        <v>44</v>
      </c>
      <c r="H251" s="18" t="str">
        <f>VLOOKUP(G251,BD_Participacion[],2)</f>
        <v xml:space="preserve">Media </v>
      </c>
      <c r="I251" s="18">
        <f>INDEX(BD_DecimasExtras,MATCH(H251,'BD Aux'!$H$7:$H$10,0),MATCH(YEAR(D251),'BD Aux'!$I$6:$M$6,0))</f>
        <v>0.3</v>
      </c>
      <c r="J251" s="27">
        <v>2.2000000000000002</v>
      </c>
      <c r="K251" s="27">
        <v>3.2</v>
      </c>
      <c r="L251" s="27">
        <v>1</v>
      </c>
      <c r="M251" s="32">
        <f t="shared" si="9"/>
        <v>4.5040983606557381</v>
      </c>
      <c r="N251" s="32">
        <f t="shared" ca="1" si="10"/>
        <v>2.9391885245901643</v>
      </c>
      <c r="O251" s="32">
        <f>IF(J251&gt;AVERAGE(Prueba_1),$E$3,$E$4)</f>
        <v>3.2210526315789472</v>
      </c>
      <c r="P251" s="39">
        <f t="shared" si="11"/>
        <v>1</v>
      </c>
    </row>
    <row r="252" spans="3:16" ht="15.75" thickBot="1" x14ac:dyDescent="0.3">
      <c r="C252" s="25" t="s">
        <v>192</v>
      </c>
      <c r="D252" s="26">
        <v>41693</v>
      </c>
      <c r="E252" s="27" t="s">
        <v>575</v>
      </c>
      <c r="F252" s="18" t="str">
        <f>VLOOKUP(E252,BD_Escuela[],2,FALSE)</f>
        <v>Ingeniería Transporte</v>
      </c>
      <c r="G252" s="27">
        <v>31</v>
      </c>
      <c r="H252" s="18" t="str">
        <f>VLOOKUP(G252,BD_Participacion[],2)</f>
        <v xml:space="preserve">Media </v>
      </c>
      <c r="I252" s="18">
        <f>INDEX(BD_DecimasExtras,MATCH(H252,'BD Aux'!$H$7:$H$10,0),MATCH(YEAR(D252),'BD Aux'!$I$6:$M$6,0))</f>
        <v>0.3</v>
      </c>
      <c r="J252" s="27">
        <v>1.7</v>
      </c>
      <c r="K252" s="27">
        <v>1.1000000000000001</v>
      </c>
      <c r="L252" s="27">
        <v>1</v>
      </c>
      <c r="M252" s="32">
        <f t="shared" si="9"/>
        <v>4.5040983606557381</v>
      </c>
      <c r="N252" s="32">
        <f t="shared" ca="1" si="10"/>
        <v>2.9391885245901643</v>
      </c>
      <c r="O252" s="32">
        <f>IF(J252&gt;AVERAGE(Prueba_1),$E$3,$E$4)</f>
        <v>3.2210526315789472</v>
      </c>
      <c r="P252" s="39">
        <f t="shared" si="11"/>
        <v>1</v>
      </c>
    </row>
    <row r="253" spans="3:16" ht="15.75" thickBot="1" x14ac:dyDescent="0.3">
      <c r="C253" s="25" t="s">
        <v>162</v>
      </c>
      <c r="D253" s="26">
        <v>42606</v>
      </c>
      <c r="E253" s="27" t="s">
        <v>559</v>
      </c>
      <c r="F253" s="18" t="str">
        <f>VLOOKUP(E253,BD_Escuela[],2,FALSE)</f>
        <v>Agronomía</v>
      </c>
      <c r="G253" s="27">
        <v>38</v>
      </c>
      <c r="H253" s="18" t="str">
        <f>VLOOKUP(G253,BD_Participacion[],2)</f>
        <v xml:space="preserve">Media </v>
      </c>
      <c r="I253" s="18">
        <f>INDEX(BD_DecimasExtras,MATCH(H253,'BD Aux'!$H$7:$H$10,0),MATCH(YEAR(D253),'BD Aux'!$I$6:$M$6,0))</f>
        <v>0.4</v>
      </c>
      <c r="J253" s="27">
        <v>6.8</v>
      </c>
      <c r="K253" s="27">
        <v>4.5999999999999996</v>
      </c>
      <c r="L253" s="27">
        <v>2.5</v>
      </c>
      <c r="M253" s="32">
        <f t="shared" si="9"/>
        <v>4.833333333333333</v>
      </c>
      <c r="N253" s="32">
        <f t="shared" ca="1" si="10"/>
        <v>4.2</v>
      </c>
      <c r="O253" s="32">
        <f>IF(J253&gt;AVERAGE(Prueba_1),$E$3,$E$4)</f>
        <v>4.4092307692307706</v>
      </c>
      <c r="P253" s="39">
        <f t="shared" si="11"/>
        <v>2.5</v>
      </c>
    </row>
    <row r="254" spans="3:16" ht="15.75" thickBot="1" x14ac:dyDescent="0.3">
      <c r="C254" s="25" t="s">
        <v>14</v>
      </c>
      <c r="D254" s="26">
        <v>42670</v>
      </c>
      <c r="E254" s="27" t="s">
        <v>559</v>
      </c>
      <c r="F254" s="18" t="str">
        <f>VLOOKUP(E254,BD_Escuela[],2,FALSE)</f>
        <v>Agronomía</v>
      </c>
      <c r="G254" s="27">
        <v>15</v>
      </c>
      <c r="H254" s="18" t="str">
        <f>VLOOKUP(G254,BD_Participacion[],2)</f>
        <v>Baja</v>
      </c>
      <c r="I254" s="18">
        <f>INDEX(BD_DecimasExtras,MATCH(H254,'BD Aux'!$H$7:$H$10,0),MATCH(YEAR(D254),'BD Aux'!$I$6:$M$6,0))</f>
        <v>0.1</v>
      </c>
      <c r="J254" s="27">
        <v>5.3</v>
      </c>
      <c r="K254" s="27">
        <v>2.2999999999999998</v>
      </c>
      <c r="L254" s="27">
        <v>5.0999999999999996</v>
      </c>
      <c r="M254" s="32">
        <f t="shared" si="9"/>
        <v>4.2833333333333332</v>
      </c>
      <c r="N254" s="32">
        <f t="shared" ca="1" si="10"/>
        <v>4.2</v>
      </c>
      <c r="O254" s="32">
        <f>IF(J254&gt;AVERAGE(Prueba_1),$E$3,$E$4)</f>
        <v>4.4092307692307706</v>
      </c>
      <c r="P254" s="39">
        <f t="shared" si="11"/>
        <v>5.3</v>
      </c>
    </row>
    <row r="255" spans="3:16" ht="15.75" thickBot="1" x14ac:dyDescent="0.3">
      <c r="C255" s="25" t="s">
        <v>23</v>
      </c>
      <c r="D255" s="26">
        <v>42093</v>
      </c>
      <c r="E255" s="27" t="s">
        <v>559</v>
      </c>
      <c r="F255" s="18" t="str">
        <f>VLOOKUP(E255,BD_Escuela[],2,FALSE)</f>
        <v>Agronomía</v>
      </c>
      <c r="G255" s="27">
        <v>23</v>
      </c>
      <c r="H255" s="18" t="str">
        <f>VLOOKUP(G255,BD_Participacion[],2)</f>
        <v>Baja</v>
      </c>
      <c r="I255" s="18">
        <f>INDEX(BD_DecimasExtras,MATCH(H255,'BD Aux'!$H$7:$H$10,0),MATCH(YEAR(D255),'BD Aux'!$I$6:$M$6,0))</f>
        <v>0.1</v>
      </c>
      <c r="J255" s="27">
        <v>4.5</v>
      </c>
      <c r="K255" s="27">
        <v>3.9</v>
      </c>
      <c r="L255" s="27">
        <v>5.5</v>
      </c>
      <c r="M255" s="32">
        <f t="shared" si="9"/>
        <v>4.6833333333333336</v>
      </c>
      <c r="N255" s="32">
        <f t="shared" ca="1" si="10"/>
        <v>5.4379000000000008</v>
      </c>
      <c r="O255" s="32">
        <f>IF(J255&gt;AVERAGE(Prueba_1),$E$3,$E$4)</f>
        <v>4.4092307692307706</v>
      </c>
      <c r="P255" s="39">
        <f t="shared" si="11"/>
        <v>5.5</v>
      </c>
    </row>
    <row r="256" spans="3:16" ht="15.75" thickBot="1" x14ac:dyDescent="0.3">
      <c r="C256" s="25" t="s">
        <v>14</v>
      </c>
      <c r="D256" s="26">
        <v>42670</v>
      </c>
      <c r="E256" s="27" t="s">
        <v>561</v>
      </c>
      <c r="F256" s="18" t="str">
        <f>VLOOKUP(E256,BD_Escuela[],2,FALSE)</f>
        <v>Astronomía</v>
      </c>
      <c r="G256" s="27">
        <v>25</v>
      </c>
      <c r="H256" s="18" t="str">
        <f>VLOOKUP(G256,BD_Participacion[],2)</f>
        <v>Baja</v>
      </c>
      <c r="I256" s="18">
        <f>INDEX(BD_DecimasExtras,MATCH(H256,'BD Aux'!$H$7:$H$10,0),MATCH(YEAR(D256),'BD Aux'!$I$6:$M$6,0))</f>
        <v>0.1</v>
      </c>
      <c r="J256" s="27">
        <v>6.3</v>
      </c>
      <c r="K256" s="27">
        <v>1.3</v>
      </c>
      <c r="L256" s="27">
        <v>5.8</v>
      </c>
      <c r="M256" s="32">
        <f t="shared" si="9"/>
        <v>4.3040983606557379</v>
      </c>
      <c r="N256" s="32">
        <f t="shared" ca="1" si="10"/>
        <v>4.2</v>
      </c>
      <c r="O256" s="32">
        <f>IF(J256&gt;AVERAGE(Prueba_1),$E$3,$E$4)</f>
        <v>4.4092307692307706</v>
      </c>
      <c r="P256" s="39">
        <f t="shared" si="11"/>
        <v>6.3</v>
      </c>
    </row>
    <row r="257" spans="3:16" ht="15.75" thickBot="1" x14ac:dyDescent="0.3">
      <c r="C257" s="25" t="s">
        <v>193</v>
      </c>
      <c r="D257" s="26">
        <v>42080</v>
      </c>
      <c r="E257" s="27" t="s">
        <v>573</v>
      </c>
      <c r="F257" s="18" t="str">
        <f>VLOOKUP(E257,BD_Escuela[],2,FALSE)</f>
        <v>Ingeniería Mecánica</v>
      </c>
      <c r="G257" s="27">
        <v>21</v>
      </c>
      <c r="H257" s="18" t="str">
        <f>VLOOKUP(G257,BD_Participacion[],2)</f>
        <v>Baja</v>
      </c>
      <c r="I257" s="18">
        <f>INDEX(BD_DecimasExtras,MATCH(H257,'BD Aux'!$H$7:$H$10,0),MATCH(YEAR(D257),'BD Aux'!$I$6:$M$6,0))</f>
        <v>0.1</v>
      </c>
      <c r="J257" s="27">
        <v>2.9</v>
      </c>
      <c r="K257" s="27">
        <v>2.9</v>
      </c>
      <c r="L257" s="27">
        <v>3</v>
      </c>
      <c r="M257" s="32">
        <f t="shared" si="9"/>
        <v>4.3040983606557379</v>
      </c>
      <c r="N257" s="32">
        <f t="shared" ca="1" si="10"/>
        <v>3.9003885245901642</v>
      </c>
      <c r="O257" s="32">
        <f>IF(J257&gt;AVERAGE(Prueba_1),$E$3,$E$4)</f>
        <v>3.2210526315789472</v>
      </c>
      <c r="P257" s="39">
        <f t="shared" ca="1" si="11"/>
        <v>3.2210526315789472</v>
      </c>
    </row>
    <row r="258" spans="3:16" ht="15.75" thickBot="1" x14ac:dyDescent="0.3">
      <c r="C258" s="25" t="s">
        <v>103</v>
      </c>
      <c r="D258" s="26">
        <v>42180</v>
      </c>
      <c r="E258" s="27" t="s">
        <v>567</v>
      </c>
      <c r="F258" s="18" t="str">
        <f>VLOOKUP(E258,BD_Escuela[],2,FALSE)</f>
        <v>Ingeniería Comercial</v>
      </c>
      <c r="G258" s="27">
        <v>3</v>
      </c>
      <c r="H258" s="18" t="str">
        <f>VLOOKUP(G258,BD_Participacion[],2)</f>
        <v>No tuvo</v>
      </c>
      <c r="I258" s="18">
        <f>INDEX(BD_DecimasExtras,MATCH(H258,'BD Aux'!$H$7:$H$10,0),MATCH(YEAR(D258),'BD Aux'!$I$6:$M$6,0))</f>
        <v>0</v>
      </c>
      <c r="J258" s="27">
        <v>2.9</v>
      </c>
      <c r="K258" s="27">
        <v>3.1</v>
      </c>
      <c r="L258" s="27">
        <v>2.4</v>
      </c>
      <c r="M258" s="32">
        <f t="shared" si="9"/>
        <v>4.2040983606557383</v>
      </c>
      <c r="N258" s="32">
        <f t="shared" ca="1" si="10"/>
        <v>3.5265885245901645</v>
      </c>
      <c r="O258" s="32">
        <f>IF(J258&gt;AVERAGE(Prueba_1),$E$3,$E$4)</f>
        <v>3.2210526315789472</v>
      </c>
      <c r="P258" s="39">
        <f t="shared" ca="1" si="11"/>
        <v>3.2210526315789472</v>
      </c>
    </row>
    <row r="259" spans="3:16" ht="15.75" thickBot="1" x14ac:dyDescent="0.3">
      <c r="C259" s="25" t="s">
        <v>194</v>
      </c>
      <c r="D259" s="26">
        <v>42659</v>
      </c>
      <c r="E259" s="27" t="s">
        <v>565</v>
      </c>
      <c r="F259" s="18" t="str">
        <f>VLOOKUP(E259,BD_Escuela[],2,FALSE)</f>
        <v>Enfermería</v>
      </c>
      <c r="G259" s="27">
        <v>17</v>
      </c>
      <c r="H259" s="18" t="str">
        <f>VLOOKUP(G259,BD_Participacion[],2)</f>
        <v>Baja</v>
      </c>
      <c r="I259" s="18">
        <f>INDEX(BD_DecimasExtras,MATCH(H259,'BD Aux'!$H$7:$H$10,0),MATCH(YEAR(D259),'BD Aux'!$I$6:$M$6,0))</f>
        <v>0.1</v>
      </c>
      <c r="J259" s="27">
        <v>6.9</v>
      </c>
      <c r="K259" s="27">
        <v>2.7</v>
      </c>
      <c r="L259" s="27">
        <v>4.4000000000000004</v>
      </c>
      <c r="M259" s="32">
        <f t="shared" si="9"/>
        <v>4.3040983606557379</v>
      </c>
      <c r="N259" s="32">
        <f t="shared" ca="1" si="10"/>
        <v>4.2</v>
      </c>
      <c r="O259" s="32">
        <f>IF(J259&gt;AVERAGE(Prueba_1),$E$3,$E$4)</f>
        <v>4.4092307692307706</v>
      </c>
      <c r="P259" s="39">
        <f t="shared" si="11"/>
        <v>6.9</v>
      </c>
    </row>
    <row r="260" spans="3:16" ht="15.75" thickBot="1" x14ac:dyDescent="0.3">
      <c r="C260" s="25" t="s">
        <v>195</v>
      </c>
      <c r="D260" s="26">
        <v>41664</v>
      </c>
      <c r="E260" s="27" t="s">
        <v>559</v>
      </c>
      <c r="F260" s="18" t="str">
        <f>VLOOKUP(E260,BD_Escuela[],2,FALSE)</f>
        <v>Agronomía</v>
      </c>
      <c r="G260" s="27">
        <v>28</v>
      </c>
      <c r="H260" s="18" t="str">
        <f>VLOOKUP(G260,BD_Participacion[],2)</f>
        <v>Baja</v>
      </c>
      <c r="I260" s="18">
        <f>INDEX(BD_DecimasExtras,MATCH(H260,'BD Aux'!$H$7:$H$10,0),MATCH(YEAR(D260),'BD Aux'!$I$6:$M$6,0))</f>
        <v>0.1</v>
      </c>
      <c r="J260" s="27">
        <v>2.4</v>
      </c>
      <c r="K260" s="27">
        <v>4.8</v>
      </c>
      <c r="L260" s="27">
        <v>1.6</v>
      </c>
      <c r="M260" s="32">
        <f t="shared" si="9"/>
        <v>2.9833333333333329</v>
      </c>
      <c r="N260" s="32">
        <f t="shared" ca="1" si="10"/>
        <v>2.4474999999999998</v>
      </c>
      <c r="O260" s="32">
        <f>IF(J260&gt;AVERAGE(Prueba_1),$E$3,$E$4)</f>
        <v>3.2210526315789472</v>
      </c>
      <c r="P260" s="39">
        <f t="shared" ca="1" si="11"/>
        <v>2.4474999999999998</v>
      </c>
    </row>
    <row r="261" spans="3:16" ht="15.75" thickBot="1" x14ac:dyDescent="0.3">
      <c r="C261" s="25" t="s">
        <v>196</v>
      </c>
      <c r="D261" s="26">
        <v>41740</v>
      </c>
      <c r="E261" s="27" t="s">
        <v>575</v>
      </c>
      <c r="F261" s="18" t="str">
        <f>VLOOKUP(E261,BD_Escuela[],2,FALSE)</f>
        <v>Ingeniería Transporte</v>
      </c>
      <c r="G261" s="27">
        <v>23</v>
      </c>
      <c r="H261" s="18" t="str">
        <f>VLOOKUP(G261,BD_Participacion[],2)</f>
        <v>Baja</v>
      </c>
      <c r="I261" s="18">
        <f>INDEX(BD_DecimasExtras,MATCH(H261,'BD Aux'!$H$7:$H$10,0),MATCH(YEAR(D261),'BD Aux'!$I$6:$M$6,0))</f>
        <v>0.1</v>
      </c>
      <c r="J261" s="27">
        <v>2.5</v>
      </c>
      <c r="K261" s="27">
        <v>2.8</v>
      </c>
      <c r="L261" s="27">
        <v>4.7</v>
      </c>
      <c r="M261" s="32">
        <f t="shared" si="9"/>
        <v>4.3040983606557379</v>
      </c>
      <c r="N261" s="32">
        <f t="shared" ca="1" si="10"/>
        <v>4.8081885245901645</v>
      </c>
      <c r="O261" s="32">
        <f>IF(J261&gt;AVERAGE(Prueba_1),$E$3,$E$4)</f>
        <v>3.2210526315789472</v>
      </c>
      <c r="P261" s="39">
        <f t="shared" si="11"/>
        <v>4.7</v>
      </c>
    </row>
    <row r="262" spans="3:16" ht="15.75" thickBot="1" x14ac:dyDescent="0.3">
      <c r="C262" s="25" t="s">
        <v>197</v>
      </c>
      <c r="D262" s="26">
        <v>42688</v>
      </c>
      <c r="E262" s="27" t="s">
        <v>567</v>
      </c>
      <c r="F262" s="18" t="str">
        <f>VLOOKUP(E262,BD_Escuela[],2,FALSE)</f>
        <v>Ingeniería Comercial</v>
      </c>
      <c r="G262" s="27">
        <v>21</v>
      </c>
      <c r="H262" s="18" t="str">
        <f>VLOOKUP(G262,BD_Participacion[],2)</f>
        <v>Baja</v>
      </c>
      <c r="I262" s="18">
        <f>INDEX(BD_DecimasExtras,MATCH(H262,'BD Aux'!$H$7:$H$10,0),MATCH(YEAR(D262),'BD Aux'!$I$6:$M$6,0))</f>
        <v>0.1</v>
      </c>
      <c r="J262" s="27">
        <v>5.2</v>
      </c>
      <c r="K262" s="27">
        <v>6.8</v>
      </c>
      <c r="L262" s="27">
        <v>3.9</v>
      </c>
      <c r="M262" s="32">
        <f t="shared" si="9"/>
        <v>4.3040983606557379</v>
      </c>
      <c r="N262" s="32">
        <f t="shared" ca="1" si="10"/>
        <v>4.2</v>
      </c>
      <c r="O262" s="32">
        <f>IF(J262&gt;AVERAGE(Prueba_1),$E$3,$E$4)</f>
        <v>4.4092307692307706</v>
      </c>
      <c r="P262" s="39">
        <f t="shared" ca="1" si="11"/>
        <v>4.2</v>
      </c>
    </row>
    <row r="263" spans="3:16" ht="15.75" thickBot="1" x14ac:dyDescent="0.3">
      <c r="C263" s="25" t="s">
        <v>156</v>
      </c>
      <c r="D263" s="26">
        <v>41553</v>
      </c>
      <c r="E263" s="27" t="s">
        <v>561</v>
      </c>
      <c r="F263" s="18" t="str">
        <f>VLOOKUP(E263,BD_Escuela[],2,FALSE)</f>
        <v>Astronomía</v>
      </c>
      <c r="G263" s="27">
        <v>18</v>
      </c>
      <c r="H263" s="18" t="str">
        <f>VLOOKUP(G263,BD_Participacion[],2)</f>
        <v>Baja</v>
      </c>
      <c r="I263" s="18">
        <f>INDEX(BD_DecimasExtras,MATCH(H263,'BD Aux'!$H$7:$H$10,0),MATCH(YEAR(D263),'BD Aux'!$I$6:$M$6,0))</f>
        <v>0.1</v>
      </c>
      <c r="J263" s="27">
        <v>5</v>
      </c>
      <c r="K263" s="27">
        <v>5.0999999999999996</v>
      </c>
      <c r="L263" s="27">
        <v>6.3</v>
      </c>
      <c r="M263" s="32">
        <f t="shared" si="9"/>
        <v>4.3040983606557379</v>
      </c>
      <c r="N263" s="32">
        <f t="shared" ca="1" si="10"/>
        <v>5.6625885245901637</v>
      </c>
      <c r="O263" s="32">
        <f>IF(J263&gt;AVERAGE(Prueba_1),$E$3,$E$4)</f>
        <v>4.4092307692307706</v>
      </c>
      <c r="P263" s="39">
        <f t="shared" si="11"/>
        <v>6.3</v>
      </c>
    </row>
    <row r="264" spans="3:16" ht="15.75" thickBot="1" x14ac:dyDescent="0.3">
      <c r="C264" s="25" t="s">
        <v>198</v>
      </c>
      <c r="D264" s="26">
        <v>41848</v>
      </c>
      <c r="E264" s="27" t="s">
        <v>569</v>
      </c>
      <c r="F264" s="18" t="str">
        <f>VLOOKUP(E264,BD_Escuela[],2,FALSE)</f>
        <v>Ingeniería Computación</v>
      </c>
      <c r="G264" s="27">
        <v>40</v>
      </c>
      <c r="H264" s="18" t="str">
        <f>VLOOKUP(G264,BD_Participacion[],2)</f>
        <v xml:space="preserve">Media </v>
      </c>
      <c r="I264" s="18">
        <f>INDEX(BD_DecimasExtras,MATCH(H264,'BD Aux'!$H$7:$H$10,0),MATCH(YEAR(D264),'BD Aux'!$I$6:$M$6,0))</f>
        <v>0.3</v>
      </c>
      <c r="J264" s="27">
        <v>5.8</v>
      </c>
      <c r="K264" s="27">
        <v>4.8</v>
      </c>
      <c r="L264" s="27">
        <v>2.2000000000000002</v>
      </c>
      <c r="M264" s="32">
        <f t="shared" ref="M264:M327" si="12">IF(F264&lt;&gt;"Agronomía",$E$2+I264,IF(D264&gt;12-31-2015,AVERAGE(J264:L264)+I264/2,SUM(J264:L264)*(1-0.65)))</f>
        <v>4.5040983606557381</v>
      </c>
      <c r="N264" s="32">
        <f t="shared" ref="N264:N327" ca="1" si="13">IF(YEARFRAC(D264,TODAY())&gt;3.75,SUM(L264,M264)*(1-0.466),4.2)</f>
        <v>3.5799885245901644</v>
      </c>
      <c r="O264" s="32">
        <f>IF(J264&gt;AVERAGE(Prueba_1),$E$3,$E$4)</f>
        <v>4.4092307692307706</v>
      </c>
      <c r="P264" s="39">
        <f t="shared" ref="P264:P327" si="14">IF(L264&lt;4,IF(I264&gt;AVERAGE($I$7:$I$1048),MIN(J264:L264),MIN(M264:O264)),MAX(J264:L264))</f>
        <v>2.2000000000000002</v>
      </c>
    </row>
    <row r="265" spans="3:16" ht="15.75" thickBot="1" x14ac:dyDescent="0.3">
      <c r="C265" s="25" t="s">
        <v>199</v>
      </c>
      <c r="D265" s="26">
        <v>42674</v>
      </c>
      <c r="E265" s="27" t="s">
        <v>559</v>
      </c>
      <c r="F265" s="18" t="str">
        <f>VLOOKUP(E265,BD_Escuela[],2,FALSE)</f>
        <v>Agronomía</v>
      </c>
      <c r="G265" s="27">
        <v>11</v>
      </c>
      <c r="H265" s="18" t="str">
        <f>VLOOKUP(G265,BD_Participacion[],2)</f>
        <v>No tuvo</v>
      </c>
      <c r="I265" s="18">
        <f>INDEX(BD_DecimasExtras,MATCH(H265,'BD Aux'!$H$7:$H$10,0),MATCH(YEAR(D265),'BD Aux'!$I$6:$M$6,0))</f>
        <v>0</v>
      </c>
      <c r="J265" s="27">
        <v>2.2999999999999998</v>
      </c>
      <c r="K265" s="27">
        <v>4.8</v>
      </c>
      <c r="L265" s="27">
        <v>2.5</v>
      </c>
      <c r="M265" s="32">
        <f t="shared" si="12"/>
        <v>3.1999999999999997</v>
      </c>
      <c r="N265" s="32">
        <f t="shared" ca="1" si="13"/>
        <v>4.2</v>
      </c>
      <c r="O265" s="32">
        <f>IF(J265&gt;AVERAGE(Prueba_1),$E$3,$E$4)</f>
        <v>3.2210526315789472</v>
      </c>
      <c r="P265" s="39">
        <f t="shared" ca="1" si="14"/>
        <v>3.1999999999999997</v>
      </c>
    </row>
    <row r="266" spans="3:16" ht="15.75" thickBot="1" x14ac:dyDescent="0.3">
      <c r="C266" s="25" t="s">
        <v>195</v>
      </c>
      <c r="D266" s="26">
        <v>42619</v>
      </c>
      <c r="E266" s="27" t="s">
        <v>563</v>
      </c>
      <c r="F266" s="18" t="str">
        <f>VLOOKUP(E266,BD_Escuela[],2,FALSE)</f>
        <v>Bachilerato</v>
      </c>
      <c r="G266" s="27">
        <v>27</v>
      </c>
      <c r="H266" s="18" t="str">
        <f>VLOOKUP(G266,BD_Participacion[],2)</f>
        <v>Baja</v>
      </c>
      <c r="I266" s="18">
        <f>INDEX(BD_DecimasExtras,MATCH(H266,'BD Aux'!$H$7:$H$10,0),MATCH(YEAR(D266),'BD Aux'!$I$6:$M$6,0))</f>
        <v>0.1</v>
      </c>
      <c r="J266" s="27">
        <v>4.8</v>
      </c>
      <c r="K266" s="27">
        <v>2.6</v>
      </c>
      <c r="L266" s="27">
        <v>4.3</v>
      </c>
      <c r="M266" s="32">
        <f t="shared" si="12"/>
        <v>4.3040983606557379</v>
      </c>
      <c r="N266" s="32">
        <f t="shared" ca="1" si="13"/>
        <v>4.2</v>
      </c>
      <c r="O266" s="32">
        <f>IF(J266&gt;AVERAGE(Prueba_1),$E$3,$E$4)</f>
        <v>4.4092307692307706</v>
      </c>
      <c r="P266" s="39">
        <f t="shared" si="14"/>
        <v>4.8</v>
      </c>
    </row>
    <row r="267" spans="3:16" ht="15.75" thickBot="1" x14ac:dyDescent="0.3">
      <c r="C267" s="25" t="s">
        <v>200</v>
      </c>
      <c r="D267" s="26">
        <v>42636</v>
      </c>
      <c r="E267" s="27" t="s">
        <v>575</v>
      </c>
      <c r="F267" s="18" t="str">
        <f>VLOOKUP(E267,BD_Escuela[],2,FALSE)</f>
        <v>Ingeniería Transporte</v>
      </c>
      <c r="G267" s="27">
        <v>24</v>
      </c>
      <c r="H267" s="18" t="str">
        <f>VLOOKUP(G267,BD_Participacion[],2)</f>
        <v>Baja</v>
      </c>
      <c r="I267" s="18">
        <f>INDEX(BD_DecimasExtras,MATCH(H267,'BD Aux'!$H$7:$H$10,0),MATCH(YEAR(D267),'BD Aux'!$I$6:$M$6,0))</f>
        <v>0.1</v>
      </c>
      <c r="J267" s="27">
        <v>1.4</v>
      </c>
      <c r="K267" s="27">
        <v>3.7</v>
      </c>
      <c r="L267" s="27">
        <v>5.3</v>
      </c>
      <c r="M267" s="32">
        <f t="shared" si="12"/>
        <v>4.3040983606557379</v>
      </c>
      <c r="N267" s="32">
        <f t="shared" ca="1" si="13"/>
        <v>4.2</v>
      </c>
      <c r="O267" s="32">
        <f>IF(J267&gt;AVERAGE(Prueba_1),$E$3,$E$4)</f>
        <v>3.2210526315789472</v>
      </c>
      <c r="P267" s="39">
        <f t="shared" si="14"/>
        <v>5.3</v>
      </c>
    </row>
    <row r="268" spans="3:16" ht="15.75" thickBot="1" x14ac:dyDescent="0.3">
      <c r="C268" s="25" t="s">
        <v>201</v>
      </c>
      <c r="D268" s="26">
        <v>41649</v>
      </c>
      <c r="E268" s="27" t="s">
        <v>575</v>
      </c>
      <c r="F268" s="18" t="str">
        <f>VLOOKUP(E268,BD_Escuela[],2,FALSE)</f>
        <v>Ingeniería Transporte</v>
      </c>
      <c r="G268" s="27">
        <v>22</v>
      </c>
      <c r="H268" s="18" t="str">
        <f>VLOOKUP(G268,BD_Participacion[],2)</f>
        <v>Baja</v>
      </c>
      <c r="I268" s="18">
        <f>INDEX(BD_DecimasExtras,MATCH(H268,'BD Aux'!$H$7:$H$10,0),MATCH(YEAR(D268),'BD Aux'!$I$6:$M$6,0))</f>
        <v>0.1</v>
      </c>
      <c r="J268" s="27">
        <v>6.3</v>
      </c>
      <c r="K268" s="27">
        <v>4.9000000000000004</v>
      </c>
      <c r="L268" s="27">
        <v>2.2000000000000002</v>
      </c>
      <c r="M268" s="32">
        <f t="shared" si="12"/>
        <v>4.3040983606557379</v>
      </c>
      <c r="N268" s="32">
        <f t="shared" ca="1" si="13"/>
        <v>3.4731885245901641</v>
      </c>
      <c r="O268" s="32">
        <f>IF(J268&gt;AVERAGE(Prueba_1),$E$3,$E$4)</f>
        <v>4.4092307692307706</v>
      </c>
      <c r="P268" s="39">
        <f t="shared" ca="1" si="14"/>
        <v>3.4731885245901641</v>
      </c>
    </row>
    <row r="269" spans="3:16" ht="15.75" thickBot="1" x14ac:dyDescent="0.3">
      <c r="C269" s="25" t="s">
        <v>202</v>
      </c>
      <c r="D269" s="26">
        <v>42700</v>
      </c>
      <c r="E269" s="27" t="s">
        <v>569</v>
      </c>
      <c r="F269" s="18" t="str">
        <f>VLOOKUP(E269,BD_Escuela[],2,FALSE)</f>
        <v>Ingeniería Computación</v>
      </c>
      <c r="G269" s="27">
        <v>30</v>
      </c>
      <c r="H269" s="18" t="str">
        <f>VLOOKUP(G269,BD_Participacion[],2)</f>
        <v xml:space="preserve">Media </v>
      </c>
      <c r="I269" s="18">
        <f>INDEX(BD_DecimasExtras,MATCH(H269,'BD Aux'!$H$7:$H$10,0),MATCH(YEAR(D269),'BD Aux'!$I$6:$M$6,0))</f>
        <v>0.4</v>
      </c>
      <c r="J269" s="27">
        <v>4.0999999999999996</v>
      </c>
      <c r="K269" s="27">
        <v>2.2000000000000002</v>
      </c>
      <c r="L269" s="27">
        <v>2.6</v>
      </c>
      <c r="M269" s="32">
        <f t="shared" si="12"/>
        <v>4.6040983606557386</v>
      </c>
      <c r="N269" s="32">
        <f t="shared" ca="1" si="13"/>
        <v>4.2</v>
      </c>
      <c r="O269" s="32">
        <f>IF(J269&gt;AVERAGE(Prueba_1),$E$3,$E$4)</f>
        <v>4.4092307692307706</v>
      </c>
      <c r="P269" s="39">
        <f t="shared" si="14"/>
        <v>2.2000000000000002</v>
      </c>
    </row>
    <row r="270" spans="3:16" ht="15.75" thickBot="1" x14ac:dyDescent="0.3">
      <c r="C270" s="25" t="s">
        <v>203</v>
      </c>
      <c r="D270" s="26">
        <v>42661</v>
      </c>
      <c r="E270" s="27" t="s">
        <v>571</v>
      </c>
      <c r="F270" s="18" t="str">
        <f>VLOOKUP(E270,BD_Escuela[],2,FALSE)</f>
        <v>Ingeniería Forestal</v>
      </c>
      <c r="G270" s="27">
        <v>31</v>
      </c>
      <c r="H270" s="18" t="str">
        <f>VLOOKUP(G270,BD_Participacion[],2)</f>
        <v xml:space="preserve">Media </v>
      </c>
      <c r="I270" s="18">
        <f>INDEX(BD_DecimasExtras,MATCH(H270,'BD Aux'!$H$7:$H$10,0),MATCH(YEAR(D270),'BD Aux'!$I$6:$M$6,0))</f>
        <v>0.4</v>
      </c>
      <c r="J270" s="27">
        <v>3.2</v>
      </c>
      <c r="K270" s="27">
        <v>5.6</v>
      </c>
      <c r="L270" s="27">
        <v>3.8</v>
      </c>
      <c r="M270" s="32">
        <f t="shared" si="12"/>
        <v>4.6040983606557386</v>
      </c>
      <c r="N270" s="32">
        <f t="shared" ca="1" si="13"/>
        <v>4.2</v>
      </c>
      <c r="O270" s="32">
        <f>IF(J270&gt;AVERAGE(Prueba_1),$E$3,$E$4)</f>
        <v>3.2210526315789472</v>
      </c>
      <c r="P270" s="39">
        <f t="shared" si="14"/>
        <v>3.2</v>
      </c>
    </row>
    <row r="271" spans="3:16" ht="15.75" thickBot="1" x14ac:dyDescent="0.3">
      <c r="C271" s="25" t="s">
        <v>204</v>
      </c>
      <c r="D271" s="26">
        <v>42478</v>
      </c>
      <c r="E271" s="27" t="s">
        <v>559</v>
      </c>
      <c r="F271" s="18" t="str">
        <f>VLOOKUP(E271,BD_Escuela[],2,FALSE)</f>
        <v>Agronomía</v>
      </c>
      <c r="G271" s="27">
        <v>10</v>
      </c>
      <c r="H271" s="18" t="str">
        <f>VLOOKUP(G271,BD_Participacion[],2)</f>
        <v>No tuvo</v>
      </c>
      <c r="I271" s="18">
        <f>INDEX(BD_DecimasExtras,MATCH(H271,'BD Aux'!$H$7:$H$10,0),MATCH(YEAR(D271),'BD Aux'!$I$6:$M$6,0))</f>
        <v>0</v>
      </c>
      <c r="J271" s="27">
        <v>5.9</v>
      </c>
      <c r="K271" s="27">
        <v>5.7</v>
      </c>
      <c r="L271" s="27">
        <v>6.2</v>
      </c>
      <c r="M271" s="32">
        <f t="shared" si="12"/>
        <v>5.9333333333333336</v>
      </c>
      <c r="N271" s="32">
        <f t="shared" ca="1" si="13"/>
        <v>6.4792000000000005</v>
      </c>
      <c r="O271" s="32">
        <f>IF(J271&gt;AVERAGE(Prueba_1),$E$3,$E$4)</f>
        <v>4.4092307692307706</v>
      </c>
      <c r="P271" s="39">
        <f t="shared" si="14"/>
        <v>6.2</v>
      </c>
    </row>
    <row r="272" spans="3:16" ht="15.75" thickBot="1" x14ac:dyDescent="0.3">
      <c r="C272" s="25" t="s">
        <v>205</v>
      </c>
      <c r="D272" s="26">
        <v>42246</v>
      </c>
      <c r="E272" s="27" t="s">
        <v>571</v>
      </c>
      <c r="F272" s="18" t="str">
        <f>VLOOKUP(E272,BD_Escuela[],2,FALSE)</f>
        <v>Ingeniería Forestal</v>
      </c>
      <c r="G272" s="27">
        <v>5</v>
      </c>
      <c r="H272" s="18" t="str">
        <f>VLOOKUP(G272,BD_Participacion[],2)</f>
        <v>No tuvo</v>
      </c>
      <c r="I272" s="18">
        <f>INDEX(BD_DecimasExtras,MATCH(H272,'BD Aux'!$H$7:$H$10,0),MATCH(YEAR(D272),'BD Aux'!$I$6:$M$6,0))</f>
        <v>0</v>
      </c>
      <c r="J272" s="27">
        <v>2.2999999999999998</v>
      </c>
      <c r="K272" s="27">
        <v>6.2</v>
      </c>
      <c r="L272" s="27">
        <v>6.1</v>
      </c>
      <c r="M272" s="32">
        <f t="shared" si="12"/>
        <v>4.2040983606557383</v>
      </c>
      <c r="N272" s="32">
        <f t="shared" ca="1" si="13"/>
        <v>5.502388524590164</v>
      </c>
      <c r="O272" s="32">
        <f>IF(J272&gt;AVERAGE(Prueba_1),$E$3,$E$4)</f>
        <v>3.2210526315789472</v>
      </c>
      <c r="P272" s="39">
        <f t="shared" si="14"/>
        <v>6.2</v>
      </c>
    </row>
    <row r="273" spans="3:16" ht="15.75" thickBot="1" x14ac:dyDescent="0.3">
      <c r="C273" s="25" t="s">
        <v>206</v>
      </c>
      <c r="D273" s="26">
        <v>42411</v>
      </c>
      <c r="E273" s="27" t="s">
        <v>569</v>
      </c>
      <c r="F273" s="18" t="str">
        <f>VLOOKUP(E273,BD_Escuela[],2,FALSE)</f>
        <v>Ingeniería Computación</v>
      </c>
      <c r="G273" s="27">
        <v>26</v>
      </c>
      <c r="H273" s="18" t="str">
        <f>VLOOKUP(G273,BD_Participacion[],2)</f>
        <v>Baja</v>
      </c>
      <c r="I273" s="18">
        <f>INDEX(BD_DecimasExtras,MATCH(H273,'BD Aux'!$H$7:$H$10,0),MATCH(YEAR(D273),'BD Aux'!$I$6:$M$6,0))</f>
        <v>0.1</v>
      </c>
      <c r="J273" s="27">
        <v>1.2</v>
      </c>
      <c r="K273" s="27">
        <v>6.3</v>
      </c>
      <c r="L273" s="27">
        <v>4.4000000000000004</v>
      </c>
      <c r="M273" s="32">
        <f t="shared" si="12"/>
        <v>4.3040983606557379</v>
      </c>
      <c r="N273" s="32">
        <f t="shared" ca="1" si="13"/>
        <v>4.6479885245901649</v>
      </c>
      <c r="O273" s="32">
        <f>IF(J273&gt;AVERAGE(Prueba_1),$E$3,$E$4)</f>
        <v>3.2210526315789472</v>
      </c>
      <c r="P273" s="39">
        <f t="shared" si="14"/>
        <v>6.3</v>
      </c>
    </row>
    <row r="274" spans="3:16" ht="15.75" thickBot="1" x14ac:dyDescent="0.3">
      <c r="C274" s="25" t="s">
        <v>207</v>
      </c>
      <c r="D274" s="26">
        <v>42397</v>
      </c>
      <c r="E274" s="27" t="s">
        <v>577</v>
      </c>
      <c r="F274" s="18" t="str">
        <f>VLOOKUP(E274,BD_Escuela[],2,FALSE)</f>
        <v>Investigación Nutrición y Dietetica</v>
      </c>
      <c r="G274" s="27">
        <v>26</v>
      </c>
      <c r="H274" s="18" t="str">
        <f>VLOOKUP(G274,BD_Participacion[],2)</f>
        <v>Baja</v>
      </c>
      <c r="I274" s="18">
        <f>INDEX(BD_DecimasExtras,MATCH(H274,'BD Aux'!$H$7:$H$10,0),MATCH(YEAR(D274),'BD Aux'!$I$6:$M$6,0))</f>
        <v>0.1</v>
      </c>
      <c r="J274" s="27">
        <v>4.3</v>
      </c>
      <c r="K274" s="27">
        <v>2.7</v>
      </c>
      <c r="L274" s="27">
        <v>1.9</v>
      </c>
      <c r="M274" s="32">
        <f t="shared" si="12"/>
        <v>4.3040983606557379</v>
      </c>
      <c r="N274" s="32">
        <f t="shared" ca="1" si="13"/>
        <v>3.3129885245901645</v>
      </c>
      <c r="O274" s="32">
        <f>IF(J274&gt;AVERAGE(Prueba_1),$E$3,$E$4)</f>
        <v>4.4092307692307706</v>
      </c>
      <c r="P274" s="39">
        <f t="shared" ca="1" si="14"/>
        <v>3.3129885245901645</v>
      </c>
    </row>
    <row r="275" spans="3:16" ht="15.75" thickBot="1" x14ac:dyDescent="0.3">
      <c r="C275" s="25" t="s">
        <v>208</v>
      </c>
      <c r="D275" s="26">
        <v>41964</v>
      </c>
      <c r="E275" s="27" t="s">
        <v>573</v>
      </c>
      <c r="F275" s="18" t="str">
        <f>VLOOKUP(E275,BD_Escuela[],2,FALSE)</f>
        <v>Ingeniería Mecánica</v>
      </c>
      <c r="G275" s="27">
        <v>3</v>
      </c>
      <c r="H275" s="18" t="str">
        <f>VLOOKUP(G275,BD_Participacion[],2)</f>
        <v>No tuvo</v>
      </c>
      <c r="I275" s="18">
        <f>INDEX(BD_DecimasExtras,MATCH(H275,'BD Aux'!$H$7:$H$10,0),MATCH(YEAR(D275),'BD Aux'!$I$6:$M$6,0))</f>
        <v>0</v>
      </c>
      <c r="J275" s="27">
        <v>2.2999999999999998</v>
      </c>
      <c r="K275" s="27">
        <v>6.4</v>
      </c>
      <c r="L275" s="27">
        <v>7</v>
      </c>
      <c r="M275" s="32">
        <f t="shared" si="12"/>
        <v>4.2040983606557383</v>
      </c>
      <c r="N275" s="32">
        <f t="shared" ca="1" si="13"/>
        <v>5.9829885245901648</v>
      </c>
      <c r="O275" s="32">
        <f>IF(J275&gt;AVERAGE(Prueba_1),$E$3,$E$4)</f>
        <v>3.2210526315789472</v>
      </c>
      <c r="P275" s="39">
        <f t="shared" si="14"/>
        <v>7</v>
      </c>
    </row>
    <row r="276" spans="3:16" ht="15.75" thickBot="1" x14ac:dyDescent="0.3">
      <c r="C276" s="25" t="s">
        <v>209</v>
      </c>
      <c r="D276" s="26">
        <v>42516</v>
      </c>
      <c r="E276" s="27" t="s">
        <v>559</v>
      </c>
      <c r="F276" s="18" t="str">
        <f>VLOOKUP(E276,BD_Escuela[],2,FALSE)</f>
        <v>Agronomía</v>
      </c>
      <c r="G276" s="27">
        <v>6</v>
      </c>
      <c r="H276" s="18" t="str">
        <f>VLOOKUP(G276,BD_Participacion[],2)</f>
        <v>No tuvo</v>
      </c>
      <c r="I276" s="18">
        <f>INDEX(BD_DecimasExtras,MATCH(H276,'BD Aux'!$H$7:$H$10,0),MATCH(YEAR(D276),'BD Aux'!$I$6:$M$6,0))</f>
        <v>0</v>
      </c>
      <c r="J276" s="27">
        <v>3.2</v>
      </c>
      <c r="K276" s="27">
        <v>4.5999999999999996</v>
      </c>
      <c r="L276" s="27">
        <v>5.5</v>
      </c>
      <c r="M276" s="32">
        <f t="shared" si="12"/>
        <v>4.4333333333333336</v>
      </c>
      <c r="N276" s="32">
        <f t="shared" ca="1" si="13"/>
        <v>5.3044000000000002</v>
      </c>
      <c r="O276" s="32">
        <f>IF(J276&gt;AVERAGE(Prueba_1),$E$3,$E$4)</f>
        <v>3.2210526315789472</v>
      </c>
      <c r="P276" s="39">
        <f t="shared" si="14"/>
        <v>5.5</v>
      </c>
    </row>
    <row r="277" spans="3:16" ht="15.75" thickBot="1" x14ac:dyDescent="0.3">
      <c r="C277" s="25" t="s">
        <v>210</v>
      </c>
      <c r="D277" s="26">
        <v>41709</v>
      </c>
      <c r="E277" s="27" t="s">
        <v>561</v>
      </c>
      <c r="F277" s="18" t="str">
        <f>VLOOKUP(E277,BD_Escuela[],2,FALSE)</f>
        <v>Astronomía</v>
      </c>
      <c r="G277" s="27">
        <v>33</v>
      </c>
      <c r="H277" s="18" t="str">
        <f>VLOOKUP(G277,BD_Participacion[],2)</f>
        <v xml:space="preserve">Media </v>
      </c>
      <c r="I277" s="18">
        <f>INDEX(BD_DecimasExtras,MATCH(H277,'BD Aux'!$H$7:$H$10,0),MATCH(YEAR(D277),'BD Aux'!$I$6:$M$6,0))</f>
        <v>0.3</v>
      </c>
      <c r="J277" s="27">
        <v>6.2</v>
      </c>
      <c r="K277" s="27">
        <v>4.0999999999999996</v>
      </c>
      <c r="L277" s="27">
        <v>5.7</v>
      </c>
      <c r="M277" s="32">
        <f t="shared" si="12"/>
        <v>4.5040983606557381</v>
      </c>
      <c r="N277" s="32">
        <f t="shared" ca="1" si="13"/>
        <v>5.4489885245901641</v>
      </c>
      <c r="O277" s="32">
        <f>IF(J277&gt;AVERAGE(Prueba_1),$E$3,$E$4)</f>
        <v>4.4092307692307706</v>
      </c>
      <c r="P277" s="39">
        <f t="shared" si="14"/>
        <v>6.2</v>
      </c>
    </row>
    <row r="278" spans="3:16" ht="15.75" thickBot="1" x14ac:dyDescent="0.3">
      <c r="C278" s="25" t="s">
        <v>211</v>
      </c>
      <c r="D278" s="26">
        <v>41417</v>
      </c>
      <c r="E278" s="27" t="s">
        <v>563</v>
      </c>
      <c r="F278" s="18" t="str">
        <f>VLOOKUP(E278,BD_Escuela[],2,FALSE)</f>
        <v>Bachilerato</v>
      </c>
      <c r="G278" s="27">
        <v>4</v>
      </c>
      <c r="H278" s="18" t="str">
        <f>VLOOKUP(G278,BD_Participacion[],2)</f>
        <v>No tuvo</v>
      </c>
      <c r="I278" s="18">
        <f>INDEX(BD_DecimasExtras,MATCH(H278,'BD Aux'!$H$7:$H$10,0),MATCH(YEAR(D278),'BD Aux'!$I$6:$M$6,0))</f>
        <v>0</v>
      </c>
      <c r="J278" s="27">
        <v>1</v>
      </c>
      <c r="K278" s="27">
        <v>6.9</v>
      </c>
      <c r="L278" s="27">
        <v>1.8</v>
      </c>
      <c r="M278" s="32">
        <f t="shared" si="12"/>
        <v>4.2040983606557383</v>
      </c>
      <c r="N278" s="32">
        <f t="shared" ca="1" si="13"/>
        <v>3.2061885245901642</v>
      </c>
      <c r="O278" s="32">
        <f>IF(J278&gt;AVERAGE(Prueba_1),$E$3,$E$4)</f>
        <v>3.2210526315789472</v>
      </c>
      <c r="P278" s="39">
        <f t="shared" ca="1" si="14"/>
        <v>3.2061885245901642</v>
      </c>
    </row>
    <row r="279" spans="3:16" ht="15.75" thickBot="1" x14ac:dyDescent="0.3">
      <c r="C279" s="25" t="s">
        <v>212</v>
      </c>
      <c r="D279" s="26">
        <v>41543</v>
      </c>
      <c r="E279" s="27" t="s">
        <v>569</v>
      </c>
      <c r="F279" s="18" t="str">
        <f>VLOOKUP(E279,BD_Escuela[],2,FALSE)</f>
        <v>Ingeniería Computación</v>
      </c>
      <c r="G279" s="27">
        <v>9</v>
      </c>
      <c r="H279" s="18" t="str">
        <f>VLOOKUP(G279,BD_Participacion[],2)</f>
        <v>No tuvo</v>
      </c>
      <c r="I279" s="18">
        <f>INDEX(BD_DecimasExtras,MATCH(H279,'BD Aux'!$H$7:$H$10,0),MATCH(YEAR(D279),'BD Aux'!$I$6:$M$6,0))</f>
        <v>0</v>
      </c>
      <c r="J279" s="27">
        <v>3.1</v>
      </c>
      <c r="K279" s="27">
        <v>6.7</v>
      </c>
      <c r="L279" s="27">
        <v>5.0999999999999996</v>
      </c>
      <c r="M279" s="32">
        <f t="shared" si="12"/>
        <v>4.2040983606557383</v>
      </c>
      <c r="N279" s="32">
        <f t="shared" ca="1" si="13"/>
        <v>4.9683885245901642</v>
      </c>
      <c r="O279" s="32">
        <f>IF(J279&gt;AVERAGE(Prueba_1),$E$3,$E$4)</f>
        <v>3.2210526315789472</v>
      </c>
      <c r="P279" s="39">
        <f t="shared" si="14"/>
        <v>6.7</v>
      </c>
    </row>
    <row r="280" spans="3:16" ht="15.75" thickBot="1" x14ac:dyDescent="0.3">
      <c r="C280" s="25" t="s">
        <v>213</v>
      </c>
      <c r="D280" s="26">
        <v>41597</v>
      </c>
      <c r="E280" s="27" t="s">
        <v>575</v>
      </c>
      <c r="F280" s="18" t="str">
        <f>VLOOKUP(E280,BD_Escuela[],2,FALSE)</f>
        <v>Ingeniería Transporte</v>
      </c>
      <c r="G280" s="27">
        <v>48</v>
      </c>
      <c r="H280" s="18" t="str">
        <f>VLOOKUP(G280,BD_Participacion[],2)</f>
        <v>Alta</v>
      </c>
      <c r="I280" s="18">
        <f>INDEX(BD_DecimasExtras,MATCH(H280,'BD Aux'!$H$7:$H$10,0),MATCH(YEAR(D280),'BD Aux'!$I$6:$M$6,0))</f>
        <v>0.5</v>
      </c>
      <c r="J280" s="27">
        <v>5</v>
      </c>
      <c r="K280" s="27">
        <v>2</v>
      </c>
      <c r="L280" s="27">
        <v>3.6</v>
      </c>
      <c r="M280" s="32">
        <f t="shared" si="12"/>
        <v>4.7040983606557383</v>
      </c>
      <c r="N280" s="32">
        <f t="shared" ca="1" si="13"/>
        <v>4.4343885245901644</v>
      </c>
      <c r="O280" s="32">
        <f>IF(J280&gt;AVERAGE(Prueba_1),$E$3,$E$4)</f>
        <v>4.4092307692307706</v>
      </c>
      <c r="P280" s="39">
        <f t="shared" si="14"/>
        <v>2</v>
      </c>
    </row>
    <row r="281" spans="3:16" ht="15.75" thickBot="1" x14ac:dyDescent="0.3">
      <c r="C281" s="25" t="s">
        <v>113</v>
      </c>
      <c r="D281" s="26">
        <v>41348</v>
      </c>
      <c r="E281" s="27" t="s">
        <v>563</v>
      </c>
      <c r="F281" s="18" t="str">
        <f>VLOOKUP(E281,BD_Escuela[],2,FALSE)</f>
        <v>Bachilerato</v>
      </c>
      <c r="G281" s="27">
        <v>18</v>
      </c>
      <c r="H281" s="18" t="str">
        <f>VLOOKUP(G281,BD_Participacion[],2)</f>
        <v>Baja</v>
      </c>
      <c r="I281" s="18">
        <f>INDEX(BD_DecimasExtras,MATCH(H281,'BD Aux'!$H$7:$H$10,0),MATCH(YEAR(D281),'BD Aux'!$I$6:$M$6,0))</f>
        <v>0.1</v>
      </c>
      <c r="J281" s="27">
        <v>5.6</v>
      </c>
      <c r="K281" s="27">
        <v>4</v>
      </c>
      <c r="L281" s="27">
        <v>7</v>
      </c>
      <c r="M281" s="32">
        <f t="shared" si="12"/>
        <v>4.3040983606557379</v>
      </c>
      <c r="N281" s="32">
        <f t="shared" ca="1" si="13"/>
        <v>6.0363885245901647</v>
      </c>
      <c r="O281" s="32">
        <f>IF(J281&gt;AVERAGE(Prueba_1),$E$3,$E$4)</f>
        <v>4.4092307692307706</v>
      </c>
      <c r="P281" s="39">
        <f t="shared" si="14"/>
        <v>7</v>
      </c>
    </row>
    <row r="282" spans="3:16" ht="15.75" thickBot="1" x14ac:dyDescent="0.3">
      <c r="C282" s="25" t="s">
        <v>202</v>
      </c>
      <c r="D282" s="26">
        <v>42211</v>
      </c>
      <c r="E282" s="27" t="s">
        <v>571</v>
      </c>
      <c r="F282" s="18" t="str">
        <f>VLOOKUP(E282,BD_Escuela[],2,FALSE)</f>
        <v>Ingeniería Forestal</v>
      </c>
      <c r="G282" s="27">
        <v>48</v>
      </c>
      <c r="H282" s="18" t="str">
        <f>VLOOKUP(G282,BD_Participacion[],2)</f>
        <v>Alta</v>
      </c>
      <c r="I282" s="18">
        <f>INDEX(BD_DecimasExtras,MATCH(H282,'BD Aux'!$H$7:$H$10,0),MATCH(YEAR(D282),'BD Aux'!$I$6:$M$6,0))</f>
        <v>0.6</v>
      </c>
      <c r="J282" s="27">
        <v>3.6</v>
      </c>
      <c r="K282" s="27">
        <v>4.4000000000000004</v>
      </c>
      <c r="L282" s="27">
        <v>3.7</v>
      </c>
      <c r="M282" s="32">
        <f t="shared" si="12"/>
        <v>4.8040983606557379</v>
      </c>
      <c r="N282" s="32">
        <f t="shared" ca="1" si="13"/>
        <v>4.5411885245901651</v>
      </c>
      <c r="O282" s="32">
        <f>IF(J282&gt;AVERAGE(Prueba_1),$E$3,$E$4)</f>
        <v>3.2210526315789472</v>
      </c>
      <c r="P282" s="39">
        <f t="shared" si="14"/>
        <v>3.6</v>
      </c>
    </row>
    <row r="283" spans="3:16" ht="15.75" thickBot="1" x14ac:dyDescent="0.3">
      <c r="C283" s="25" t="s">
        <v>214</v>
      </c>
      <c r="D283" s="26">
        <v>42049</v>
      </c>
      <c r="E283" s="27" t="s">
        <v>577</v>
      </c>
      <c r="F283" s="18" t="str">
        <f>VLOOKUP(E283,BD_Escuela[],2,FALSE)</f>
        <v>Investigación Nutrición y Dietetica</v>
      </c>
      <c r="G283" s="27">
        <v>4</v>
      </c>
      <c r="H283" s="18" t="str">
        <f>VLOOKUP(G283,BD_Participacion[],2)</f>
        <v>No tuvo</v>
      </c>
      <c r="I283" s="18">
        <f>INDEX(BD_DecimasExtras,MATCH(H283,'BD Aux'!$H$7:$H$10,0),MATCH(YEAR(D283),'BD Aux'!$I$6:$M$6,0))</f>
        <v>0</v>
      </c>
      <c r="J283" s="27">
        <v>4.3</v>
      </c>
      <c r="K283" s="27">
        <v>2.8</v>
      </c>
      <c r="L283" s="27">
        <v>2.1</v>
      </c>
      <c r="M283" s="32">
        <f t="shared" si="12"/>
        <v>4.2040983606557383</v>
      </c>
      <c r="N283" s="32">
        <f t="shared" ca="1" si="13"/>
        <v>3.3663885245901644</v>
      </c>
      <c r="O283" s="32">
        <f>IF(J283&gt;AVERAGE(Prueba_1),$E$3,$E$4)</f>
        <v>4.4092307692307706</v>
      </c>
      <c r="P283" s="39">
        <f t="shared" ca="1" si="14"/>
        <v>3.3663885245901644</v>
      </c>
    </row>
    <row r="284" spans="3:16" ht="15.75" thickBot="1" x14ac:dyDescent="0.3">
      <c r="C284" s="25" t="s">
        <v>210</v>
      </c>
      <c r="D284" s="26">
        <v>41425</v>
      </c>
      <c r="E284" s="27" t="s">
        <v>573</v>
      </c>
      <c r="F284" s="18" t="str">
        <f>VLOOKUP(E284,BD_Escuela[],2,FALSE)</f>
        <v>Ingeniería Mecánica</v>
      </c>
      <c r="G284" s="27">
        <v>38</v>
      </c>
      <c r="H284" s="18" t="str">
        <f>VLOOKUP(G284,BD_Participacion[],2)</f>
        <v xml:space="preserve">Media </v>
      </c>
      <c r="I284" s="18">
        <f>INDEX(BD_DecimasExtras,MATCH(H284,'BD Aux'!$H$7:$H$10,0),MATCH(YEAR(D284),'BD Aux'!$I$6:$M$6,0))</f>
        <v>0.2</v>
      </c>
      <c r="J284" s="27">
        <v>1.7</v>
      </c>
      <c r="K284" s="27">
        <v>4.4000000000000004</v>
      </c>
      <c r="L284" s="27">
        <v>1.8</v>
      </c>
      <c r="M284" s="32">
        <f t="shared" si="12"/>
        <v>4.4040983606557385</v>
      </c>
      <c r="N284" s="32">
        <f t="shared" ca="1" si="13"/>
        <v>3.3129885245901645</v>
      </c>
      <c r="O284" s="32">
        <f>IF(J284&gt;AVERAGE(Prueba_1),$E$3,$E$4)</f>
        <v>3.2210526315789472</v>
      </c>
      <c r="P284" s="39">
        <f t="shared" si="14"/>
        <v>1.7</v>
      </c>
    </row>
    <row r="285" spans="3:16" ht="15.75" thickBot="1" x14ac:dyDescent="0.3">
      <c r="C285" s="25" t="s">
        <v>57</v>
      </c>
      <c r="D285" s="26">
        <v>41820</v>
      </c>
      <c r="E285" s="27" t="s">
        <v>579</v>
      </c>
      <c r="F285" s="18" t="str">
        <f>VLOOKUP(E285,BD_Escuela[],2,FALSE)</f>
        <v>Investigación Quimica</v>
      </c>
      <c r="G285" s="27">
        <v>12</v>
      </c>
      <c r="H285" s="18" t="str">
        <f>VLOOKUP(G285,BD_Participacion[],2)</f>
        <v>No tuvo</v>
      </c>
      <c r="I285" s="18">
        <f>INDEX(BD_DecimasExtras,MATCH(H285,'BD Aux'!$H$7:$H$10,0),MATCH(YEAR(D285),'BD Aux'!$I$6:$M$6,0))</f>
        <v>0</v>
      </c>
      <c r="J285" s="27">
        <v>4.0999999999999996</v>
      </c>
      <c r="K285" s="27">
        <v>5.2</v>
      </c>
      <c r="L285" s="27">
        <v>3</v>
      </c>
      <c r="M285" s="32">
        <f t="shared" si="12"/>
        <v>4.2040983606557383</v>
      </c>
      <c r="N285" s="32">
        <f t="shared" ca="1" si="13"/>
        <v>3.8469885245901643</v>
      </c>
      <c r="O285" s="32">
        <f>IF(J285&gt;AVERAGE(Prueba_1),$E$3,$E$4)</f>
        <v>4.4092307692307706</v>
      </c>
      <c r="P285" s="39">
        <f t="shared" ca="1" si="14"/>
        <v>3.8469885245901643</v>
      </c>
    </row>
    <row r="286" spans="3:16" ht="15.75" thickBot="1" x14ac:dyDescent="0.3">
      <c r="C286" s="25" t="s">
        <v>102</v>
      </c>
      <c r="D286" s="26">
        <v>42135</v>
      </c>
      <c r="E286" s="27" t="s">
        <v>577</v>
      </c>
      <c r="F286" s="18" t="str">
        <f>VLOOKUP(E286,BD_Escuela[],2,FALSE)</f>
        <v>Investigación Nutrición y Dietetica</v>
      </c>
      <c r="G286" s="27">
        <v>42</v>
      </c>
      <c r="H286" s="18" t="str">
        <f>VLOOKUP(G286,BD_Participacion[],2)</f>
        <v xml:space="preserve">Media </v>
      </c>
      <c r="I286" s="18">
        <f>INDEX(BD_DecimasExtras,MATCH(H286,'BD Aux'!$H$7:$H$10,0),MATCH(YEAR(D286),'BD Aux'!$I$6:$M$6,0))</f>
        <v>0.3</v>
      </c>
      <c r="J286" s="27">
        <v>6.6</v>
      </c>
      <c r="K286" s="27">
        <v>3.6</v>
      </c>
      <c r="L286" s="27">
        <v>5.2</v>
      </c>
      <c r="M286" s="32">
        <f t="shared" si="12"/>
        <v>4.5040983606557381</v>
      </c>
      <c r="N286" s="32">
        <f t="shared" ca="1" si="13"/>
        <v>5.1819885245901647</v>
      </c>
      <c r="O286" s="32">
        <f>IF(J286&gt;AVERAGE(Prueba_1),$E$3,$E$4)</f>
        <v>4.4092307692307706</v>
      </c>
      <c r="P286" s="39">
        <f t="shared" si="14"/>
        <v>6.6</v>
      </c>
    </row>
    <row r="287" spans="3:16" ht="15.75" thickBot="1" x14ac:dyDescent="0.3">
      <c r="C287" s="25" t="s">
        <v>53</v>
      </c>
      <c r="D287" s="26">
        <v>41431</v>
      </c>
      <c r="E287" s="27" t="s">
        <v>575</v>
      </c>
      <c r="F287" s="18" t="str">
        <f>VLOOKUP(E287,BD_Escuela[],2,FALSE)</f>
        <v>Ingeniería Transporte</v>
      </c>
      <c r="G287" s="27">
        <v>43</v>
      </c>
      <c r="H287" s="18" t="str">
        <f>VLOOKUP(G287,BD_Participacion[],2)</f>
        <v xml:space="preserve">Media </v>
      </c>
      <c r="I287" s="18">
        <f>INDEX(BD_DecimasExtras,MATCH(H287,'BD Aux'!$H$7:$H$10,0),MATCH(YEAR(D287),'BD Aux'!$I$6:$M$6,0))</f>
        <v>0.2</v>
      </c>
      <c r="J287" s="27">
        <v>2.1</v>
      </c>
      <c r="K287" s="27">
        <v>2</v>
      </c>
      <c r="L287" s="27">
        <v>6.3</v>
      </c>
      <c r="M287" s="32">
        <f t="shared" si="12"/>
        <v>4.4040983606557385</v>
      </c>
      <c r="N287" s="32">
        <f t="shared" ca="1" si="13"/>
        <v>5.7159885245901645</v>
      </c>
      <c r="O287" s="32">
        <f>IF(J287&gt;AVERAGE(Prueba_1),$E$3,$E$4)</f>
        <v>3.2210526315789472</v>
      </c>
      <c r="P287" s="39">
        <f t="shared" si="14"/>
        <v>6.3</v>
      </c>
    </row>
    <row r="288" spans="3:16" ht="15.75" thickBot="1" x14ac:dyDescent="0.3">
      <c r="C288" s="25" t="s">
        <v>215</v>
      </c>
      <c r="D288" s="26">
        <v>42540</v>
      </c>
      <c r="E288" s="27" t="s">
        <v>571</v>
      </c>
      <c r="F288" s="18" t="str">
        <f>VLOOKUP(E288,BD_Escuela[],2,FALSE)</f>
        <v>Ingeniería Forestal</v>
      </c>
      <c r="G288" s="27">
        <v>2</v>
      </c>
      <c r="H288" s="18" t="str">
        <f>VLOOKUP(G288,BD_Participacion[],2)</f>
        <v>No tuvo</v>
      </c>
      <c r="I288" s="18">
        <f>INDEX(BD_DecimasExtras,MATCH(H288,'BD Aux'!$H$7:$H$10,0),MATCH(YEAR(D288),'BD Aux'!$I$6:$M$6,0))</f>
        <v>0</v>
      </c>
      <c r="J288" s="27">
        <v>6.7</v>
      </c>
      <c r="K288" s="27">
        <v>6.8</v>
      </c>
      <c r="L288" s="27">
        <v>2.4</v>
      </c>
      <c r="M288" s="32">
        <f t="shared" si="12"/>
        <v>4.2040983606557383</v>
      </c>
      <c r="N288" s="32">
        <f t="shared" ca="1" si="13"/>
        <v>3.5265885245901645</v>
      </c>
      <c r="O288" s="32">
        <f>IF(J288&gt;AVERAGE(Prueba_1),$E$3,$E$4)</f>
        <v>4.4092307692307706</v>
      </c>
      <c r="P288" s="39">
        <f t="shared" ca="1" si="14"/>
        <v>3.5265885245901645</v>
      </c>
    </row>
    <row r="289" spans="3:16" ht="15.75" thickBot="1" x14ac:dyDescent="0.3">
      <c r="C289" s="25" t="s">
        <v>216</v>
      </c>
      <c r="D289" s="26">
        <v>42754</v>
      </c>
      <c r="E289" s="27" t="s">
        <v>571</v>
      </c>
      <c r="F289" s="18" t="str">
        <f>VLOOKUP(E289,BD_Escuela[],2,FALSE)</f>
        <v>Ingeniería Forestal</v>
      </c>
      <c r="G289" s="27">
        <v>47</v>
      </c>
      <c r="H289" s="18" t="str">
        <f>VLOOKUP(G289,BD_Participacion[],2)</f>
        <v>Alta</v>
      </c>
      <c r="I289" s="18">
        <f>INDEX(BD_DecimasExtras,MATCH(H289,'BD Aux'!$H$7:$H$10,0),MATCH(YEAR(D289),'BD Aux'!$I$6:$M$6,0))</f>
        <v>0.7</v>
      </c>
      <c r="J289" s="27">
        <v>4.3</v>
      </c>
      <c r="K289" s="27">
        <v>1.9</v>
      </c>
      <c r="L289" s="27">
        <v>6.1</v>
      </c>
      <c r="M289" s="32">
        <f t="shared" si="12"/>
        <v>4.9040983606557385</v>
      </c>
      <c r="N289" s="32">
        <f t="shared" ca="1" si="13"/>
        <v>4.2</v>
      </c>
      <c r="O289" s="32">
        <f>IF(J289&gt;AVERAGE(Prueba_1),$E$3,$E$4)</f>
        <v>4.4092307692307706</v>
      </c>
      <c r="P289" s="39">
        <f t="shared" si="14"/>
        <v>6.1</v>
      </c>
    </row>
    <row r="290" spans="3:16" ht="15.75" thickBot="1" x14ac:dyDescent="0.3">
      <c r="C290" s="25" t="s">
        <v>212</v>
      </c>
      <c r="D290" s="26">
        <v>41654</v>
      </c>
      <c r="E290" s="27" t="s">
        <v>561</v>
      </c>
      <c r="F290" s="18" t="str">
        <f>VLOOKUP(E290,BD_Escuela[],2,FALSE)</f>
        <v>Astronomía</v>
      </c>
      <c r="G290" s="27">
        <v>30</v>
      </c>
      <c r="H290" s="18" t="str">
        <f>VLOOKUP(G290,BD_Participacion[],2)</f>
        <v xml:space="preserve">Media </v>
      </c>
      <c r="I290" s="18">
        <f>INDEX(BD_DecimasExtras,MATCH(H290,'BD Aux'!$H$7:$H$10,0),MATCH(YEAR(D290),'BD Aux'!$I$6:$M$6,0))</f>
        <v>0.3</v>
      </c>
      <c r="J290" s="27">
        <v>6.1</v>
      </c>
      <c r="K290" s="27">
        <v>5.0999999999999996</v>
      </c>
      <c r="L290" s="27">
        <v>1.7</v>
      </c>
      <c r="M290" s="32">
        <f t="shared" si="12"/>
        <v>4.5040983606557381</v>
      </c>
      <c r="N290" s="32">
        <f t="shared" ca="1" si="13"/>
        <v>3.3129885245901645</v>
      </c>
      <c r="O290" s="32">
        <f>IF(J290&gt;AVERAGE(Prueba_1),$E$3,$E$4)</f>
        <v>4.4092307692307706</v>
      </c>
      <c r="P290" s="39">
        <f t="shared" si="14"/>
        <v>1.7</v>
      </c>
    </row>
    <row r="291" spans="3:16" ht="15.75" thickBot="1" x14ac:dyDescent="0.3">
      <c r="C291" s="25" t="s">
        <v>217</v>
      </c>
      <c r="D291" s="26">
        <v>42700</v>
      </c>
      <c r="E291" s="27" t="s">
        <v>573</v>
      </c>
      <c r="F291" s="18" t="str">
        <f>VLOOKUP(E291,BD_Escuela[],2,FALSE)</f>
        <v>Ingeniería Mecánica</v>
      </c>
      <c r="G291" s="27">
        <v>12</v>
      </c>
      <c r="H291" s="18" t="str">
        <f>VLOOKUP(G291,BD_Participacion[],2)</f>
        <v>No tuvo</v>
      </c>
      <c r="I291" s="18">
        <f>INDEX(BD_DecimasExtras,MATCH(H291,'BD Aux'!$H$7:$H$10,0),MATCH(YEAR(D291),'BD Aux'!$I$6:$M$6,0))</f>
        <v>0</v>
      </c>
      <c r="J291" s="27">
        <v>2.2000000000000002</v>
      </c>
      <c r="K291" s="27">
        <v>1</v>
      </c>
      <c r="L291" s="27">
        <v>1.7</v>
      </c>
      <c r="M291" s="32">
        <f t="shared" si="12"/>
        <v>4.2040983606557383</v>
      </c>
      <c r="N291" s="32">
        <f t="shared" ca="1" si="13"/>
        <v>4.2</v>
      </c>
      <c r="O291" s="32">
        <f>IF(J291&gt;AVERAGE(Prueba_1),$E$3,$E$4)</f>
        <v>3.2210526315789472</v>
      </c>
      <c r="P291" s="39">
        <f t="shared" ca="1" si="14"/>
        <v>3.2210526315789472</v>
      </c>
    </row>
    <row r="292" spans="3:16" ht="15.75" thickBot="1" x14ac:dyDescent="0.3">
      <c r="C292" s="25" t="s">
        <v>72</v>
      </c>
      <c r="D292" s="26">
        <v>42745</v>
      </c>
      <c r="E292" s="27" t="s">
        <v>559</v>
      </c>
      <c r="F292" s="18" t="str">
        <f>VLOOKUP(E292,BD_Escuela[],2,FALSE)</f>
        <v>Agronomía</v>
      </c>
      <c r="G292" s="27">
        <v>25</v>
      </c>
      <c r="H292" s="18" t="str">
        <f>VLOOKUP(G292,BD_Participacion[],2)</f>
        <v>Baja</v>
      </c>
      <c r="I292" s="18">
        <f>INDEX(BD_DecimasExtras,MATCH(H292,'BD Aux'!$H$7:$H$10,0),MATCH(YEAR(D292),'BD Aux'!$I$6:$M$6,0))</f>
        <v>0.2</v>
      </c>
      <c r="J292" s="27">
        <v>4</v>
      </c>
      <c r="K292" s="27">
        <v>5.8</v>
      </c>
      <c r="L292" s="27">
        <v>4.7</v>
      </c>
      <c r="M292" s="32">
        <f t="shared" si="12"/>
        <v>4.9333333333333327</v>
      </c>
      <c r="N292" s="32">
        <f t="shared" ca="1" si="13"/>
        <v>4.2</v>
      </c>
      <c r="O292" s="32">
        <f>IF(J292&gt;AVERAGE(Prueba_1),$E$3,$E$4)</f>
        <v>3.2210526315789472</v>
      </c>
      <c r="P292" s="39">
        <f t="shared" si="14"/>
        <v>5.8</v>
      </c>
    </row>
    <row r="293" spans="3:16" ht="15.75" thickBot="1" x14ac:dyDescent="0.3">
      <c r="C293" s="25" t="s">
        <v>119</v>
      </c>
      <c r="D293" s="26">
        <v>41838</v>
      </c>
      <c r="E293" s="27" t="s">
        <v>579</v>
      </c>
      <c r="F293" s="18" t="str">
        <f>VLOOKUP(E293,BD_Escuela[],2,FALSE)</f>
        <v>Investigación Quimica</v>
      </c>
      <c r="G293" s="27">
        <v>5</v>
      </c>
      <c r="H293" s="18" t="str">
        <f>VLOOKUP(G293,BD_Participacion[],2)</f>
        <v>No tuvo</v>
      </c>
      <c r="I293" s="18">
        <f>INDEX(BD_DecimasExtras,MATCH(H293,'BD Aux'!$H$7:$H$10,0),MATCH(YEAR(D293),'BD Aux'!$I$6:$M$6,0))</f>
        <v>0</v>
      </c>
      <c r="J293" s="27">
        <v>2.2999999999999998</v>
      </c>
      <c r="K293" s="27">
        <v>2.9</v>
      </c>
      <c r="L293" s="27">
        <v>3.2</v>
      </c>
      <c r="M293" s="32">
        <f t="shared" si="12"/>
        <v>4.2040983606557383</v>
      </c>
      <c r="N293" s="32">
        <f t="shared" ca="1" si="13"/>
        <v>3.9537885245901645</v>
      </c>
      <c r="O293" s="32">
        <f>IF(J293&gt;AVERAGE(Prueba_1),$E$3,$E$4)</f>
        <v>3.2210526315789472</v>
      </c>
      <c r="P293" s="39">
        <f t="shared" ca="1" si="14"/>
        <v>3.2210526315789472</v>
      </c>
    </row>
    <row r="294" spans="3:16" ht="15.75" thickBot="1" x14ac:dyDescent="0.3">
      <c r="C294" s="25" t="s">
        <v>218</v>
      </c>
      <c r="D294" s="26">
        <v>41813</v>
      </c>
      <c r="E294" s="27" t="s">
        <v>579</v>
      </c>
      <c r="F294" s="18" t="str">
        <f>VLOOKUP(E294,BD_Escuela[],2,FALSE)</f>
        <v>Investigación Quimica</v>
      </c>
      <c r="G294" s="27">
        <v>34</v>
      </c>
      <c r="H294" s="18" t="str">
        <f>VLOOKUP(G294,BD_Participacion[],2)</f>
        <v xml:space="preserve">Media </v>
      </c>
      <c r="I294" s="18">
        <f>INDEX(BD_DecimasExtras,MATCH(H294,'BD Aux'!$H$7:$H$10,0),MATCH(YEAR(D294),'BD Aux'!$I$6:$M$6,0))</f>
        <v>0.3</v>
      </c>
      <c r="J294" s="27">
        <v>3.5</v>
      </c>
      <c r="K294" s="27">
        <v>2.9</v>
      </c>
      <c r="L294" s="27">
        <v>5</v>
      </c>
      <c r="M294" s="32">
        <f t="shared" si="12"/>
        <v>4.5040983606557381</v>
      </c>
      <c r="N294" s="32">
        <f t="shared" ca="1" si="13"/>
        <v>5.0751885245901649</v>
      </c>
      <c r="O294" s="32">
        <f>IF(J294&gt;AVERAGE(Prueba_1),$E$3,$E$4)</f>
        <v>3.2210526315789472</v>
      </c>
      <c r="P294" s="39">
        <f t="shared" si="14"/>
        <v>5</v>
      </c>
    </row>
    <row r="295" spans="3:16" ht="15.75" thickBot="1" x14ac:dyDescent="0.3">
      <c r="C295" s="25" t="s">
        <v>219</v>
      </c>
      <c r="D295" s="26">
        <v>41819</v>
      </c>
      <c r="E295" s="27" t="s">
        <v>569</v>
      </c>
      <c r="F295" s="18" t="str">
        <f>VLOOKUP(E295,BD_Escuela[],2,FALSE)</f>
        <v>Ingeniería Computación</v>
      </c>
      <c r="G295" s="27">
        <v>12</v>
      </c>
      <c r="H295" s="18" t="str">
        <f>VLOOKUP(G295,BD_Participacion[],2)</f>
        <v>No tuvo</v>
      </c>
      <c r="I295" s="18">
        <f>INDEX(BD_DecimasExtras,MATCH(H295,'BD Aux'!$H$7:$H$10,0),MATCH(YEAR(D295),'BD Aux'!$I$6:$M$6,0))</f>
        <v>0</v>
      </c>
      <c r="J295" s="27">
        <v>1.5</v>
      </c>
      <c r="K295" s="27">
        <v>6.9</v>
      </c>
      <c r="L295" s="27">
        <v>7</v>
      </c>
      <c r="M295" s="32">
        <f t="shared" si="12"/>
        <v>4.2040983606557383</v>
      </c>
      <c r="N295" s="32">
        <f t="shared" ca="1" si="13"/>
        <v>5.9829885245901648</v>
      </c>
      <c r="O295" s="32">
        <f>IF(J295&gt;AVERAGE(Prueba_1),$E$3,$E$4)</f>
        <v>3.2210526315789472</v>
      </c>
      <c r="P295" s="39">
        <f t="shared" si="14"/>
        <v>7</v>
      </c>
    </row>
    <row r="296" spans="3:16" ht="15.75" thickBot="1" x14ac:dyDescent="0.3">
      <c r="C296" s="25" t="s">
        <v>220</v>
      </c>
      <c r="D296" s="26">
        <v>42251</v>
      </c>
      <c r="E296" s="27" t="s">
        <v>567</v>
      </c>
      <c r="F296" s="18" t="str">
        <f>VLOOKUP(E296,BD_Escuela[],2,FALSE)</f>
        <v>Ingeniería Comercial</v>
      </c>
      <c r="G296" s="27">
        <v>14</v>
      </c>
      <c r="H296" s="18" t="str">
        <f>VLOOKUP(G296,BD_Participacion[],2)</f>
        <v>No tuvo</v>
      </c>
      <c r="I296" s="18">
        <f>INDEX(BD_DecimasExtras,MATCH(H296,'BD Aux'!$H$7:$H$10,0),MATCH(YEAR(D296),'BD Aux'!$I$6:$M$6,0))</f>
        <v>0</v>
      </c>
      <c r="J296" s="27">
        <v>2.4</v>
      </c>
      <c r="K296" s="27">
        <v>6.8</v>
      </c>
      <c r="L296" s="27">
        <v>1.7</v>
      </c>
      <c r="M296" s="32">
        <f t="shared" si="12"/>
        <v>4.2040983606557383</v>
      </c>
      <c r="N296" s="32">
        <f t="shared" ca="1" si="13"/>
        <v>3.1527885245901643</v>
      </c>
      <c r="O296" s="32">
        <f>IF(J296&gt;AVERAGE(Prueba_1),$E$3,$E$4)</f>
        <v>3.2210526315789472</v>
      </c>
      <c r="P296" s="39">
        <f t="shared" ca="1" si="14"/>
        <v>3.1527885245901643</v>
      </c>
    </row>
    <row r="297" spans="3:16" ht="15.75" thickBot="1" x14ac:dyDescent="0.3">
      <c r="C297" s="25" t="s">
        <v>96</v>
      </c>
      <c r="D297" s="26">
        <v>41774</v>
      </c>
      <c r="E297" s="27" t="s">
        <v>565</v>
      </c>
      <c r="F297" s="18" t="str">
        <f>VLOOKUP(E297,BD_Escuela[],2,FALSE)</f>
        <v>Enfermería</v>
      </c>
      <c r="G297" s="27">
        <v>49</v>
      </c>
      <c r="H297" s="18" t="str">
        <f>VLOOKUP(G297,BD_Participacion[],2)</f>
        <v>Alta</v>
      </c>
      <c r="I297" s="18">
        <f>INDEX(BD_DecimasExtras,MATCH(H297,'BD Aux'!$H$7:$H$10,0),MATCH(YEAR(D297),'BD Aux'!$I$6:$M$6,0))</f>
        <v>0.5</v>
      </c>
      <c r="J297" s="27">
        <v>3.2</v>
      </c>
      <c r="K297" s="27">
        <v>1.1000000000000001</v>
      </c>
      <c r="L297" s="27">
        <v>4.5</v>
      </c>
      <c r="M297" s="32">
        <f t="shared" si="12"/>
        <v>4.7040983606557383</v>
      </c>
      <c r="N297" s="32">
        <f t="shared" ca="1" si="13"/>
        <v>4.9149885245901643</v>
      </c>
      <c r="O297" s="32">
        <f>IF(J297&gt;AVERAGE(Prueba_1),$E$3,$E$4)</f>
        <v>3.2210526315789472</v>
      </c>
      <c r="P297" s="39">
        <f t="shared" si="14"/>
        <v>4.5</v>
      </c>
    </row>
    <row r="298" spans="3:16" ht="15.75" thickBot="1" x14ac:dyDescent="0.3">
      <c r="C298" s="25" t="s">
        <v>221</v>
      </c>
      <c r="D298" s="26">
        <v>42369</v>
      </c>
      <c r="E298" s="27" t="s">
        <v>575</v>
      </c>
      <c r="F298" s="18" t="str">
        <f>VLOOKUP(E298,BD_Escuela[],2,FALSE)</f>
        <v>Ingeniería Transporte</v>
      </c>
      <c r="G298" s="27">
        <v>25</v>
      </c>
      <c r="H298" s="18" t="str">
        <f>VLOOKUP(G298,BD_Participacion[],2)</f>
        <v>Baja</v>
      </c>
      <c r="I298" s="18">
        <f>INDEX(BD_DecimasExtras,MATCH(H298,'BD Aux'!$H$7:$H$10,0),MATCH(YEAR(D298),'BD Aux'!$I$6:$M$6,0))</f>
        <v>0.1</v>
      </c>
      <c r="J298" s="27">
        <v>3.1</v>
      </c>
      <c r="K298" s="27">
        <v>3.9</v>
      </c>
      <c r="L298" s="27">
        <v>1.5</v>
      </c>
      <c r="M298" s="32">
        <f t="shared" si="12"/>
        <v>4.3040983606557379</v>
      </c>
      <c r="N298" s="32">
        <f t="shared" ca="1" si="13"/>
        <v>3.099388524590164</v>
      </c>
      <c r="O298" s="32">
        <f>IF(J298&gt;AVERAGE(Prueba_1),$E$3,$E$4)</f>
        <v>3.2210526315789472</v>
      </c>
      <c r="P298" s="39">
        <f t="shared" ca="1" si="14"/>
        <v>3.099388524590164</v>
      </c>
    </row>
    <row r="299" spans="3:16" ht="15.75" thickBot="1" x14ac:dyDescent="0.3">
      <c r="C299" s="25" t="s">
        <v>141</v>
      </c>
      <c r="D299" s="26">
        <v>42032</v>
      </c>
      <c r="E299" s="27" t="s">
        <v>573</v>
      </c>
      <c r="F299" s="18" t="str">
        <f>VLOOKUP(E299,BD_Escuela[],2,FALSE)</f>
        <v>Ingeniería Mecánica</v>
      </c>
      <c r="G299" s="27">
        <v>30</v>
      </c>
      <c r="H299" s="18" t="str">
        <f>VLOOKUP(G299,BD_Participacion[],2)</f>
        <v xml:space="preserve">Media </v>
      </c>
      <c r="I299" s="18">
        <f>INDEX(BD_DecimasExtras,MATCH(H299,'BD Aux'!$H$7:$H$10,0),MATCH(YEAR(D299),'BD Aux'!$I$6:$M$6,0))</f>
        <v>0.3</v>
      </c>
      <c r="J299" s="27">
        <v>3.8</v>
      </c>
      <c r="K299" s="27">
        <v>3.6</v>
      </c>
      <c r="L299" s="27">
        <v>7</v>
      </c>
      <c r="M299" s="32">
        <f t="shared" si="12"/>
        <v>4.5040983606557381</v>
      </c>
      <c r="N299" s="32">
        <f t="shared" ca="1" si="13"/>
        <v>6.1431885245901654</v>
      </c>
      <c r="O299" s="32">
        <f>IF(J299&gt;AVERAGE(Prueba_1),$E$3,$E$4)</f>
        <v>3.2210526315789472</v>
      </c>
      <c r="P299" s="39">
        <f t="shared" si="14"/>
        <v>7</v>
      </c>
    </row>
    <row r="300" spans="3:16" ht="15.75" thickBot="1" x14ac:dyDescent="0.3">
      <c r="C300" s="25" t="s">
        <v>222</v>
      </c>
      <c r="D300" s="26">
        <v>42634</v>
      </c>
      <c r="E300" s="27" t="s">
        <v>561</v>
      </c>
      <c r="F300" s="18" t="str">
        <f>VLOOKUP(E300,BD_Escuela[],2,FALSE)</f>
        <v>Astronomía</v>
      </c>
      <c r="G300" s="27">
        <v>3</v>
      </c>
      <c r="H300" s="18" t="str">
        <f>VLOOKUP(G300,BD_Participacion[],2)</f>
        <v>No tuvo</v>
      </c>
      <c r="I300" s="18">
        <f>INDEX(BD_DecimasExtras,MATCH(H300,'BD Aux'!$H$7:$H$10,0),MATCH(YEAR(D300),'BD Aux'!$I$6:$M$6,0))</f>
        <v>0</v>
      </c>
      <c r="J300" s="27">
        <v>3.6</v>
      </c>
      <c r="K300" s="27">
        <v>3.4</v>
      </c>
      <c r="L300" s="27">
        <v>2.4</v>
      </c>
      <c r="M300" s="32">
        <f t="shared" si="12"/>
        <v>4.2040983606557383</v>
      </c>
      <c r="N300" s="32">
        <f t="shared" ca="1" si="13"/>
        <v>4.2</v>
      </c>
      <c r="O300" s="32">
        <f>IF(J300&gt;AVERAGE(Prueba_1),$E$3,$E$4)</f>
        <v>3.2210526315789472</v>
      </c>
      <c r="P300" s="39">
        <f t="shared" ca="1" si="14"/>
        <v>3.2210526315789472</v>
      </c>
    </row>
    <row r="301" spans="3:16" ht="15.75" thickBot="1" x14ac:dyDescent="0.3">
      <c r="C301" s="25" t="s">
        <v>223</v>
      </c>
      <c r="D301" s="26">
        <v>42183</v>
      </c>
      <c r="E301" s="27" t="s">
        <v>579</v>
      </c>
      <c r="F301" s="18" t="str">
        <f>VLOOKUP(E301,BD_Escuela[],2,FALSE)</f>
        <v>Investigación Quimica</v>
      </c>
      <c r="G301" s="27">
        <v>36</v>
      </c>
      <c r="H301" s="18" t="str">
        <f>VLOOKUP(G301,BD_Participacion[],2)</f>
        <v xml:space="preserve">Media </v>
      </c>
      <c r="I301" s="18">
        <f>INDEX(BD_DecimasExtras,MATCH(H301,'BD Aux'!$H$7:$H$10,0),MATCH(YEAR(D301),'BD Aux'!$I$6:$M$6,0))</f>
        <v>0.3</v>
      </c>
      <c r="J301" s="27">
        <v>2.9</v>
      </c>
      <c r="K301" s="27">
        <v>3.9</v>
      </c>
      <c r="L301" s="27">
        <v>6.1</v>
      </c>
      <c r="M301" s="32">
        <f t="shared" si="12"/>
        <v>4.5040983606557381</v>
      </c>
      <c r="N301" s="32">
        <f t="shared" ca="1" si="13"/>
        <v>5.6625885245901637</v>
      </c>
      <c r="O301" s="32">
        <f>IF(J301&gt;AVERAGE(Prueba_1),$E$3,$E$4)</f>
        <v>3.2210526315789472</v>
      </c>
      <c r="P301" s="39">
        <f t="shared" si="14"/>
        <v>6.1</v>
      </c>
    </row>
    <row r="302" spans="3:16" ht="15.75" thickBot="1" x14ac:dyDescent="0.3">
      <c r="C302" s="25" t="s">
        <v>152</v>
      </c>
      <c r="D302" s="26">
        <v>41516</v>
      </c>
      <c r="E302" s="27" t="s">
        <v>571</v>
      </c>
      <c r="F302" s="18" t="str">
        <f>VLOOKUP(E302,BD_Escuela[],2,FALSE)</f>
        <v>Ingeniería Forestal</v>
      </c>
      <c r="G302" s="27">
        <v>42</v>
      </c>
      <c r="H302" s="18" t="str">
        <f>VLOOKUP(G302,BD_Participacion[],2)</f>
        <v xml:space="preserve">Media </v>
      </c>
      <c r="I302" s="18">
        <f>INDEX(BD_DecimasExtras,MATCH(H302,'BD Aux'!$H$7:$H$10,0),MATCH(YEAR(D302),'BD Aux'!$I$6:$M$6,0))</f>
        <v>0.2</v>
      </c>
      <c r="J302" s="27">
        <v>2.2999999999999998</v>
      </c>
      <c r="K302" s="27">
        <v>5.8</v>
      </c>
      <c r="L302" s="27">
        <v>1.4</v>
      </c>
      <c r="M302" s="32">
        <f t="shared" si="12"/>
        <v>4.4040983606557385</v>
      </c>
      <c r="N302" s="32">
        <f t="shared" ca="1" si="13"/>
        <v>3.099388524590164</v>
      </c>
      <c r="O302" s="32">
        <f>IF(J302&gt;AVERAGE(Prueba_1),$E$3,$E$4)</f>
        <v>3.2210526315789472</v>
      </c>
      <c r="P302" s="39">
        <f t="shared" si="14"/>
        <v>1.4</v>
      </c>
    </row>
    <row r="303" spans="3:16" ht="15.75" thickBot="1" x14ac:dyDescent="0.3">
      <c r="C303" s="25" t="s">
        <v>224</v>
      </c>
      <c r="D303" s="26">
        <v>42666</v>
      </c>
      <c r="E303" s="27" t="s">
        <v>567</v>
      </c>
      <c r="F303" s="18" t="str">
        <f>VLOOKUP(E303,BD_Escuela[],2,FALSE)</f>
        <v>Ingeniería Comercial</v>
      </c>
      <c r="G303" s="27">
        <v>46</v>
      </c>
      <c r="H303" s="18" t="str">
        <f>VLOOKUP(G303,BD_Participacion[],2)</f>
        <v>Alta</v>
      </c>
      <c r="I303" s="18">
        <f>INDEX(BD_DecimasExtras,MATCH(H303,'BD Aux'!$H$7:$H$10,0),MATCH(YEAR(D303),'BD Aux'!$I$6:$M$6,0))</f>
        <v>0.6</v>
      </c>
      <c r="J303" s="27">
        <v>1.3</v>
      </c>
      <c r="K303" s="27">
        <v>3</v>
      </c>
      <c r="L303" s="27">
        <v>3.2</v>
      </c>
      <c r="M303" s="32">
        <f t="shared" si="12"/>
        <v>4.8040983606557379</v>
      </c>
      <c r="N303" s="32">
        <f t="shared" ca="1" si="13"/>
        <v>4.2</v>
      </c>
      <c r="O303" s="32">
        <f>IF(J303&gt;AVERAGE(Prueba_1),$E$3,$E$4)</f>
        <v>3.2210526315789472</v>
      </c>
      <c r="P303" s="39">
        <f t="shared" si="14"/>
        <v>1.3</v>
      </c>
    </row>
    <row r="304" spans="3:16" ht="15.75" thickBot="1" x14ac:dyDescent="0.3">
      <c r="C304" s="25" t="s">
        <v>225</v>
      </c>
      <c r="D304" s="26">
        <v>41486</v>
      </c>
      <c r="E304" s="27" t="s">
        <v>567</v>
      </c>
      <c r="F304" s="18" t="str">
        <f>VLOOKUP(E304,BD_Escuela[],2,FALSE)</f>
        <v>Ingeniería Comercial</v>
      </c>
      <c r="G304" s="27">
        <v>34</v>
      </c>
      <c r="H304" s="18" t="str">
        <f>VLOOKUP(G304,BD_Participacion[],2)</f>
        <v xml:space="preserve">Media </v>
      </c>
      <c r="I304" s="18">
        <f>INDEX(BD_DecimasExtras,MATCH(H304,'BD Aux'!$H$7:$H$10,0),MATCH(YEAR(D304),'BD Aux'!$I$6:$M$6,0))</f>
        <v>0.2</v>
      </c>
      <c r="J304" s="27">
        <v>1.9</v>
      </c>
      <c r="K304" s="27">
        <v>4.3</v>
      </c>
      <c r="L304" s="27">
        <v>2.2000000000000002</v>
      </c>
      <c r="M304" s="32">
        <f t="shared" si="12"/>
        <v>4.4040983606557385</v>
      </c>
      <c r="N304" s="32">
        <f t="shared" ca="1" si="13"/>
        <v>3.5265885245901645</v>
      </c>
      <c r="O304" s="32">
        <f>IF(J304&gt;AVERAGE(Prueba_1),$E$3,$E$4)</f>
        <v>3.2210526315789472</v>
      </c>
      <c r="P304" s="39">
        <f t="shared" si="14"/>
        <v>1.9</v>
      </c>
    </row>
    <row r="305" spans="3:16" ht="15.75" thickBot="1" x14ac:dyDescent="0.3">
      <c r="C305" s="25" t="s">
        <v>226</v>
      </c>
      <c r="D305" s="26">
        <v>42707</v>
      </c>
      <c r="E305" s="27" t="s">
        <v>573</v>
      </c>
      <c r="F305" s="18" t="str">
        <f>VLOOKUP(E305,BD_Escuela[],2,FALSE)</f>
        <v>Ingeniería Mecánica</v>
      </c>
      <c r="G305" s="27">
        <v>22</v>
      </c>
      <c r="H305" s="18" t="str">
        <f>VLOOKUP(G305,BD_Participacion[],2)</f>
        <v>Baja</v>
      </c>
      <c r="I305" s="18">
        <f>INDEX(BD_DecimasExtras,MATCH(H305,'BD Aux'!$H$7:$H$10,0),MATCH(YEAR(D305),'BD Aux'!$I$6:$M$6,0))</f>
        <v>0.1</v>
      </c>
      <c r="J305" s="27">
        <v>3.8</v>
      </c>
      <c r="K305" s="27">
        <v>3.1</v>
      </c>
      <c r="L305" s="27">
        <v>6.1</v>
      </c>
      <c r="M305" s="32">
        <f t="shared" si="12"/>
        <v>4.3040983606557379</v>
      </c>
      <c r="N305" s="32">
        <f t="shared" ca="1" si="13"/>
        <v>4.2</v>
      </c>
      <c r="O305" s="32">
        <f>IF(J305&gt;AVERAGE(Prueba_1),$E$3,$E$4)</f>
        <v>3.2210526315789472</v>
      </c>
      <c r="P305" s="39">
        <f t="shared" si="14"/>
        <v>6.1</v>
      </c>
    </row>
    <row r="306" spans="3:16" ht="15.75" thickBot="1" x14ac:dyDescent="0.3">
      <c r="C306" s="25" t="s">
        <v>227</v>
      </c>
      <c r="D306" s="26">
        <v>42183</v>
      </c>
      <c r="E306" s="27" t="s">
        <v>577</v>
      </c>
      <c r="F306" s="18" t="str">
        <f>VLOOKUP(E306,BD_Escuela[],2,FALSE)</f>
        <v>Investigación Nutrición y Dietetica</v>
      </c>
      <c r="G306" s="27">
        <v>24</v>
      </c>
      <c r="H306" s="18" t="str">
        <f>VLOOKUP(G306,BD_Participacion[],2)</f>
        <v>Baja</v>
      </c>
      <c r="I306" s="18">
        <f>INDEX(BD_DecimasExtras,MATCH(H306,'BD Aux'!$H$7:$H$10,0),MATCH(YEAR(D306),'BD Aux'!$I$6:$M$6,0))</f>
        <v>0.1</v>
      </c>
      <c r="J306" s="27">
        <v>3</v>
      </c>
      <c r="K306" s="27">
        <v>3.8</v>
      </c>
      <c r="L306" s="27">
        <v>4.0999999999999996</v>
      </c>
      <c r="M306" s="32">
        <f t="shared" si="12"/>
        <v>4.3040983606557379</v>
      </c>
      <c r="N306" s="32">
        <f t="shared" ca="1" si="13"/>
        <v>4.4877885245901643</v>
      </c>
      <c r="O306" s="32">
        <f>IF(J306&gt;AVERAGE(Prueba_1),$E$3,$E$4)</f>
        <v>3.2210526315789472</v>
      </c>
      <c r="P306" s="39">
        <f t="shared" si="14"/>
        <v>4.0999999999999996</v>
      </c>
    </row>
    <row r="307" spans="3:16" ht="15.75" thickBot="1" x14ac:dyDescent="0.3">
      <c r="C307" s="25" t="s">
        <v>228</v>
      </c>
      <c r="D307" s="26">
        <v>42087</v>
      </c>
      <c r="E307" s="27" t="s">
        <v>579</v>
      </c>
      <c r="F307" s="18" t="str">
        <f>VLOOKUP(E307,BD_Escuela[],2,FALSE)</f>
        <v>Investigación Quimica</v>
      </c>
      <c r="G307" s="27">
        <v>19</v>
      </c>
      <c r="H307" s="18" t="str">
        <f>VLOOKUP(G307,BD_Participacion[],2)</f>
        <v>Baja</v>
      </c>
      <c r="I307" s="18">
        <f>INDEX(BD_DecimasExtras,MATCH(H307,'BD Aux'!$H$7:$H$10,0),MATCH(YEAR(D307),'BD Aux'!$I$6:$M$6,0))</f>
        <v>0.1</v>
      </c>
      <c r="J307" s="27">
        <v>5.8</v>
      </c>
      <c r="K307" s="27">
        <v>3.3</v>
      </c>
      <c r="L307" s="27">
        <v>2.7</v>
      </c>
      <c r="M307" s="32">
        <f t="shared" si="12"/>
        <v>4.3040983606557379</v>
      </c>
      <c r="N307" s="32">
        <f t="shared" ca="1" si="13"/>
        <v>3.7401885245901645</v>
      </c>
      <c r="O307" s="32">
        <f>IF(J307&gt;AVERAGE(Prueba_1),$E$3,$E$4)</f>
        <v>4.4092307692307706</v>
      </c>
      <c r="P307" s="39">
        <f t="shared" ca="1" si="14"/>
        <v>3.7401885245901645</v>
      </c>
    </row>
    <row r="308" spans="3:16" ht="15.75" thickBot="1" x14ac:dyDescent="0.3">
      <c r="C308" s="25" t="s">
        <v>130</v>
      </c>
      <c r="D308" s="26">
        <v>42639</v>
      </c>
      <c r="E308" s="27" t="s">
        <v>577</v>
      </c>
      <c r="F308" s="18" t="str">
        <f>VLOOKUP(E308,BD_Escuela[],2,FALSE)</f>
        <v>Investigación Nutrición y Dietetica</v>
      </c>
      <c r="G308" s="27">
        <v>37</v>
      </c>
      <c r="H308" s="18" t="str">
        <f>VLOOKUP(G308,BD_Participacion[],2)</f>
        <v xml:space="preserve">Media </v>
      </c>
      <c r="I308" s="18">
        <f>INDEX(BD_DecimasExtras,MATCH(H308,'BD Aux'!$H$7:$H$10,0),MATCH(YEAR(D308),'BD Aux'!$I$6:$M$6,0))</f>
        <v>0.4</v>
      </c>
      <c r="J308" s="27">
        <v>1.6</v>
      </c>
      <c r="K308" s="27">
        <v>3.9</v>
      </c>
      <c r="L308" s="27">
        <v>1.4</v>
      </c>
      <c r="M308" s="32">
        <f t="shared" si="12"/>
        <v>4.6040983606557386</v>
      </c>
      <c r="N308" s="32">
        <f t="shared" ca="1" si="13"/>
        <v>4.2</v>
      </c>
      <c r="O308" s="32">
        <f>IF(J308&gt;AVERAGE(Prueba_1),$E$3,$E$4)</f>
        <v>3.2210526315789472</v>
      </c>
      <c r="P308" s="39">
        <f t="shared" si="14"/>
        <v>1.4</v>
      </c>
    </row>
    <row r="309" spans="3:16" ht="15.75" thickBot="1" x14ac:dyDescent="0.3">
      <c r="C309" s="25" t="s">
        <v>229</v>
      </c>
      <c r="D309" s="26">
        <v>42579</v>
      </c>
      <c r="E309" s="27" t="s">
        <v>573</v>
      </c>
      <c r="F309" s="18" t="str">
        <f>VLOOKUP(E309,BD_Escuela[],2,FALSE)</f>
        <v>Ingeniería Mecánica</v>
      </c>
      <c r="G309" s="27">
        <v>15</v>
      </c>
      <c r="H309" s="18" t="str">
        <f>VLOOKUP(G309,BD_Participacion[],2)</f>
        <v>Baja</v>
      </c>
      <c r="I309" s="18">
        <f>INDEX(BD_DecimasExtras,MATCH(H309,'BD Aux'!$H$7:$H$10,0),MATCH(YEAR(D309),'BD Aux'!$I$6:$M$6,0))</f>
        <v>0.1</v>
      </c>
      <c r="J309" s="27">
        <v>4</v>
      </c>
      <c r="K309" s="27">
        <v>3.1</v>
      </c>
      <c r="L309" s="27">
        <v>2</v>
      </c>
      <c r="M309" s="32">
        <f t="shared" si="12"/>
        <v>4.3040983606557379</v>
      </c>
      <c r="N309" s="32">
        <f t="shared" ca="1" si="13"/>
        <v>4.2</v>
      </c>
      <c r="O309" s="32">
        <f>IF(J309&gt;AVERAGE(Prueba_1),$E$3,$E$4)</f>
        <v>3.2210526315789472</v>
      </c>
      <c r="P309" s="39">
        <f t="shared" ca="1" si="14"/>
        <v>3.2210526315789472</v>
      </c>
    </row>
    <row r="310" spans="3:16" ht="15.75" thickBot="1" x14ac:dyDescent="0.3">
      <c r="C310" s="25" t="s">
        <v>102</v>
      </c>
      <c r="D310" s="26">
        <v>42135</v>
      </c>
      <c r="E310" s="27" t="s">
        <v>559</v>
      </c>
      <c r="F310" s="18" t="str">
        <f>VLOOKUP(E310,BD_Escuela[],2,FALSE)</f>
        <v>Agronomía</v>
      </c>
      <c r="G310" s="27">
        <v>39</v>
      </c>
      <c r="H310" s="18" t="str">
        <f>VLOOKUP(G310,BD_Participacion[],2)</f>
        <v xml:space="preserve">Media </v>
      </c>
      <c r="I310" s="18">
        <f>INDEX(BD_DecimasExtras,MATCH(H310,'BD Aux'!$H$7:$H$10,0),MATCH(YEAR(D310),'BD Aux'!$I$6:$M$6,0))</f>
        <v>0.3</v>
      </c>
      <c r="J310" s="27">
        <v>3</v>
      </c>
      <c r="K310" s="27">
        <v>3.4</v>
      </c>
      <c r="L310" s="27">
        <v>4</v>
      </c>
      <c r="M310" s="32">
        <f t="shared" si="12"/>
        <v>3.6166666666666667</v>
      </c>
      <c r="N310" s="32">
        <f t="shared" ca="1" si="13"/>
        <v>4.0673000000000004</v>
      </c>
      <c r="O310" s="32">
        <f>IF(J310&gt;AVERAGE(Prueba_1),$E$3,$E$4)</f>
        <v>3.2210526315789472</v>
      </c>
      <c r="P310" s="39">
        <f t="shared" si="14"/>
        <v>4</v>
      </c>
    </row>
    <row r="311" spans="3:16" ht="15.75" thickBot="1" x14ac:dyDescent="0.3">
      <c r="C311" s="25" t="s">
        <v>230</v>
      </c>
      <c r="D311" s="26">
        <v>41938</v>
      </c>
      <c r="E311" s="27" t="s">
        <v>563</v>
      </c>
      <c r="F311" s="18" t="str">
        <f>VLOOKUP(E311,BD_Escuela[],2,FALSE)</f>
        <v>Bachilerato</v>
      </c>
      <c r="G311" s="27">
        <v>14</v>
      </c>
      <c r="H311" s="18" t="str">
        <f>VLOOKUP(G311,BD_Participacion[],2)</f>
        <v>No tuvo</v>
      </c>
      <c r="I311" s="18">
        <f>INDEX(BD_DecimasExtras,MATCH(H311,'BD Aux'!$H$7:$H$10,0),MATCH(YEAR(D311),'BD Aux'!$I$6:$M$6,0))</f>
        <v>0</v>
      </c>
      <c r="J311" s="27">
        <v>4.5999999999999996</v>
      </c>
      <c r="K311" s="27">
        <v>4.9000000000000004</v>
      </c>
      <c r="L311" s="27">
        <v>2.2999999999999998</v>
      </c>
      <c r="M311" s="32">
        <f t="shared" si="12"/>
        <v>4.2040983606557383</v>
      </c>
      <c r="N311" s="32">
        <f t="shared" ca="1" si="13"/>
        <v>3.4731885245901641</v>
      </c>
      <c r="O311" s="32">
        <f>IF(J311&gt;AVERAGE(Prueba_1),$E$3,$E$4)</f>
        <v>4.4092307692307706</v>
      </c>
      <c r="P311" s="39">
        <f t="shared" ca="1" si="14"/>
        <v>3.4731885245901641</v>
      </c>
    </row>
    <row r="312" spans="3:16" ht="15.75" thickBot="1" x14ac:dyDescent="0.3">
      <c r="C312" s="25" t="s">
        <v>231</v>
      </c>
      <c r="D312" s="26">
        <v>41567</v>
      </c>
      <c r="E312" s="27" t="s">
        <v>563</v>
      </c>
      <c r="F312" s="18" t="str">
        <f>VLOOKUP(E312,BD_Escuela[],2,FALSE)</f>
        <v>Bachilerato</v>
      </c>
      <c r="G312" s="27">
        <v>42</v>
      </c>
      <c r="H312" s="18" t="str">
        <f>VLOOKUP(G312,BD_Participacion[],2)</f>
        <v xml:space="preserve">Media </v>
      </c>
      <c r="I312" s="18">
        <f>INDEX(BD_DecimasExtras,MATCH(H312,'BD Aux'!$H$7:$H$10,0),MATCH(YEAR(D312),'BD Aux'!$I$6:$M$6,0))</f>
        <v>0.2</v>
      </c>
      <c r="J312" s="27">
        <v>6.8</v>
      </c>
      <c r="K312" s="27">
        <v>5.2</v>
      </c>
      <c r="L312" s="27">
        <v>3.3</v>
      </c>
      <c r="M312" s="32">
        <f t="shared" si="12"/>
        <v>4.4040983606557385</v>
      </c>
      <c r="N312" s="32">
        <f t="shared" ca="1" si="13"/>
        <v>4.1139885245901642</v>
      </c>
      <c r="O312" s="32">
        <f>IF(J312&gt;AVERAGE(Prueba_1),$E$3,$E$4)</f>
        <v>4.4092307692307706</v>
      </c>
      <c r="P312" s="39">
        <f t="shared" si="14"/>
        <v>3.3</v>
      </c>
    </row>
    <row r="313" spans="3:16" ht="15.75" thickBot="1" x14ac:dyDescent="0.3">
      <c r="C313" s="25" t="s">
        <v>154</v>
      </c>
      <c r="D313" s="26">
        <v>42495</v>
      </c>
      <c r="E313" s="27" t="s">
        <v>559</v>
      </c>
      <c r="F313" s="18" t="str">
        <f>VLOOKUP(E313,BD_Escuela[],2,FALSE)</f>
        <v>Agronomía</v>
      </c>
      <c r="G313" s="27">
        <v>39</v>
      </c>
      <c r="H313" s="18" t="str">
        <f>VLOOKUP(G313,BD_Participacion[],2)</f>
        <v xml:space="preserve">Media </v>
      </c>
      <c r="I313" s="18">
        <f>INDEX(BD_DecimasExtras,MATCH(H313,'BD Aux'!$H$7:$H$10,0),MATCH(YEAR(D313),'BD Aux'!$I$6:$M$6,0))</f>
        <v>0.4</v>
      </c>
      <c r="J313" s="27">
        <v>1.7</v>
      </c>
      <c r="K313" s="27">
        <v>6</v>
      </c>
      <c r="L313" s="27">
        <v>2.1</v>
      </c>
      <c r="M313" s="32">
        <f t="shared" si="12"/>
        <v>3.4666666666666672</v>
      </c>
      <c r="N313" s="32">
        <f t="shared" ca="1" si="13"/>
        <v>2.9726000000000004</v>
      </c>
      <c r="O313" s="32">
        <f>IF(J313&gt;AVERAGE(Prueba_1),$E$3,$E$4)</f>
        <v>3.2210526315789472</v>
      </c>
      <c r="P313" s="39">
        <f t="shared" si="14"/>
        <v>1.7</v>
      </c>
    </row>
    <row r="314" spans="3:16" ht="15.75" thickBot="1" x14ac:dyDescent="0.3">
      <c r="C314" s="25" t="s">
        <v>232</v>
      </c>
      <c r="D314" s="26">
        <v>42038</v>
      </c>
      <c r="E314" s="27" t="s">
        <v>573</v>
      </c>
      <c r="F314" s="18" t="str">
        <f>VLOOKUP(E314,BD_Escuela[],2,FALSE)</f>
        <v>Ingeniería Mecánica</v>
      </c>
      <c r="G314" s="27">
        <v>24</v>
      </c>
      <c r="H314" s="18" t="str">
        <f>VLOOKUP(G314,BD_Participacion[],2)</f>
        <v>Baja</v>
      </c>
      <c r="I314" s="18">
        <f>INDEX(BD_DecimasExtras,MATCH(H314,'BD Aux'!$H$7:$H$10,0),MATCH(YEAR(D314),'BD Aux'!$I$6:$M$6,0))</f>
        <v>0.1</v>
      </c>
      <c r="J314" s="27">
        <v>2.9</v>
      </c>
      <c r="K314" s="27">
        <v>2.7</v>
      </c>
      <c r="L314" s="27">
        <v>4.3</v>
      </c>
      <c r="M314" s="32">
        <f t="shared" si="12"/>
        <v>4.3040983606557379</v>
      </c>
      <c r="N314" s="32">
        <f t="shared" ca="1" si="13"/>
        <v>4.5945885245901641</v>
      </c>
      <c r="O314" s="32">
        <f>IF(J314&gt;AVERAGE(Prueba_1),$E$3,$E$4)</f>
        <v>3.2210526315789472</v>
      </c>
      <c r="P314" s="39">
        <f t="shared" si="14"/>
        <v>4.3</v>
      </c>
    </row>
    <row r="315" spans="3:16" ht="15.75" thickBot="1" x14ac:dyDescent="0.3">
      <c r="C315" s="25" t="s">
        <v>194</v>
      </c>
      <c r="D315" s="26">
        <v>41885</v>
      </c>
      <c r="E315" s="27" t="s">
        <v>563</v>
      </c>
      <c r="F315" s="18" t="str">
        <f>VLOOKUP(E315,BD_Escuela[],2,FALSE)</f>
        <v>Bachilerato</v>
      </c>
      <c r="G315" s="27">
        <v>22</v>
      </c>
      <c r="H315" s="18" t="str">
        <f>VLOOKUP(G315,BD_Participacion[],2)</f>
        <v>Baja</v>
      </c>
      <c r="I315" s="18">
        <f>INDEX(BD_DecimasExtras,MATCH(H315,'BD Aux'!$H$7:$H$10,0),MATCH(YEAR(D315),'BD Aux'!$I$6:$M$6,0))</f>
        <v>0.1</v>
      </c>
      <c r="J315" s="27">
        <v>2.2000000000000002</v>
      </c>
      <c r="K315" s="27">
        <v>3.8</v>
      </c>
      <c r="L315" s="27">
        <v>4.5</v>
      </c>
      <c r="M315" s="32">
        <f t="shared" si="12"/>
        <v>4.3040983606557379</v>
      </c>
      <c r="N315" s="32">
        <f t="shared" ca="1" si="13"/>
        <v>4.7013885245901639</v>
      </c>
      <c r="O315" s="32">
        <f>IF(J315&gt;AVERAGE(Prueba_1),$E$3,$E$4)</f>
        <v>3.2210526315789472</v>
      </c>
      <c r="P315" s="39">
        <f t="shared" si="14"/>
        <v>4.5</v>
      </c>
    </row>
    <row r="316" spans="3:16" ht="15.75" thickBot="1" x14ac:dyDescent="0.3">
      <c r="C316" s="25" t="s">
        <v>233</v>
      </c>
      <c r="D316" s="26">
        <v>42065</v>
      </c>
      <c r="E316" s="27" t="s">
        <v>567</v>
      </c>
      <c r="F316" s="18" t="str">
        <f>VLOOKUP(E316,BD_Escuela[],2,FALSE)</f>
        <v>Ingeniería Comercial</v>
      </c>
      <c r="G316" s="27">
        <v>23</v>
      </c>
      <c r="H316" s="18" t="str">
        <f>VLOOKUP(G316,BD_Participacion[],2)</f>
        <v>Baja</v>
      </c>
      <c r="I316" s="18">
        <f>INDEX(BD_DecimasExtras,MATCH(H316,'BD Aux'!$H$7:$H$10,0),MATCH(YEAR(D316),'BD Aux'!$I$6:$M$6,0))</f>
        <v>0.1</v>
      </c>
      <c r="J316" s="27">
        <v>2.1</v>
      </c>
      <c r="K316" s="27">
        <v>1.2</v>
      </c>
      <c r="L316" s="27">
        <v>6.6</v>
      </c>
      <c r="M316" s="32">
        <f t="shared" si="12"/>
        <v>4.3040983606557379</v>
      </c>
      <c r="N316" s="32">
        <f t="shared" ca="1" si="13"/>
        <v>5.8227885245901643</v>
      </c>
      <c r="O316" s="32">
        <f>IF(J316&gt;AVERAGE(Prueba_1),$E$3,$E$4)</f>
        <v>3.2210526315789472</v>
      </c>
      <c r="P316" s="39">
        <f t="shared" si="14"/>
        <v>6.6</v>
      </c>
    </row>
    <row r="317" spans="3:16" ht="15.75" thickBot="1" x14ac:dyDescent="0.3">
      <c r="C317" s="25" t="s">
        <v>234</v>
      </c>
      <c r="D317" s="26">
        <v>42771</v>
      </c>
      <c r="E317" s="27" t="s">
        <v>563</v>
      </c>
      <c r="F317" s="18" t="str">
        <f>VLOOKUP(E317,BD_Escuela[],2,FALSE)</f>
        <v>Bachilerato</v>
      </c>
      <c r="G317" s="27">
        <v>44</v>
      </c>
      <c r="H317" s="18" t="str">
        <f>VLOOKUP(G317,BD_Participacion[],2)</f>
        <v xml:space="preserve">Media </v>
      </c>
      <c r="I317" s="18">
        <f>INDEX(BD_DecimasExtras,MATCH(H317,'BD Aux'!$H$7:$H$10,0),MATCH(YEAR(D317),'BD Aux'!$I$6:$M$6,0))</f>
        <v>0.4</v>
      </c>
      <c r="J317" s="27">
        <v>5.3</v>
      </c>
      <c r="K317" s="27">
        <v>3.8</v>
      </c>
      <c r="L317" s="27">
        <v>5.7</v>
      </c>
      <c r="M317" s="32">
        <f t="shared" si="12"/>
        <v>4.6040983606557386</v>
      </c>
      <c r="N317" s="32">
        <f t="shared" ca="1" si="13"/>
        <v>4.2</v>
      </c>
      <c r="O317" s="32">
        <f>IF(J317&gt;AVERAGE(Prueba_1),$E$3,$E$4)</f>
        <v>4.4092307692307706</v>
      </c>
      <c r="P317" s="39">
        <f t="shared" si="14"/>
        <v>5.7</v>
      </c>
    </row>
    <row r="318" spans="3:16" ht="15.75" thickBot="1" x14ac:dyDescent="0.3">
      <c r="C318" s="25" t="s">
        <v>207</v>
      </c>
      <c r="D318" s="26">
        <v>42749</v>
      </c>
      <c r="E318" s="27" t="s">
        <v>571</v>
      </c>
      <c r="F318" s="18" t="str">
        <f>VLOOKUP(E318,BD_Escuela[],2,FALSE)</f>
        <v>Ingeniería Forestal</v>
      </c>
      <c r="G318" s="27">
        <v>41</v>
      </c>
      <c r="H318" s="18" t="str">
        <f>VLOOKUP(G318,BD_Participacion[],2)</f>
        <v xml:space="preserve">Media </v>
      </c>
      <c r="I318" s="18">
        <f>INDEX(BD_DecimasExtras,MATCH(H318,'BD Aux'!$H$7:$H$10,0),MATCH(YEAR(D318),'BD Aux'!$I$6:$M$6,0))</f>
        <v>0.4</v>
      </c>
      <c r="J318" s="27">
        <v>1.9</v>
      </c>
      <c r="K318" s="27">
        <v>2</v>
      </c>
      <c r="L318" s="27">
        <v>6.5</v>
      </c>
      <c r="M318" s="32">
        <f t="shared" si="12"/>
        <v>4.6040983606557386</v>
      </c>
      <c r="N318" s="32">
        <f t="shared" ca="1" si="13"/>
        <v>4.2</v>
      </c>
      <c r="O318" s="32">
        <f>IF(J318&gt;AVERAGE(Prueba_1),$E$3,$E$4)</f>
        <v>3.2210526315789472</v>
      </c>
      <c r="P318" s="39">
        <f t="shared" si="14"/>
        <v>6.5</v>
      </c>
    </row>
    <row r="319" spans="3:16" ht="15.75" thickBot="1" x14ac:dyDescent="0.3">
      <c r="C319" s="25" t="s">
        <v>235</v>
      </c>
      <c r="D319" s="26">
        <v>42631</v>
      </c>
      <c r="E319" s="27" t="s">
        <v>575</v>
      </c>
      <c r="F319" s="18" t="str">
        <f>VLOOKUP(E319,BD_Escuela[],2,FALSE)</f>
        <v>Ingeniería Transporte</v>
      </c>
      <c r="G319" s="27">
        <v>15</v>
      </c>
      <c r="H319" s="18" t="str">
        <f>VLOOKUP(G319,BD_Participacion[],2)</f>
        <v>Baja</v>
      </c>
      <c r="I319" s="18">
        <f>INDEX(BD_DecimasExtras,MATCH(H319,'BD Aux'!$H$7:$H$10,0),MATCH(YEAR(D319),'BD Aux'!$I$6:$M$6,0))</f>
        <v>0.1</v>
      </c>
      <c r="J319" s="27">
        <v>5.8</v>
      </c>
      <c r="K319" s="27">
        <v>2.4</v>
      </c>
      <c r="L319" s="27">
        <v>3.4</v>
      </c>
      <c r="M319" s="32">
        <f t="shared" si="12"/>
        <v>4.3040983606557379</v>
      </c>
      <c r="N319" s="32">
        <f t="shared" ca="1" si="13"/>
        <v>4.2</v>
      </c>
      <c r="O319" s="32">
        <f>IF(J319&gt;AVERAGE(Prueba_1),$E$3,$E$4)</f>
        <v>4.4092307692307706</v>
      </c>
      <c r="P319" s="39">
        <f t="shared" ca="1" si="14"/>
        <v>4.2</v>
      </c>
    </row>
    <row r="320" spans="3:16" ht="15.75" thickBot="1" x14ac:dyDescent="0.3">
      <c r="C320" s="25" t="s">
        <v>64</v>
      </c>
      <c r="D320" s="26">
        <v>41320</v>
      </c>
      <c r="E320" s="27" t="s">
        <v>573</v>
      </c>
      <c r="F320" s="18" t="str">
        <f>VLOOKUP(E320,BD_Escuela[],2,FALSE)</f>
        <v>Ingeniería Mecánica</v>
      </c>
      <c r="G320" s="27">
        <v>29</v>
      </c>
      <c r="H320" s="18" t="str">
        <f>VLOOKUP(G320,BD_Participacion[],2)</f>
        <v>Baja</v>
      </c>
      <c r="I320" s="18">
        <f>INDEX(BD_DecimasExtras,MATCH(H320,'BD Aux'!$H$7:$H$10,0),MATCH(YEAR(D320),'BD Aux'!$I$6:$M$6,0))</f>
        <v>0.1</v>
      </c>
      <c r="J320" s="27">
        <v>6.7</v>
      </c>
      <c r="K320" s="27">
        <v>3.1</v>
      </c>
      <c r="L320" s="27">
        <v>3.9</v>
      </c>
      <c r="M320" s="32">
        <f t="shared" si="12"/>
        <v>4.3040983606557379</v>
      </c>
      <c r="N320" s="32">
        <f t="shared" ca="1" si="13"/>
        <v>4.3809885245901645</v>
      </c>
      <c r="O320" s="32">
        <f>IF(J320&gt;AVERAGE(Prueba_1),$E$3,$E$4)</f>
        <v>4.4092307692307706</v>
      </c>
      <c r="P320" s="39">
        <f t="shared" ca="1" si="14"/>
        <v>4.3040983606557379</v>
      </c>
    </row>
    <row r="321" spans="3:16" ht="15.75" thickBot="1" x14ac:dyDescent="0.3">
      <c r="C321" s="25" t="s">
        <v>236</v>
      </c>
      <c r="D321" s="26">
        <v>41832</v>
      </c>
      <c r="E321" s="27" t="s">
        <v>561</v>
      </c>
      <c r="F321" s="18" t="str">
        <f>VLOOKUP(E321,BD_Escuela[],2,FALSE)</f>
        <v>Astronomía</v>
      </c>
      <c r="G321" s="27">
        <v>7</v>
      </c>
      <c r="H321" s="18" t="str">
        <f>VLOOKUP(G321,BD_Participacion[],2)</f>
        <v>No tuvo</v>
      </c>
      <c r="I321" s="18">
        <f>INDEX(BD_DecimasExtras,MATCH(H321,'BD Aux'!$H$7:$H$10,0),MATCH(YEAR(D321),'BD Aux'!$I$6:$M$6,0))</f>
        <v>0</v>
      </c>
      <c r="J321" s="27">
        <v>6</v>
      </c>
      <c r="K321" s="27">
        <v>6.8</v>
      </c>
      <c r="L321" s="27">
        <v>4.0999999999999996</v>
      </c>
      <c r="M321" s="32">
        <f t="shared" si="12"/>
        <v>4.2040983606557383</v>
      </c>
      <c r="N321" s="32">
        <f t="shared" ca="1" si="13"/>
        <v>4.4343885245901644</v>
      </c>
      <c r="O321" s="32">
        <f>IF(J321&gt;AVERAGE(Prueba_1),$E$3,$E$4)</f>
        <v>4.4092307692307706</v>
      </c>
      <c r="P321" s="39">
        <f t="shared" si="14"/>
        <v>6.8</v>
      </c>
    </row>
    <row r="322" spans="3:16" ht="15.75" thickBot="1" x14ac:dyDescent="0.3">
      <c r="C322" s="25" t="s">
        <v>237</v>
      </c>
      <c r="D322" s="26">
        <v>41329</v>
      </c>
      <c r="E322" s="27" t="s">
        <v>563</v>
      </c>
      <c r="F322" s="18" t="str">
        <f>VLOOKUP(E322,BD_Escuela[],2,FALSE)</f>
        <v>Bachilerato</v>
      </c>
      <c r="G322" s="27">
        <v>43</v>
      </c>
      <c r="H322" s="18" t="str">
        <f>VLOOKUP(G322,BD_Participacion[],2)</f>
        <v xml:space="preserve">Media </v>
      </c>
      <c r="I322" s="18">
        <f>INDEX(BD_DecimasExtras,MATCH(H322,'BD Aux'!$H$7:$H$10,0),MATCH(YEAR(D322),'BD Aux'!$I$6:$M$6,0))</f>
        <v>0.2</v>
      </c>
      <c r="J322" s="27">
        <v>3.2</v>
      </c>
      <c r="K322" s="27">
        <v>5.8</v>
      </c>
      <c r="L322" s="27">
        <v>5.2</v>
      </c>
      <c r="M322" s="32">
        <f t="shared" si="12"/>
        <v>4.4040983606557385</v>
      </c>
      <c r="N322" s="32">
        <f t="shared" ca="1" si="13"/>
        <v>5.1285885245901648</v>
      </c>
      <c r="O322" s="32">
        <f>IF(J322&gt;AVERAGE(Prueba_1),$E$3,$E$4)</f>
        <v>3.2210526315789472</v>
      </c>
      <c r="P322" s="39">
        <f t="shared" si="14"/>
        <v>5.8</v>
      </c>
    </row>
    <row r="323" spans="3:16" ht="15.75" thickBot="1" x14ac:dyDescent="0.3">
      <c r="C323" s="25" t="s">
        <v>238</v>
      </c>
      <c r="D323" s="26">
        <v>42554</v>
      </c>
      <c r="E323" s="27" t="s">
        <v>571</v>
      </c>
      <c r="F323" s="18" t="str">
        <f>VLOOKUP(E323,BD_Escuela[],2,FALSE)</f>
        <v>Ingeniería Forestal</v>
      </c>
      <c r="G323" s="27">
        <v>4</v>
      </c>
      <c r="H323" s="18" t="str">
        <f>VLOOKUP(G323,BD_Participacion[],2)</f>
        <v>No tuvo</v>
      </c>
      <c r="I323" s="18">
        <f>INDEX(BD_DecimasExtras,MATCH(H323,'BD Aux'!$H$7:$H$10,0),MATCH(YEAR(D323),'BD Aux'!$I$6:$M$6,0))</f>
        <v>0</v>
      </c>
      <c r="J323" s="27">
        <v>4.9000000000000004</v>
      </c>
      <c r="K323" s="27">
        <v>3.5</v>
      </c>
      <c r="L323" s="27">
        <v>5.2</v>
      </c>
      <c r="M323" s="32">
        <f t="shared" si="12"/>
        <v>4.2040983606557383</v>
      </c>
      <c r="N323" s="32">
        <f t="shared" ca="1" si="13"/>
        <v>5.0217885245901641</v>
      </c>
      <c r="O323" s="32">
        <f>IF(J323&gt;AVERAGE(Prueba_1),$E$3,$E$4)</f>
        <v>4.4092307692307706</v>
      </c>
      <c r="P323" s="39">
        <f t="shared" si="14"/>
        <v>5.2</v>
      </c>
    </row>
    <row r="324" spans="3:16" ht="15.75" thickBot="1" x14ac:dyDescent="0.3">
      <c r="C324" s="25" t="s">
        <v>239</v>
      </c>
      <c r="D324" s="26">
        <v>42138</v>
      </c>
      <c r="E324" s="27" t="s">
        <v>569</v>
      </c>
      <c r="F324" s="18" t="str">
        <f>VLOOKUP(E324,BD_Escuela[],2,FALSE)</f>
        <v>Ingeniería Computación</v>
      </c>
      <c r="G324" s="27">
        <v>50</v>
      </c>
      <c r="H324" s="18" t="str">
        <f>VLOOKUP(G324,BD_Participacion[],2)</f>
        <v>Alta</v>
      </c>
      <c r="I324" s="18">
        <f>INDEX(BD_DecimasExtras,MATCH(H324,'BD Aux'!$H$7:$H$10,0),MATCH(YEAR(D324),'BD Aux'!$I$6:$M$6,0))</f>
        <v>0.6</v>
      </c>
      <c r="J324" s="27">
        <v>5</v>
      </c>
      <c r="K324" s="27">
        <v>2.2000000000000002</v>
      </c>
      <c r="L324" s="27">
        <v>3.4</v>
      </c>
      <c r="M324" s="32">
        <f t="shared" si="12"/>
        <v>4.8040983606557379</v>
      </c>
      <c r="N324" s="32">
        <f t="shared" ca="1" si="13"/>
        <v>4.3809885245901645</v>
      </c>
      <c r="O324" s="32">
        <f>IF(J324&gt;AVERAGE(Prueba_1),$E$3,$E$4)</f>
        <v>4.4092307692307706</v>
      </c>
      <c r="P324" s="39">
        <f t="shared" si="14"/>
        <v>2.2000000000000002</v>
      </c>
    </row>
    <row r="325" spans="3:16" ht="15.75" thickBot="1" x14ac:dyDescent="0.3">
      <c r="C325" s="25" t="s">
        <v>240</v>
      </c>
      <c r="D325" s="26">
        <v>42593</v>
      </c>
      <c r="E325" s="27" t="s">
        <v>575</v>
      </c>
      <c r="F325" s="18" t="str">
        <f>VLOOKUP(E325,BD_Escuela[],2,FALSE)</f>
        <v>Ingeniería Transporte</v>
      </c>
      <c r="G325" s="27">
        <v>46</v>
      </c>
      <c r="H325" s="18" t="str">
        <f>VLOOKUP(G325,BD_Participacion[],2)</f>
        <v>Alta</v>
      </c>
      <c r="I325" s="18">
        <f>INDEX(BD_DecimasExtras,MATCH(H325,'BD Aux'!$H$7:$H$10,0),MATCH(YEAR(D325),'BD Aux'!$I$6:$M$6,0))</f>
        <v>0.6</v>
      </c>
      <c r="J325" s="27">
        <v>3.3</v>
      </c>
      <c r="K325" s="27">
        <v>4.5999999999999996</v>
      </c>
      <c r="L325" s="27">
        <v>2.9</v>
      </c>
      <c r="M325" s="32">
        <f t="shared" si="12"/>
        <v>4.8040983606557379</v>
      </c>
      <c r="N325" s="32">
        <f t="shared" ca="1" si="13"/>
        <v>4.2</v>
      </c>
      <c r="O325" s="32">
        <f>IF(J325&gt;AVERAGE(Prueba_1),$E$3,$E$4)</f>
        <v>3.2210526315789472</v>
      </c>
      <c r="P325" s="39">
        <f t="shared" si="14"/>
        <v>2.9</v>
      </c>
    </row>
    <row r="326" spans="3:16" ht="15.75" thickBot="1" x14ac:dyDescent="0.3">
      <c r="C326" s="25" t="s">
        <v>241</v>
      </c>
      <c r="D326" s="26">
        <v>41392</v>
      </c>
      <c r="E326" s="27" t="s">
        <v>575</v>
      </c>
      <c r="F326" s="18" t="str">
        <f>VLOOKUP(E326,BD_Escuela[],2,FALSE)</f>
        <v>Ingeniería Transporte</v>
      </c>
      <c r="G326" s="27">
        <v>11</v>
      </c>
      <c r="H326" s="18" t="str">
        <f>VLOOKUP(G326,BD_Participacion[],2)</f>
        <v>No tuvo</v>
      </c>
      <c r="I326" s="18">
        <f>INDEX(BD_DecimasExtras,MATCH(H326,'BD Aux'!$H$7:$H$10,0),MATCH(YEAR(D326),'BD Aux'!$I$6:$M$6,0))</f>
        <v>0</v>
      </c>
      <c r="J326" s="27">
        <v>2.2000000000000002</v>
      </c>
      <c r="K326" s="27">
        <v>5.4</v>
      </c>
      <c r="L326" s="27">
        <v>3.4</v>
      </c>
      <c r="M326" s="32">
        <f t="shared" si="12"/>
        <v>4.2040983606557383</v>
      </c>
      <c r="N326" s="32">
        <f t="shared" ca="1" si="13"/>
        <v>4.0605885245901643</v>
      </c>
      <c r="O326" s="32">
        <f>IF(J326&gt;AVERAGE(Prueba_1),$E$3,$E$4)</f>
        <v>3.2210526315789472</v>
      </c>
      <c r="P326" s="39">
        <f t="shared" ca="1" si="14"/>
        <v>3.2210526315789472</v>
      </c>
    </row>
    <row r="327" spans="3:16" ht="15.75" thickBot="1" x14ac:dyDescent="0.3">
      <c r="C327" s="25" t="s">
        <v>225</v>
      </c>
      <c r="D327" s="26">
        <v>41486</v>
      </c>
      <c r="E327" s="27" t="s">
        <v>561</v>
      </c>
      <c r="F327" s="18" t="str">
        <f>VLOOKUP(E327,BD_Escuela[],2,FALSE)</f>
        <v>Astronomía</v>
      </c>
      <c r="G327" s="27">
        <v>50</v>
      </c>
      <c r="H327" s="18" t="str">
        <f>VLOOKUP(G327,BD_Participacion[],2)</f>
        <v>Alta</v>
      </c>
      <c r="I327" s="18">
        <f>INDEX(BD_DecimasExtras,MATCH(H327,'BD Aux'!$H$7:$H$10,0),MATCH(YEAR(D327),'BD Aux'!$I$6:$M$6,0))</f>
        <v>0.5</v>
      </c>
      <c r="J327" s="27">
        <v>4.9000000000000004</v>
      </c>
      <c r="K327" s="27">
        <v>6.7</v>
      </c>
      <c r="L327" s="27">
        <v>4.5999999999999996</v>
      </c>
      <c r="M327" s="32">
        <f t="shared" si="12"/>
        <v>4.7040983606557383</v>
      </c>
      <c r="N327" s="32">
        <f t="shared" ca="1" si="13"/>
        <v>4.9683885245901642</v>
      </c>
      <c r="O327" s="32">
        <f>IF(J327&gt;AVERAGE(Prueba_1),$E$3,$E$4)</f>
        <v>4.4092307692307706</v>
      </c>
      <c r="P327" s="39">
        <f t="shared" si="14"/>
        <v>6.7</v>
      </c>
    </row>
    <row r="328" spans="3:16" ht="15.75" thickBot="1" x14ac:dyDescent="0.3">
      <c r="C328" s="25" t="s">
        <v>147</v>
      </c>
      <c r="D328" s="26">
        <v>42657</v>
      </c>
      <c r="E328" s="27" t="s">
        <v>567</v>
      </c>
      <c r="F328" s="18" t="str">
        <f>VLOOKUP(E328,BD_Escuela[],2,FALSE)</f>
        <v>Ingeniería Comercial</v>
      </c>
      <c r="G328" s="27">
        <v>1</v>
      </c>
      <c r="H328" s="18" t="str">
        <f>VLOOKUP(G328,BD_Participacion[],2)</f>
        <v>No tuvo</v>
      </c>
      <c r="I328" s="18">
        <f>INDEX(BD_DecimasExtras,MATCH(H328,'BD Aux'!$H$7:$H$10,0),MATCH(YEAR(D328),'BD Aux'!$I$6:$M$6,0))</f>
        <v>0</v>
      </c>
      <c r="J328" s="27">
        <v>2</v>
      </c>
      <c r="K328" s="27">
        <v>3.6</v>
      </c>
      <c r="L328" s="27">
        <v>5.4</v>
      </c>
      <c r="M328" s="32">
        <f t="shared" ref="M328:M391" si="15">IF(F328&lt;&gt;"Agronomía",$E$2+I328,IF(D328&gt;12-31-2015,AVERAGE(J328:L328)+I328/2,SUM(J328:L328)*(1-0.65)))</f>
        <v>4.2040983606557383</v>
      </c>
      <c r="N328" s="32">
        <f t="shared" ref="N328:N391" ca="1" si="16">IF(YEARFRAC(D328,TODAY())&gt;3.75,SUM(L328,M328)*(1-0.466),4.2)</f>
        <v>4.2</v>
      </c>
      <c r="O328" s="32">
        <f>IF(J328&gt;AVERAGE(Prueba_1),$E$3,$E$4)</f>
        <v>3.2210526315789472</v>
      </c>
      <c r="P328" s="39">
        <f t="shared" ref="P328:P391" si="17">IF(L328&lt;4,IF(I328&gt;AVERAGE($I$7:$I$1048),MIN(J328:L328),MIN(M328:O328)),MAX(J328:L328))</f>
        <v>5.4</v>
      </c>
    </row>
    <row r="329" spans="3:16" ht="15.75" thickBot="1" x14ac:dyDescent="0.3">
      <c r="C329" s="25" t="s">
        <v>56</v>
      </c>
      <c r="D329" s="26">
        <v>42512</v>
      </c>
      <c r="E329" s="27" t="s">
        <v>561</v>
      </c>
      <c r="F329" s="18" t="str">
        <f>VLOOKUP(E329,BD_Escuela[],2,FALSE)</f>
        <v>Astronomía</v>
      </c>
      <c r="G329" s="27">
        <v>41</v>
      </c>
      <c r="H329" s="18" t="str">
        <f>VLOOKUP(G329,BD_Participacion[],2)</f>
        <v xml:space="preserve">Media </v>
      </c>
      <c r="I329" s="18">
        <f>INDEX(BD_DecimasExtras,MATCH(H329,'BD Aux'!$H$7:$H$10,0),MATCH(YEAR(D329),'BD Aux'!$I$6:$M$6,0))</f>
        <v>0.4</v>
      </c>
      <c r="J329" s="27">
        <v>5.5</v>
      </c>
      <c r="K329" s="27">
        <v>5.0999999999999996</v>
      </c>
      <c r="L329" s="27">
        <v>6.9</v>
      </c>
      <c r="M329" s="32">
        <f t="shared" si="15"/>
        <v>4.6040983606557386</v>
      </c>
      <c r="N329" s="32">
        <f t="shared" ca="1" si="16"/>
        <v>6.1431885245901654</v>
      </c>
      <c r="O329" s="32">
        <f>IF(J329&gt;AVERAGE(Prueba_1),$E$3,$E$4)</f>
        <v>4.4092307692307706</v>
      </c>
      <c r="P329" s="39">
        <f t="shared" si="17"/>
        <v>6.9</v>
      </c>
    </row>
    <row r="330" spans="3:16" ht="15.75" thickBot="1" x14ac:dyDescent="0.3">
      <c r="C330" s="25" t="s">
        <v>204</v>
      </c>
      <c r="D330" s="26">
        <v>42478</v>
      </c>
      <c r="E330" s="27" t="s">
        <v>579</v>
      </c>
      <c r="F330" s="18" t="str">
        <f>VLOOKUP(E330,BD_Escuela[],2,FALSE)</f>
        <v>Investigación Quimica</v>
      </c>
      <c r="G330" s="27">
        <v>11</v>
      </c>
      <c r="H330" s="18" t="str">
        <f>VLOOKUP(G330,BD_Participacion[],2)</f>
        <v>No tuvo</v>
      </c>
      <c r="I330" s="18">
        <f>INDEX(BD_DecimasExtras,MATCH(H330,'BD Aux'!$H$7:$H$10,0),MATCH(YEAR(D330),'BD Aux'!$I$6:$M$6,0))</f>
        <v>0</v>
      </c>
      <c r="J330" s="27">
        <v>4.9000000000000004</v>
      </c>
      <c r="K330" s="27">
        <v>3.9</v>
      </c>
      <c r="L330" s="27">
        <v>6.8</v>
      </c>
      <c r="M330" s="32">
        <f t="shared" si="15"/>
        <v>4.2040983606557383</v>
      </c>
      <c r="N330" s="32">
        <f t="shared" ca="1" si="16"/>
        <v>5.8761885245901651</v>
      </c>
      <c r="O330" s="32">
        <f>IF(J330&gt;AVERAGE(Prueba_1),$E$3,$E$4)</f>
        <v>4.4092307692307706</v>
      </c>
      <c r="P330" s="39">
        <f t="shared" si="17"/>
        <v>6.8</v>
      </c>
    </row>
    <row r="331" spans="3:16" ht="15.75" thickBot="1" x14ac:dyDescent="0.3">
      <c r="C331" s="25" t="s">
        <v>242</v>
      </c>
      <c r="D331" s="26">
        <v>42112</v>
      </c>
      <c r="E331" s="27" t="s">
        <v>565</v>
      </c>
      <c r="F331" s="18" t="str">
        <f>VLOOKUP(E331,BD_Escuela[],2,FALSE)</f>
        <v>Enfermería</v>
      </c>
      <c r="G331" s="27">
        <v>39</v>
      </c>
      <c r="H331" s="18" t="str">
        <f>VLOOKUP(G331,BD_Participacion[],2)</f>
        <v xml:space="preserve">Media </v>
      </c>
      <c r="I331" s="18">
        <f>INDEX(BD_DecimasExtras,MATCH(H331,'BD Aux'!$H$7:$H$10,0),MATCH(YEAR(D331),'BD Aux'!$I$6:$M$6,0))</f>
        <v>0.3</v>
      </c>
      <c r="J331" s="27">
        <v>6.3</v>
      </c>
      <c r="K331" s="27">
        <v>1.9</v>
      </c>
      <c r="L331" s="27">
        <v>2.2999999999999998</v>
      </c>
      <c r="M331" s="32">
        <f t="shared" si="15"/>
        <v>4.5040983606557381</v>
      </c>
      <c r="N331" s="32">
        <f t="shared" ca="1" si="16"/>
        <v>3.6333885245901643</v>
      </c>
      <c r="O331" s="32">
        <f>IF(J331&gt;AVERAGE(Prueba_1),$E$3,$E$4)</f>
        <v>4.4092307692307706</v>
      </c>
      <c r="P331" s="39">
        <f t="shared" si="17"/>
        <v>1.9</v>
      </c>
    </row>
    <row r="332" spans="3:16" ht="15.75" thickBot="1" x14ac:dyDescent="0.3">
      <c r="C332" s="25" t="s">
        <v>243</v>
      </c>
      <c r="D332" s="26">
        <v>41601</v>
      </c>
      <c r="E332" s="27" t="s">
        <v>563</v>
      </c>
      <c r="F332" s="18" t="str">
        <f>VLOOKUP(E332,BD_Escuela[],2,FALSE)</f>
        <v>Bachilerato</v>
      </c>
      <c r="G332" s="27">
        <v>44</v>
      </c>
      <c r="H332" s="18" t="str">
        <f>VLOOKUP(G332,BD_Participacion[],2)</f>
        <v xml:space="preserve">Media </v>
      </c>
      <c r="I332" s="18">
        <f>INDEX(BD_DecimasExtras,MATCH(H332,'BD Aux'!$H$7:$H$10,0),MATCH(YEAR(D332),'BD Aux'!$I$6:$M$6,0))</f>
        <v>0.2</v>
      </c>
      <c r="J332" s="27">
        <v>6.6</v>
      </c>
      <c r="K332" s="27">
        <v>6.6</v>
      </c>
      <c r="L332" s="27">
        <v>1.5</v>
      </c>
      <c r="M332" s="32">
        <f t="shared" si="15"/>
        <v>4.4040983606557385</v>
      </c>
      <c r="N332" s="32">
        <f t="shared" ca="1" si="16"/>
        <v>3.1527885245901643</v>
      </c>
      <c r="O332" s="32">
        <f>IF(J332&gt;AVERAGE(Prueba_1),$E$3,$E$4)</f>
        <v>4.4092307692307706</v>
      </c>
      <c r="P332" s="39">
        <f t="shared" si="17"/>
        <v>1.5</v>
      </c>
    </row>
    <row r="333" spans="3:16" ht="15.75" thickBot="1" x14ac:dyDescent="0.3">
      <c r="C333" s="25" t="s">
        <v>244</v>
      </c>
      <c r="D333" s="26">
        <v>41854</v>
      </c>
      <c r="E333" s="27" t="s">
        <v>561</v>
      </c>
      <c r="F333" s="18" t="str">
        <f>VLOOKUP(E333,BD_Escuela[],2,FALSE)</f>
        <v>Astronomía</v>
      </c>
      <c r="G333" s="27">
        <v>19</v>
      </c>
      <c r="H333" s="18" t="str">
        <f>VLOOKUP(G333,BD_Participacion[],2)</f>
        <v>Baja</v>
      </c>
      <c r="I333" s="18">
        <f>INDEX(BD_DecimasExtras,MATCH(H333,'BD Aux'!$H$7:$H$10,0),MATCH(YEAR(D333),'BD Aux'!$I$6:$M$6,0))</f>
        <v>0.1</v>
      </c>
      <c r="J333" s="27">
        <v>6.2</v>
      </c>
      <c r="K333" s="27">
        <v>3</v>
      </c>
      <c r="L333" s="27">
        <v>2.2000000000000002</v>
      </c>
      <c r="M333" s="32">
        <f t="shared" si="15"/>
        <v>4.3040983606557379</v>
      </c>
      <c r="N333" s="32">
        <f t="shared" ca="1" si="16"/>
        <v>3.4731885245901641</v>
      </c>
      <c r="O333" s="32">
        <f>IF(J333&gt;AVERAGE(Prueba_1),$E$3,$E$4)</f>
        <v>4.4092307692307706</v>
      </c>
      <c r="P333" s="39">
        <f t="shared" ca="1" si="17"/>
        <v>3.4731885245901641</v>
      </c>
    </row>
    <row r="334" spans="3:16" ht="15.75" thickBot="1" x14ac:dyDescent="0.3">
      <c r="C334" s="25" t="s">
        <v>245</v>
      </c>
      <c r="D334" s="26">
        <v>41700</v>
      </c>
      <c r="E334" s="27" t="s">
        <v>571</v>
      </c>
      <c r="F334" s="18" t="str">
        <f>VLOOKUP(E334,BD_Escuela[],2,FALSE)</f>
        <v>Ingeniería Forestal</v>
      </c>
      <c r="G334" s="27">
        <v>13</v>
      </c>
      <c r="H334" s="18" t="str">
        <f>VLOOKUP(G334,BD_Participacion[],2)</f>
        <v>No tuvo</v>
      </c>
      <c r="I334" s="18">
        <f>INDEX(BD_DecimasExtras,MATCH(H334,'BD Aux'!$H$7:$H$10,0),MATCH(YEAR(D334),'BD Aux'!$I$6:$M$6,0))</f>
        <v>0</v>
      </c>
      <c r="J334" s="27">
        <v>5.4</v>
      </c>
      <c r="K334" s="27">
        <v>6.5</v>
      </c>
      <c r="L334" s="27">
        <v>1.6</v>
      </c>
      <c r="M334" s="32">
        <f t="shared" si="15"/>
        <v>4.2040983606557383</v>
      </c>
      <c r="N334" s="32">
        <f t="shared" ca="1" si="16"/>
        <v>3.099388524590164</v>
      </c>
      <c r="O334" s="32">
        <f>IF(J334&gt;AVERAGE(Prueba_1),$E$3,$E$4)</f>
        <v>4.4092307692307706</v>
      </c>
      <c r="P334" s="39">
        <f t="shared" ca="1" si="17"/>
        <v>3.099388524590164</v>
      </c>
    </row>
    <row r="335" spans="3:16" ht="15.75" thickBot="1" x14ac:dyDescent="0.3">
      <c r="C335" s="25" t="s">
        <v>246</v>
      </c>
      <c r="D335" s="26">
        <v>42691</v>
      </c>
      <c r="E335" s="27" t="s">
        <v>575</v>
      </c>
      <c r="F335" s="18" t="str">
        <f>VLOOKUP(E335,BD_Escuela[],2,FALSE)</f>
        <v>Ingeniería Transporte</v>
      </c>
      <c r="G335" s="27">
        <v>21</v>
      </c>
      <c r="H335" s="18" t="str">
        <f>VLOOKUP(G335,BD_Participacion[],2)</f>
        <v>Baja</v>
      </c>
      <c r="I335" s="18">
        <f>INDEX(BD_DecimasExtras,MATCH(H335,'BD Aux'!$H$7:$H$10,0),MATCH(YEAR(D335),'BD Aux'!$I$6:$M$6,0))</f>
        <v>0.1</v>
      </c>
      <c r="J335" s="27">
        <v>1</v>
      </c>
      <c r="K335" s="27">
        <v>2.6</v>
      </c>
      <c r="L335" s="27">
        <v>3.1</v>
      </c>
      <c r="M335" s="32">
        <f t="shared" si="15"/>
        <v>4.3040983606557379</v>
      </c>
      <c r="N335" s="32">
        <f t="shared" ca="1" si="16"/>
        <v>4.2</v>
      </c>
      <c r="O335" s="32">
        <f>IF(J335&gt;AVERAGE(Prueba_1),$E$3,$E$4)</f>
        <v>3.2210526315789472</v>
      </c>
      <c r="P335" s="39">
        <f t="shared" ca="1" si="17"/>
        <v>3.2210526315789472</v>
      </c>
    </row>
    <row r="336" spans="3:16" ht="15.75" thickBot="1" x14ac:dyDescent="0.3">
      <c r="C336" s="25" t="s">
        <v>247</v>
      </c>
      <c r="D336" s="26">
        <v>41797</v>
      </c>
      <c r="E336" s="27" t="s">
        <v>561</v>
      </c>
      <c r="F336" s="18" t="str">
        <f>VLOOKUP(E336,BD_Escuela[],2,FALSE)</f>
        <v>Astronomía</v>
      </c>
      <c r="G336" s="27">
        <v>20</v>
      </c>
      <c r="H336" s="18" t="str">
        <f>VLOOKUP(G336,BD_Participacion[],2)</f>
        <v>Baja</v>
      </c>
      <c r="I336" s="18">
        <f>INDEX(BD_DecimasExtras,MATCH(H336,'BD Aux'!$H$7:$H$10,0),MATCH(YEAR(D336),'BD Aux'!$I$6:$M$6,0))</f>
        <v>0.1</v>
      </c>
      <c r="J336" s="27">
        <v>3.5</v>
      </c>
      <c r="K336" s="27">
        <v>4</v>
      </c>
      <c r="L336" s="27">
        <v>2.2000000000000002</v>
      </c>
      <c r="M336" s="32">
        <f t="shared" si="15"/>
        <v>4.3040983606557379</v>
      </c>
      <c r="N336" s="32">
        <f t="shared" ca="1" si="16"/>
        <v>3.4731885245901641</v>
      </c>
      <c r="O336" s="32">
        <f>IF(J336&gt;AVERAGE(Prueba_1),$E$3,$E$4)</f>
        <v>3.2210526315789472</v>
      </c>
      <c r="P336" s="39">
        <f t="shared" ca="1" si="17"/>
        <v>3.2210526315789472</v>
      </c>
    </row>
    <row r="337" spans="3:16" ht="15.75" thickBot="1" x14ac:dyDescent="0.3">
      <c r="C337" s="25" t="s">
        <v>248</v>
      </c>
      <c r="D337" s="26">
        <v>41675</v>
      </c>
      <c r="E337" s="27" t="s">
        <v>559</v>
      </c>
      <c r="F337" s="18" t="str">
        <f>VLOOKUP(E337,BD_Escuela[],2,FALSE)</f>
        <v>Agronomía</v>
      </c>
      <c r="G337" s="27">
        <v>11</v>
      </c>
      <c r="H337" s="18" t="str">
        <f>VLOOKUP(G337,BD_Participacion[],2)</f>
        <v>No tuvo</v>
      </c>
      <c r="I337" s="18">
        <f>INDEX(BD_DecimasExtras,MATCH(H337,'BD Aux'!$H$7:$H$10,0),MATCH(YEAR(D337),'BD Aux'!$I$6:$M$6,0))</f>
        <v>0</v>
      </c>
      <c r="J337" s="27">
        <v>6.7</v>
      </c>
      <c r="K337" s="27">
        <v>2.2999999999999998</v>
      </c>
      <c r="L337" s="27">
        <v>1.4</v>
      </c>
      <c r="M337" s="32">
        <f t="shared" si="15"/>
        <v>3.4666666666666668</v>
      </c>
      <c r="N337" s="32">
        <f t="shared" ca="1" si="16"/>
        <v>2.5988000000000002</v>
      </c>
      <c r="O337" s="32">
        <f>IF(J337&gt;AVERAGE(Prueba_1),$E$3,$E$4)</f>
        <v>4.4092307692307706</v>
      </c>
      <c r="P337" s="39">
        <f t="shared" ca="1" si="17"/>
        <v>2.5988000000000002</v>
      </c>
    </row>
    <row r="338" spans="3:16" ht="15.75" thickBot="1" x14ac:dyDescent="0.3">
      <c r="C338" s="25" t="s">
        <v>42</v>
      </c>
      <c r="D338" s="26">
        <v>41998</v>
      </c>
      <c r="E338" s="27" t="s">
        <v>565</v>
      </c>
      <c r="F338" s="18" t="str">
        <f>VLOOKUP(E338,BD_Escuela[],2,FALSE)</f>
        <v>Enfermería</v>
      </c>
      <c r="G338" s="27">
        <v>17</v>
      </c>
      <c r="H338" s="18" t="str">
        <f>VLOOKUP(G338,BD_Participacion[],2)</f>
        <v>Baja</v>
      </c>
      <c r="I338" s="18">
        <f>INDEX(BD_DecimasExtras,MATCH(H338,'BD Aux'!$H$7:$H$10,0),MATCH(YEAR(D338),'BD Aux'!$I$6:$M$6,0))</f>
        <v>0.1</v>
      </c>
      <c r="J338" s="27">
        <v>1.4</v>
      </c>
      <c r="K338" s="27">
        <v>1.9</v>
      </c>
      <c r="L338" s="27">
        <v>2.4</v>
      </c>
      <c r="M338" s="32">
        <f t="shared" si="15"/>
        <v>4.3040983606557379</v>
      </c>
      <c r="N338" s="32">
        <f t="shared" ca="1" si="16"/>
        <v>3.5799885245901644</v>
      </c>
      <c r="O338" s="32">
        <f>IF(J338&gt;AVERAGE(Prueba_1),$E$3,$E$4)</f>
        <v>3.2210526315789472</v>
      </c>
      <c r="P338" s="39">
        <f t="shared" ca="1" si="17"/>
        <v>3.2210526315789472</v>
      </c>
    </row>
    <row r="339" spans="3:16" ht="15.75" thickBot="1" x14ac:dyDescent="0.3">
      <c r="C339" s="25" t="s">
        <v>249</v>
      </c>
      <c r="D339" s="26">
        <v>42098</v>
      </c>
      <c r="E339" s="27" t="s">
        <v>569</v>
      </c>
      <c r="F339" s="18" t="str">
        <f>VLOOKUP(E339,BD_Escuela[],2,FALSE)</f>
        <v>Ingeniería Computación</v>
      </c>
      <c r="G339" s="27">
        <v>4</v>
      </c>
      <c r="H339" s="18" t="str">
        <f>VLOOKUP(G339,BD_Participacion[],2)</f>
        <v>No tuvo</v>
      </c>
      <c r="I339" s="18">
        <f>INDEX(BD_DecimasExtras,MATCH(H339,'BD Aux'!$H$7:$H$10,0),MATCH(YEAR(D339),'BD Aux'!$I$6:$M$6,0))</f>
        <v>0</v>
      </c>
      <c r="J339" s="27">
        <v>4.5</v>
      </c>
      <c r="K339" s="27">
        <v>4.2</v>
      </c>
      <c r="L339" s="27">
        <v>5.5</v>
      </c>
      <c r="M339" s="32">
        <f t="shared" si="15"/>
        <v>4.2040983606557383</v>
      </c>
      <c r="N339" s="32">
        <f t="shared" ca="1" si="16"/>
        <v>5.1819885245901647</v>
      </c>
      <c r="O339" s="32">
        <f>IF(J339&gt;AVERAGE(Prueba_1),$E$3,$E$4)</f>
        <v>4.4092307692307706</v>
      </c>
      <c r="P339" s="39">
        <f t="shared" si="17"/>
        <v>5.5</v>
      </c>
    </row>
    <row r="340" spans="3:16" ht="15.75" thickBot="1" x14ac:dyDescent="0.3">
      <c r="C340" s="25" t="s">
        <v>72</v>
      </c>
      <c r="D340" s="26">
        <v>42006</v>
      </c>
      <c r="E340" s="27" t="s">
        <v>569</v>
      </c>
      <c r="F340" s="18" t="str">
        <f>VLOOKUP(E340,BD_Escuela[],2,FALSE)</f>
        <v>Ingeniería Computación</v>
      </c>
      <c r="G340" s="27">
        <v>40</v>
      </c>
      <c r="H340" s="18" t="str">
        <f>VLOOKUP(G340,BD_Participacion[],2)</f>
        <v xml:space="preserve">Media </v>
      </c>
      <c r="I340" s="18">
        <f>INDEX(BD_DecimasExtras,MATCH(H340,'BD Aux'!$H$7:$H$10,0),MATCH(YEAR(D340),'BD Aux'!$I$6:$M$6,0))</f>
        <v>0.3</v>
      </c>
      <c r="J340" s="27">
        <v>4.0999999999999996</v>
      </c>
      <c r="K340" s="27">
        <v>3.4</v>
      </c>
      <c r="L340" s="27">
        <v>3.8</v>
      </c>
      <c r="M340" s="32">
        <f t="shared" si="15"/>
        <v>4.5040983606557381</v>
      </c>
      <c r="N340" s="32">
        <f t="shared" ca="1" si="16"/>
        <v>4.4343885245901644</v>
      </c>
      <c r="O340" s="32">
        <f>IF(J340&gt;AVERAGE(Prueba_1),$E$3,$E$4)</f>
        <v>4.4092307692307706</v>
      </c>
      <c r="P340" s="39">
        <f t="shared" si="17"/>
        <v>3.4</v>
      </c>
    </row>
    <row r="341" spans="3:16" ht="15.75" thickBot="1" x14ac:dyDescent="0.3">
      <c r="C341" s="25" t="s">
        <v>250</v>
      </c>
      <c r="D341" s="26">
        <v>42176</v>
      </c>
      <c r="E341" s="27" t="s">
        <v>579</v>
      </c>
      <c r="F341" s="18" t="str">
        <f>VLOOKUP(E341,BD_Escuela[],2,FALSE)</f>
        <v>Investigación Quimica</v>
      </c>
      <c r="G341" s="27">
        <v>11</v>
      </c>
      <c r="H341" s="18" t="str">
        <f>VLOOKUP(G341,BD_Participacion[],2)</f>
        <v>No tuvo</v>
      </c>
      <c r="I341" s="18">
        <f>INDEX(BD_DecimasExtras,MATCH(H341,'BD Aux'!$H$7:$H$10,0),MATCH(YEAR(D341),'BD Aux'!$I$6:$M$6,0))</f>
        <v>0</v>
      </c>
      <c r="J341" s="27">
        <v>3.3</v>
      </c>
      <c r="K341" s="27">
        <v>4.8</v>
      </c>
      <c r="L341" s="27">
        <v>4.3</v>
      </c>
      <c r="M341" s="32">
        <f t="shared" si="15"/>
        <v>4.2040983606557383</v>
      </c>
      <c r="N341" s="32">
        <f t="shared" ca="1" si="16"/>
        <v>4.5411885245901651</v>
      </c>
      <c r="O341" s="32">
        <f>IF(J341&gt;AVERAGE(Prueba_1),$E$3,$E$4)</f>
        <v>3.2210526315789472</v>
      </c>
      <c r="P341" s="39">
        <f t="shared" si="17"/>
        <v>4.8</v>
      </c>
    </row>
    <row r="342" spans="3:16" ht="15.75" thickBot="1" x14ac:dyDescent="0.3">
      <c r="C342" s="25" t="s">
        <v>251</v>
      </c>
      <c r="D342" s="26">
        <v>41978</v>
      </c>
      <c r="E342" s="27" t="s">
        <v>565</v>
      </c>
      <c r="F342" s="18" t="str">
        <f>VLOOKUP(E342,BD_Escuela[],2,FALSE)</f>
        <v>Enfermería</v>
      </c>
      <c r="G342" s="27">
        <v>45</v>
      </c>
      <c r="H342" s="18" t="str">
        <f>VLOOKUP(G342,BD_Participacion[],2)</f>
        <v>Alta</v>
      </c>
      <c r="I342" s="18">
        <f>INDEX(BD_DecimasExtras,MATCH(H342,'BD Aux'!$H$7:$H$10,0),MATCH(YEAR(D342),'BD Aux'!$I$6:$M$6,0))</f>
        <v>0.5</v>
      </c>
      <c r="J342" s="27">
        <v>5.8</v>
      </c>
      <c r="K342" s="27">
        <v>2.2000000000000002</v>
      </c>
      <c r="L342" s="27">
        <v>1.9</v>
      </c>
      <c r="M342" s="32">
        <f t="shared" si="15"/>
        <v>4.7040983606557383</v>
      </c>
      <c r="N342" s="32">
        <f t="shared" ca="1" si="16"/>
        <v>3.5265885245901645</v>
      </c>
      <c r="O342" s="32">
        <f>IF(J342&gt;AVERAGE(Prueba_1),$E$3,$E$4)</f>
        <v>4.4092307692307706</v>
      </c>
      <c r="P342" s="39">
        <f t="shared" si="17"/>
        <v>1.9</v>
      </c>
    </row>
    <row r="343" spans="3:16" ht="15.75" thickBot="1" x14ac:dyDescent="0.3">
      <c r="C343" s="25" t="s">
        <v>252</v>
      </c>
      <c r="D343" s="26">
        <v>41995</v>
      </c>
      <c r="E343" s="27" t="s">
        <v>573</v>
      </c>
      <c r="F343" s="18" t="str">
        <f>VLOOKUP(E343,BD_Escuela[],2,FALSE)</f>
        <v>Ingeniería Mecánica</v>
      </c>
      <c r="G343" s="27">
        <v>18</v>
      </c>
      <c r="H343" s="18" t="str">
        <f>VLOOKUP(G343,BD_Participacion[],2)</f>
        <v>Baja</v>
      </c>
      <c r="I343" s="18">
        <f>INDEX(BD_DecimasExtras,MATCH(H343,'BD Aux'!$H$7:$H$10,0),MATCH(YEAR(D343),'BD Aux'!$I$6:$M$6,0))</f>
        <v>0.1</v>
      </c>
      <c r="J343" s="27">
        <v>3.4</v>
      </c>
      <c r="K343" s="27">
        <v>4.8</v>
      </c>
      <c r="L343" s="27">
        <v>6.5</v>
      </c>
      <c r="M343" s="32">
        <f t="shared" si="15"/>
        <v>4.3040983606557379</v>
      </c>
      <c r="N343" s="32">
        <f t="shared" ca="1" si="16"/>
        <v>5.7693885245901644</v>
      </c>
      <c r="O343" s="32">
        <f>IF(J343&gt;AVERAGE(Prueba_1),$E$3,$E$4)</f>
        <v>3.2210526315789472</v>
      </c>
      <c r="P343" s="39">
        <f t="shared" si="17"/>
        <v>6.5</v>
      </c>
    </row>
    <row r="344" spans="3:16" ht="15.75" thickBot="1" x14ac:dyDescent="0.3">
      <c r="C344" s="25" t="s">
        <v>92</v>
      </c>
      <c r="D344" s="26">
        <v>42039</v>
      </c>
      <c r="E344" s="27" t="s">
        <v>559</v>
      </c>
      <c r="F344" s="18" t="str">
        <f>VLOOKUP(E344,BD_Escuela[],2,FALSE)</f>
        <v>Agronomía</v>
      </c>
      <c r="G344" s="27">
        <v>46</v>
      </c>
      <c r="H344" s="18" t="str">
        <f>VLOOKUP(G344,BD_Participacion[],2)</f>
        <v>Alta</v>
      </c>
      <c r="I344" s="18">
        <f>INDEX(BD_DecimasExtras,MATCH(H344,'BD Aux'!$H$7:$H$10,0),MATCH(YEAR(D344),'BD Aux'!$I$6:$M$6,0))</f>
        <v>0.6</v>
      </c>
      <c r="J344" s="27">
        <v>4.2</v>
      </c>
      <c r="K344" s="27">
        <v>6.4</v>
      </c>
      <c r="L344" s="27">
        <v>4.5999999999999996</v>
      </c>
      <c r="M344" s="32">
        <f t="shared" si="15"/>
        <v>5.3666666666666671</v>
      </c>
      <c r="N344" s="32">
        <f t="shared" ca="1" si="16"/>
        <v>5.3222000000000005</v>
      </c>
      <c r="O344" s="32">
        <f>IF(J344&gt;AVERAGE(Prueba_1),$E$3,$E$4)</f>
        <v>4.4092307692307706</v>
      </c>
      <c r="P344" s="39">
        <f t="shared" si="17"/>
        <v>6.4</v>
      </c>
    </row>
    <row r="345" spans="3:16" ht="15.75" thickBot="1" x14ac:dyDescent="0.3">
      <c r="C345" s="25" t="s">
        <v>128</v>
      </c>
      <c r="D345" s="26">
        <v>41637</v>
      </c>
      <c r="E345" s="27" t="s">
        <v>577</v>
      </c>
      <c r="F345" s="18" t="str">
        <f>VLOOKUP(E345,BD_Escuela[],2,FALSE)</f>
        <v>Investigación Nutrición y Dietetica</v>
      </c>
      <c r="G345" s="27">
        <v>17</v>
      </c>
      <c r="H345" s="18" t="str">
        <f>VLOOKUP(G345,BD_Participacion[],2)</f>
        <v>Baja</v>
      </c>
      <c r="I345" s="18">
        <f>INDEX(BD_DecimasExtras,MATCH(H345,'BD Aux'!$H$7:$H$10,0),MATCH(YEAR(D345),'BD Aux'!$I$6:$M$6,0))</f>
        <v>0.1</v>
      </c>
      <c r="J345" s="27">
        <v>1.9</v>
      </c>
      <c r="K345" s="27">
        <v>2.1</v>
      </c>
      <c r="L345" s="27">
        <v>5.0999999999999996</v>
      </c>
      <c r="M345" s="32">
        <f t="shared" si="15"/>
        <v>4.3040983606557379</v>
      </c>
      <c r="N345" s="32">
        <f t="shared" ca="1" si="16"/>
        <v>5.0217885245901641</v>
      </c>
      <c r="O345" s="32">
        <f>IF(J345&gt;AVERAGE(Prueba_1),$E$3,$E$4)</f>
        <v>3.2210526315789472</v>
      </c>
      <c r="P345" s="39">
        <f t="shared" si="17"/>
        <v>5.0999999999999996</v>
      </c>
    </row>
    <row r="346" spans="3:16" ht="15.75" thickBot="1" x14ac:dyDescent="0.3">
      <c r="C346" s="25" t="s">
        <v>253</v>
      </c>
      <c r="D346" s="26">
        <v>41552</v>
      </c>
      <c r="E346" s="27" t="s">
        <v>575</v>
      </c>
      <c r="F346" s="18" t="str">
        <f>VLOOKUP(E346,BD_Escuela[],2,FALSE)</f>
        <v>Ingeniería Transporte</v>
      </c>
      <c r="G346" s="27">
        <v>12</v>
      </c>
      <c r="H346" s="18" t="str">
        <f>VLOOKUP(G346,BD_Participacion[],2)</f>
        <v>No tuvo</v>
      </c>
      <c r="I346" s="18">
        <f>INDEX(BD_DecimasExtras,MATCH(H346,'BD Aux'!$H$7:$H$10,0),MATCH(YEAR(D346),'BD Aux'!$I$6:$M$6,0))</f>
        <v>0</v>
      </c>
      <c r="J346" s="27">
        <v>5.2</v>
      </c>
      <c r="K346" s="27">
        <v>7</v>
      </c>
      <c r="L346" s="27">
        <v>2.7</v>
      </c>
      <c r="M346" s="32">
        <f t="shared" si="15"/>
        <v>4.2040983606557383</v>
      </c>
      <c r="N346" s="32">
        <f t="shared" ca="1" si="16"/>
        <v>3.6867885245901646</v>
      </c>
      <c r="O346" s="32">
        <f>IF(J346&gt;AVERAGE(Prueba_1),$E$3,$E$4)</f>
        <v>4.4092307692307706</v>
      </c>
      <c r="P346" s="39">
        <f t="shared" ca="1" si="17"/>
        <v>3.6867885245901646</v>
      </c>
    </row>
    <row r="347" spans="3:16" ht="15.75" thickBot="1" x14ac:dyDescent="0.3">
      <c r="C347" s="25" t="s">
        <v>254</v>
      </c>
      <c r="D347" s="26">
        <v>41962</v>
      </c>
      <c r="E347" s="27" t="s">
        <v>569</v>
      </c>
      <c r="F347" s="18" t="str">
        <f>VLOOKUP(E347,BD_Escuela[],2,FALSE)</f>
        <v>Ingeniería Computación</v>
      </c>
      <c r="G347" s="27">
        <v>4</v>
      </c>
      <c r="H347" s="18" t="str">
        <f>VLOOKUP(G347,BD_Participacion[],2)</f>
        <v>No tuvo</v>
      </c>
      <c r="I347" s="18">
        <f>INDEX(BD_DecimasExtras,MATCH(H347,'BD Aux'!$H$7:$H$10,0),MATCH(YEAR(D347),'BD Aux'!$I$6:$M$6,0))</f>
        <v>0</v>
      </c>
      <c r="J347" s="27">
        <v>2.9</v>
      </c>
      <c r="K347" s="27">
        <v>1.2</v>
      </c>
      <c r="L347" s="27">
        <v>3.4</v>
      </c>
      <c r="M347" s="32">
        <f t="shared" si="15"/>
        <v>4.2040983606557383</v>
      </c>
      <c r="N347" s="32">
        <f t="shared" ca="1" si="16"/>
        <v>4.0605885245901643</v>
      </c>
      <c r="O347" s="32">
        <f>IF(J347&gt;AVERAGE(Prueba_1),$E$3,$E$4)</f>
        <v>3.2210526315789472</v>
      </c>
      <c r="P347" s="39">
        <f t="shared" ca="1" si="17"/>
        <v>3.2210526315789472</v>
      </c>
    </row>
    <row r="348" spans="3:16" ht="15.75" thickBot="1" x14ac:dyDescent="0.3">
      <c r="C348" s="25" t="s">
        <v>235</v>
      </c>
      <c r="D348" s="26">
        <v>42631</v>
      </c>
      <c r="E348" s="27" t="s">
        <v>579</v>
      </c>
      <c r="F348" s="18" t="str">
        <f>VLOOKUP(E348,BD_Escuela[],2,FALSE)</f>
        <v>Investigación Quimica</v>
      </c>
      <c r="G348" s="27">
        <v>4</v>
      </c>
      <c r="H348" s="18" t="str">
        <f>VLOOKUP(G348,BD_Participacion[],2)</f>
        <v>No tuvo</v>
      </c>
      <c r="I348" s="18">
        <f>INDEX(BD_DecimasExtras,MATCH(H348,'BD Aux'!$H$7:$H$10,0),MATCH(YEAR(D348),'BD Aux'!$I$6:$M$6,0))</f>
        <v>0</v>
      </c>
      <c r="J348" s="27">
        <v>6</v>
      </c>
      <c r="K348" s="27">
        <v>2.8</v>
      </c>
      <c r="L348" s="27">
        <v>5.0999999999999996</v>
      </c>
      <c r="M348" s="32">
        <f t="shared" si="15"/>
        <v>4.2040983606557383</v>
      </c>
      <c r="N348" s="32">
        <f t="shared" ca="1" si="16"/>
        <v>4.2</v>
      </c>
      <c r="O348" s="32">
        <f>IF(J348&gt;AVERAGE(Prueba_1),$E$3,$E$4)</f>
        <v>4.4092307692307706</v>
      </c>
      <c r="P348" s="39">
        <f t="shared" si="17"/>
        <v>6</v>
      </c>
    </row>
    <row r="349" spans="3:16" ht="15.75" thickBot="1" x14ac:dyDescent="0.3">
      <c r="C349" s="25" t="s">
        <v>255</v>
      </c>
      <c r="D349" s="26">
        <v>41435</v>
      </c>
      <c r="E349" s="27" t="s">
        <v>565</v>
      </c>
      <c r="F349" s="18" t="str">
        <f>VLOOKUP(E349,BD_Escuela[],2,FALSE)</f>
        <v>Enfermería</v>
      </c>
      <c r="G349" s="27">
        <v>10</v>
      </c>
      <c r="H349" s="18" t="str">
        <f>VLOOKUP(G349,BD_Participacion[],2)</f>
        <v>No tuvo</v>
      </c>
      <c r="I349" s="18">
        <f>INDEX(BD_DecimasExtras,MATCH(H349,'BD Aux'!$H$7:$H$10,0),MATCH(YEAR(D349),'BD Aux'!$I$6:$M$6,0))</f>
        <v>0</v>
      </c>
      <c r="J349" s="27">
        <v>6.6</v>
      </c>
      <c r="K349" s="27">
        <v>6.5</v>
      </c>
      <c r="L349" s="27">
        <v>4.7</v>
      </c>
      <c r="M349" s="32">
        <f t="shared" si="15"/>
        <v>4.2040983606557383</v>
      </c>
      <c r="N349" s="32">
        <f t="shared" ca="1" si="16"/>
        <v>4.7547885245901638</v>
      </c>
      <c r="O349" s="32">
        <f>IF(J349&gt;AVERAGE(Prueba_1),$E$3,$E$4)</f>
        <v>4.4092307692307706</v>
      </c>
      <c r="P349" s="39">
        <f t="shared" si="17"/>
        <v>6.6</v>
      </c>
    </row>
    <row r="350" spans="3:16" ht="15.75" thickBot="1" x14ac:dyDescent="0.3">
      <c r="C350" s="25" t="s">
        <v>256</v>
      </c>
      <c r="D350" s="26">
        <v>41654</v>
      </c>
      <c r="E350" s="27" t="s">
        <v>573</v>
      </c>
      <c r="F350" s="18" t="str">
        <f>VLOOKUP(E350,BD_Escuela[],2,FALSE)</f>
        <v>Ingeniería Mecánica</v>
      </c>
      <c r="G350" s="27">
        <v>9</v>
      </c>
      <c r="H350" s="18" t="str">
        <f>VLOOKUP(G350,BD_Participacion[],2)</f>
        <v>No tuvo</v>
      </c>
      <c r="I350" s="18">
        <f>INDEX(BD_DecimasExtras,MATCH(H350,'BD Aux'!$H$7:$H$10,0),MATCH(YEAR(D350),'BD Aux'!$I$6:$M$6,0))</f>
        <v>0</v>
      </c>
      <c r="J350" s="27">
        <v>6.9</v>
      </c>
      <c r="K350" s="27">
        <v>5.3</v>
      </c>
      <c r="L350" s="27">
        <v>2.1</v>
      </c>
      <c r="M350" s="32">
        <f t="shared" si="15"/>
        <v>4.2040983606557383</v>
      </c>
      <c r="N350" s="32">
        <f t="shared" ca="1" si="16"/>
        <v>3.3663885245901644</v>
      </c>
      <c r="O350" s="32">
        <f>IF(J350&gt;AVERAGE(Prueba_1),$E$3,$E$4)</f>
        <v>4.4092307692307706</v>
      </c>
      <c r="P350" s="39">
        <f t="shared" ca="1" si="17"/>
        <v>3.3663885245901644</v>
      </c>
    </row>
    <row r="351" spans="3:16" ht="15.75" thickBot="1" x14ac:dyDescent="0.3">
      <c r="C351" s="25" t="s">
        <v>99</v>
      </c>
      <c r="D351" s="26">
        <v>41950</v>
      </c>
      <c r="E351" s="27" t="s">
        <v>561</v>
      </c>
      <c r="F351" s="18" t="str">
        <f>VLOOKUP(E351,BD_Escuela[],2,FALSE)</f>
        <v>Astronomía</v>
      </c>
      <c r="G351" s="27">
        <v>15</v>
      </c>
      <c r="H351" s="18" t="str">
        <f>VLOOKUP(G351,BD_Participacion[],2)</f>
        <v>Baja</v>
      </c>
      <c r="I351" s="18">
        <f>INDEX(BD_DecimasExtras,MATCH(H351,'BD Aux'!$H$7:$H$10,0),MATCH(YEAR(D351),'BD Aux'!$I$6:$M$6,0))</f>
        <v>0.1</v>
      </c>
      <c r="J351" s="27">
        <v>4.2</v>
      </c>
      <c r="K351" s="27">
        <v>5</v>
      </c>
      <c r="L351" s="27">
        <v>1.1000000000000001</v>
      </c>
      <c r="M351" s="32">
        <f t="shared" si="15"/>
        <v>4.3040983606557379</v>
      </c>
      <c r="N351" s="32">
        <f t="shared" ca="1" si="16"/>
        <v>2.885788524590164</v>
      </c>
      <c r="O351" s="32">
        <f>IF(J351&gt;AVERAGE(Prueba_1),$E$3,$E$4)</f>
        <v>4.4092307692307706</v>
      </c>
      <c r="P351" s="39">
        <f t="shared" ca="1" si="17"/>
        <v>2.885788524590164</v>
      </c>
    </row>
    <row r="352" spans="3:16" ht="15.75" thickBot="1" x14ac:dyDescent="0.3">
      <c r="C352" s="25" t="s">
        <v>88</v>
      </c>
      <c r="D352" s="26">
        <v>41736</v>
      </c>
      <c r="E352" s="27" t="s">
        <v>577</v>
      </c>
      <c r="F352" s="18" t="str">
        <f>VLOOKUP(E352,BD_Escuela[],2,FALSE)</f>
        <v>Investigación Nutrición y Dietetica</v>
      </c>
      <c r="G352" s="27">
        <v>18</v>
      </c>
      <c r="H352" s="18" t="str">
        <f>VLOOKUP(G352,BD_Participacion[],2)</f>
        <v>Baja</v>
      </c>
      <c r="I352" s="18">
        <f>INDEX(BD_DecimasExtras,MATCH(H352,'BD Aux'!$H$7:$H$10,0),MATCH(YEAR(D352),'BD Aux'!$I$6:$M$6,0))</f>
        <v>0.1</v>
      </c>
      <c r="J352" s="27">
        <v>6.3</v>
      </c>
      <c r="K352" s="27">
        <v>5.4</v>
      </c>
      <c r="L352" s="27">
        <v>4.8</v>
      </c>
      <c r="M352" s="32">
        <f t="shared" si="15"/>
        <v>4.3040983606557379</v>
      </c>
      <c r="N352" s="32">
        <f t="shared" ca="1" si="16"/>
        <v>4.8615885245901636</v>
      </c>
      <c r="O352" s="32">
        <f>IF(J352&gt;AVERAGE(Prueba_1),$E$3,$E$4)</f>
        <v>4.4092307692307706</v>
      </c>
      <c r="P352" s="39">
        <f t="shared" si="17"/>
        <v>6.3</v>
      </c>
    </row>
    <row r="353" spans="3:16" ht="15.75" thickBot="1" x14ac:dyDescent="0.3">
      <c r="C353" s="25" t="s">
        <v>83</v>
      </c>
      <c r="D353" s="26">
        <v>41399</v>
      </c>
      <c r="E353" s="27" t="s">
        <v>567</v>
      </c>
      <c r="F353" s="18" t="str">
        <f>VLOOKUP(E353,BD_Escuela[],2,FALSE)</f>
        <v>Ingeniería Comercial</v>
      </c>
      <c r="G353" s="27">
        <v>48</v>
      </c>
      <c r="H353" s="18" t="str">
        <f>VLOOKUP(G353,BD_Participacion[],2)</f>
        <v>Alta</v>
      </c>
      <c r="I353" s="18">
        <f>INDEX(BD_DecimasExtras,MATCH(H353,'BD Aux'!$H$7:$H$10,0),MATCH(YEAR(D353),'BD Aux'!$I$6:$M$6,0))</f>
        <v>0.5</v>
      </c>
      <c r="J353" s="27">
        <v>5.2</v>
      </c>
      <c r="K353" s="27">
        <v>3.6</v>
      </c>
      <c r="L353" s="27">
        <v>3</v>
      </c>
      <c r="M353" s="32">
        <f t="shared" si="15"/>
        <v>4.7040983606557383</v>
      </c>
      <c r="N353" s="32">
        <f t="shared" ca="1" si="16"/>
        <v>4.1139885245901642</v>
      </c>
      <c r="O353" s="32">
        <f>IF(J353&gt;AVERAGE(Prueba_1),$E$3,$E$4)</f>
        <v>4.4092307692307706</v>
      </c>
      <c r="P353" s="39">
        <f t="shared" si="17"/>
        <v>3</v>
      </c>
    </row>
    <row r="354" spans="3:16" ht="15.75" thickBot="1" x14ac:dyDescent="0.3">
      <c r="C354" s="25" t="s">
        <v>83</v>
      </c>
      <c r="D354" s="26">
        <v>41399</v>
      </c>
      <c r="E354" s="27" t="s">
        <v>569</v>
      </c>
      <c r="F354" s="18" t="str">
        <f>VLOOKUP(E354,BD_Escuela[],2,FALSE)</f>
        <v>Ingeniería Computación</v>
      </c>
      <c r="G354" s="27">
        <v>38</v>
      </c>
      <c r="H354" s="18" t="str">
        <f>VLOOKUP(G354,BD_Participacion[],2)</f>
        <v xml:space="preserve">Media </v>
      </c>
      <c r="I354" s="18">
        <f>INDEX(BD_DecimasExtras,MATCH(H354,'BD Aux'!$H$7:$H$10,0),MATCH(YEAR(D354),'BD Aux'!$I$6:$M$6,0))</f>
        <v>0.2</v>
      </c>
      <c r="J354" s="27">
        <v>2.2000000000000002</v>
      </c>
      <c r="K354" s="27">
        <v>7</v>
      </c>
      <c r="L354" s="27">
        <v>6.9</v>
      </c>
      <c r="M354" s="32">
        <f t="shared" si="15"/>
        <v>4.4040983606557385</v>
      </c>
      <c r="N354" s="32">
        <f t="shared" ca="1" si="16"/>
        <v>6.0363885245901656</v>
      </c>
      <c r="O354" s="32">
        <f>IF(J354&gt;AVERAGE(Prueba_1),$E$3,$E$4)</f>
        <v>3.2210526315789472</v>
      </c>
      <c r="P354" s="39">
        <f t="shared" si="17"/>
        <v>7</v>
      </c>
    </row>
    <row r="355" spans="3:16" ht="15.75" thickBot="1" x14ac:dyDescent="0.3">
      <c r="C355" s="25" t="s">
        <v>257</v>
      </c>
      <c r="D355" s="26">
        <v>42386</v>
      </c>
      <c r="E355" s="27" t="s">
        <v>563</v>
      </c>
      <c r="F355" s="18" t="str">
        <f>VLOOKUP(E355,BD_Escuela[],2,FALSE)</f>
        <v>Bachilerato</v>
      </c>
      <c r="G355" s="27">
        <v>20</v>
      </c>
      <c r="H355" s="18" t="str">
        <f>VLOOKUP(G355,BD_Participacion[],2)</f>
        <v>Baja</v>
      </c>
      <c r="I355" s="18">
        <f>INDEX(BD_DecimasExtras,MATCH(H355,'BD Aux'!$H$7:$H$10,0),MATCH(YEAR(D355),'BD Aux'!$I$6:$M$6,0))</f>
        <v>0.1</v>
      </c>
      <c r="J355" s="27">
        <v>1</v>
      </c>
      <c r="K355" s="27">
        <v>2.6</v>
      </c>
      <c r="L355" s="27">
        <v>6.7</v>
      </c>
      <c r="M355" s="32">
        <f t="shared" si="15"/>
        <v>4.3040983606557379</v>
      </c>
      <c r="N355" s="32">
        <f t="shared" ca="1" si="16"/>
        <v>5.8761885245901651</v>
      </c>
      <c r="O355" s="32">
        <f>IF(J355&gt;AVERAGE(Prueba_1),$E$3,$E$4)</f>
        <v>3.2210526315789472</v>
      </c>
      <c r="P355" s="39">
        <f t="shared" si="17"/>
        <v>6.7</v>
      </c>
    </row>
    <row r="356" spans="3:16" ht="15.75" thickBot="1" x14ac:dyDescent="0.3">
      <c r="C356" s="25" t="s">
        <v>212</v>
      </c>
      <c r="D356" s="26">
        <v>41770</v>
      </c>
      <c r="E356" s="27" t="s">
        <v>571</v>
      </c>
      <c r="F356" s="18" t="str">
        <f>VLOOKUP(E356,BD_Escuela[],2,FALSE)</f>
        <v>Ingeniería Forestal</v>
      </c>
      <c r="G356" s="27">
        <v>25</v>
      </c>
      <c r="H356" s="18" t="str">
        <f>VLOOKUP(G356,BD_Participacion[],2)</f>
        <v>Baja</v>
      </c>
      <c r="I356" s="18">
        <f>INDEX(BD_DecimasExtras,MATCH(H356,'BD Aux'!$H$7:$H$10,0),MATCH(YEAR(D356),'BD Aux'!$I$6:$M$6,0))</f>
        <v>0.1</v>
      </c>
      <c r="J356" s="27">
        <v>2.2000000000000002</v>
      </c>
      <c r="K356" s="27">
        <v>7</v>
      </c>
      <c r="L356" s="27">
        <v>1.1000000000000001</v>
      </c>
      <c r="M356" s="32">
        <f t="shared" si="15"/>
        <v>4.3040983606557379</v>
      </c>
      <c r="N356" s="32">
        <f t="shared" ca="1" si="16"/>
        <v>2.885788524590164</v>
      </c>
      <c r="O356" s="32">
        <f>IF(J356&gt;AVERAGE(Prueba_1),$E$3,$E$4)</f>
        <v>3.2210526315789472</v>
      </c>
      <c r="P356" s="39">
        <f t="shared" ca="1" si="17"/>
        <v>2.885788524590164</v>
      </c>
    </row>
    <row r="357" spans="3:16" ht="15.75" thickBot="1" x14ac:dyDescent="0.3">
      <c r="C357" s="25" t="s">
        <v>203</v>
      </c>
      <c r="D357" s="26">
        <v>42021</v>
      </c>
      <c r="E357" s="27" t="s">
        <v>563</v>
      </c>
      <c r="F357" s="18" t="str">
        <f>VLOOKUP(E357,BD_Escuela[],2,FALSE)</f>
        <v>Bachilerato</v>
      </c>
      <c r="G357" s="27">
        <v>47</v>
      </c>
      <c r="H357" s="18" t="str">
        <f>VLOOKUP(G357,BD_Participacion[],2)</f>
        <v>Alta</v>
      </c>
      <c r="I357" s="18">
        <f>INDEX(BD_DecimasExtras,MATCH(H357,'BD Aux'!$H$7:$H$10,0),MATCH(YEAR(D357),'BD Aux'!$I$6:$M$6,0))</f>
        <v>0.6</v>
      </c>
      <c r="J357" s="27">
        <v>6.8</v>
      </c>
      <c r="K357" s="27">
        <v>3.3</v>
      </c>
      <c r="L357" s="27">
        <v>5.0999999999999996</v>
      </c>
      <c r="M357" s="32">
        <f t="shared" si="15"/>
        <v>4.8040983606557379</v>
      </c>
      <c r="N357" s="32">
        <f t="shared" ca="1" si="16"/>
        <v>5.2887885245901645</v>
      </c>
      <c r="O357" s="32">
        <f>IF(J357&gt;AVERAGE(Prueba_1),$E$3,$E$4)</f>
        <v>4.4092307692307706</v>
      </c>
      <c r="P357" s="39">
        <f t="shared" si="17"/>
        <v>6.8</v>
      </c>
    </row>
    <row r="358" spans="3:16" ht="15.75" thickBot="1" x14ac:dyDescent="0.3">
      <c r="C358" s="25" t="s">
        <v>258</v>
      </c>
      <c r="D358" s="26">
        <v>41446</v>
      </c>
      <c r="E358" s="27" t="s">
        <v>569</v>
      </c>
      <c r="F358" s="18" t="str">
        <f>VLOOKUP(E358,BD_Escuela[],2,FALSE)</f>
        <v>Ingeniería Computación</v>
      </c>
      <c r="G358" s="27">
        <v>2</v>
      </c>
      <c r="H358" s="18" t="str">
        <f>VLOOKUP(G358,BD_Participacion[],2)</f>
        <v>No tuvo</v>
      </c>
      <c r="I358" s="18">
        <f>INDEX(BD_DecimasExtras,MATCH(H358,'BD Aux'!$H$7:$H$10,0),MATCH(YEAR(D358),'BD Aux'!$I$6:$M$6,0))</f>
        <v>0</v>
      </c>
      <c r="J358" s="27">
        <v>5.9</v>
      </c>
      <c r="K358" s="27">
        <v>1.1000000000000001</v>
      </c>
      <c r="L358" s="27">
        <v>2.2999999999999998</v>
      </c>
      <c r="M358" s="32">
        <f t="shared" si="15"/>
        <v>4.2040983606557383</v>
      </c>
      <c r="N358" s="32">
        <f t="shared" ca="1" si="16"/>
        <v>3.4731885245901641</v>
      </c>
      <c r="O358" s="32">
        <f>IF(J358&gt;AVERAGE(Prueba_1),$E$3,$E$4)</f>
        <v>4.4092307692307706</v>
      </c>
      <c r="P358" s="39">
        <f t="shared" ca="1" si="17"/>
        <v>3.4731885245901641</v>
      </c>
    </row>
    <row r="359" spans="3:16" ht="15.75" thickBot="1" x14ac:dyDescent="0.3">
      <c r="C359" s="25" t="s">
        <v>259</v>
      </c>
      <c r="D359" s="26">
        <v>42354</v>
      </c>
      <c r="E359" s="27" t="s">
        <v>577</v>
      </c>
      <c r="F359" s="18" t="str">
        <f>VLOOKUP(E359,BD_Escuela[],2,FALSE)</f>
        <v>Investigación Nutrición y Dietetica</v>
      </c>
      <c r="G359" s="27">
        <v>7</v>
      </c>
      <c r="H359" s="18" t="str">
        <f>VLOOKUP(G359,BD_Participacion[],2)</f>
        <v>No tuvo</v>
      </c>
      <c r="I359" s="18">
        <f>INDEX(BD_DecimasExtras,MATCH(H359,'BD Aux'!$H$7:$H$10,0),MATCH(YEAR(D359),'BD Aux'!$I$6:$M$6,0))</f>
        <v>0</v>
      </c>
      <c r="J359" s="27">
        <v>4.4000000000000004</v>
      </c>
      <c r="K359" s="27">
        <v>4.7</v>
      </c>
      <c r="L359" s="27">
        <v>1.2</v>
      </c>
      <c r="M359" s="32">
        <f t="shared" si="15"/>
        <v>4.2040983606557383</v>
      </c>
      <c r="N359" s="32">
        <f t="shared" ca="1" si="16"/>
        <v>2.8857885245901644</v>
      </c>
      <c r="O359" s="32">
        <f>IF(J359&gt;AVERAGE(Prueba_1),$E$3,$E$4)</f>
        <v>4.4092307692307706</v>
      </c>
      <c r="P359" s="39">
        <f t="shared" ca="1" si="17"/>
        <v>2.8857885245901644</v>
      </c>
    </row>
    <row r="360" spans="3:16" ht="15.75" thickBot="1" x14ac:dyDescent="0.3">
      <c r="C360" s="25" t="s">
        <v>260</v>
      </c>
      <c r="D360" s="26">
        <v>42440</v>
      </c>
      <c r="E360" s="27" t="s">
        <v>563</v>
      </c>
      <c r="F360" s="18" t="str">
        <f>VLOOKUP(E360,BD_Escuela[],2,FALSE)</f>
        <v>Bachilerato</v>
      </c>
      <c r="G360" s="27">
        <v>49</v>
      </c>
      <c r="H360" s="18" t="str">
        <f>VLOOKUP(G360,BD_Participacion[],2)</f>
        <v>Alta</v>
      </c>
      <c r="I360" s="18">
        <f>INDEX(BD_DecimasExtras,MATCH(H360,'BD Aux'!$H$7:$H$10,0),MATCH(YEAR(D360),'BD Aux'!$I$6:$M$6,0))</f>
        <v>0.6</v>
      </c>
      <c r="J360" s="27">
        <v>3.8</v>
      </c>
      <c r="K360" s="27">
        <v>3.9</v>
      </c>
      <c r="L360" s="27">
        <v>2.1</v>
      </c>
      <c r="M360" s="32">
        <f t="shared" si="15"/>
        <v>4.8040983606557379</v>
      </c>
      <c r="N360" s="32">
        <f t="shared" ca="1" si="16"/>
        <v>3.6867885245901642</v>
      </c>
      <c r="O360" s="32">
        <f>IF(J360&gt;AVERAGE(Prueba_1),$E$3,$E$4)</f>
        <v>3.2210526315789472</v>
      </c>
      <c r="P360" s="39">
        <f t="shared" si="17"/>
        <v>2.1</v>
      </c>
    </row>
    <row r="361" spans="3:16" ht="15.75" thickBot="1" x14ac:dyDescent="0.3">
      <c r="C361" s="25" t="s">
        <v>261</v>
      </c>
      <c r="D361" s="26">
        <v>42519</v>
      </c>
      <c r="E361" s="27" t="s">
        <v>577</v>
      </c>
      <c r="F361" s="18" t="str">
        <f>VLOOKUP(E361,BD_Escuela[],2,FALSE)</f>
        <v>Investigación Nutrición y Dietetica</v>
      </c>
      <c r="G361" s="27">
        <v>14</v>
      </c>
      <c r="H361" s="18" t="str">
        <f>VLOOKUP(G361,BD_Participacion[],2)</f>
        <v>No tuvo</v>
      </c>
      <c r="I361" s="18">
        <f>INDEX(BD_DecimasExtras,MATCH(H361,'BD Aux'!$H$7:$H$10,0),MATCH(YEAR(D361),'BD Aux'!$I$6:$M$6,0))</f>
        <v>0</v>
      </c>
      <c r="J361" s="27">
        <v>6.4</v>
      </c>
      <c r="K361" s="27">
        <v>3.1</v>
      </c>
      <c r="L361" s="27">
        <v>1.1000000000000001</v>
      </c>
      <c r="M361" s="32">
        <f t="shared" si="15"/>
        <v>4.2040983606557383</v>
      </c>
      <c r="N361" s="32">
        <f t="shared" ca="1" si="16"/>
        <v>2.8323885245901641</v>
      </c>
      <c r="O361" s="32">
        <f>IF(J361&gt;AVERAGE(Prueba_1),$E$3,$E$4)</f>
        <v>4.4092307692307706</v>
      </c>
      <c r="P361" s="39">
        <f t="shared" ca="1" si="17"/>
        <v>2.8323885245901641</v>
      </c>
    </row>
    <row r="362" spans="3:16" ht="15.75" thickBot="1" x14ac:dyDescent="0.3">
      <c r="C362" s="25" t="s">
        <v>201</v>
      </c>
      <c r="D362" s="26">
        <v>41649</v>
      </c>
      <c r="E362" s="27" t="s">
        <v>561</v>
      </c>
      <c r="F362" s="18" t="str">
        <f>VLOOKUP(E362,BD_Escuela[],2,FALSE)</f>
        <v>Astronomía</v>
      </c>
      <c r="G362" s="27">
        <v>26</v>
      </c>
      <c r="H362" s="18" t="str">
        <f>VLOOKUP(G362,BD_Participacion[],2)</f>
        <v>Baja</v>
      </c>
      <c r="I362" s="18">
        <f>INDEX(BD_DecimasExtras,MATCH(H362,'BD Aux'!$H$7:$H$10,0),MATCH(YEAR(D362),'BD Aux'!$I$6:$M$6,0))</f>
        <v>0.1</v>
      </c>
      <c r="J362" s="27">
        <v>3.9</v>
      </c>
      <c r="K362" s="27">
        <v>5</v>
      </c>
      <c r="L362" s="27">
        <v>3.3</v>
      </c>
      <c r="M362" s="32">
        <f t="shared" si="15"/>
        <v>4.3040983606557379</v>
      </c>
      <c r="N362" s="32">
        <f t="shared" ca="1" si="16"/>
        <v>4.0605885245901643</v>
      </c>
      <c r="O362" s="32">
        <f>IF(J362&gt;AVERAGE(Prueba_1),$E$3,$E$4)</f>
        <v>3.2210526315789472</v>
      </c>
      <c r="P362" s="39">
        <f t="shared" ca="1" si="17"/>
        <v>3.2210526315789472</v>
      </c>
    </row>
    <row r="363" spans="3:16" ht="15.75" thickBot="1" x14ac:dyDescent="0.3">
      <c r="C363" s="25" t="s">
        <v>129</v>
      </c>
      <c r="D363" s="26">
        <v>42298</v>
      </c>
      <c r="E363" s="27" t="s">
        <v>565</v>
      </c>
      <c r="F363" s="18" t="str">
        <f>VLOOKUP(E363,BD_Escuela[],2,FALSE)</f>
        <v>Enfermería</v>
      </c>
      <c r="G363" s="27">
        <v>37</v>
      </c>
      <c r="H363" s="18" t="str">
        <f>VLOOKUP(G363,BD_Participacion[],2)</f>
        <v xml:space="preserve">Media </v>
      </c>
      <c r="I363" s="18">
        <f>INDEX(BD_DecimasExtras,MATCH(H363,'BD Aux'!$H$7:$H$10,0),MATCH(YEAR(D363),'BD Aux'!$I$6:$M$6,0))</f>
        <v>0.3</v>
      </c>
      <c r="J363" s="27">
        <v>2.1</v>
      </c>
      <c r="K363" s="27">
        <v>1</v>
      </c>
      <c r="L363" s="27">
        <v>2.7</v>
      </c>
      <c r="M363" s="32">
        <f t="shared" si="15"/>
        <v>4.5040983606557381</v>
      </c>
      <c r="N363" s="32">
        <f t="shared" ca="1" si="16"/>
        <v>3.8469885245901643</v>
      </c>
      <c r="O363" s="32">
        <f>IF(J363&gt;AVERAGE(Prueba_1),$E$3,$E$4)</f>
        <v>3.2210526315789472</v>
      </c>
      <c r="P363" s="39">
        <f t="shared" si="17"/>
        <v>1</v>
      </c>
    </row>
    <row r="364" spans="3:16" ht="15.75" thickBot="1" x14ac:dyDescent="0.3">
      <c r="C364" s="25" t="s">
        <v>225</v>
      </c>
      <c r="D364" s="26">
        <v>41732</v>
      </c>
      <c r="E364" s="27" t="s">
        <v>565</v>
      </c>
      <c r="F364" s="18" t="str">
        <f>VLOOKUP(E364,BD_Escuela[],2,FALSE)</f>
        <v>Enfermería</v>
      </c>
      <c r="G364" s="27">
        <v>37</v>
      </c>
      <c r="H364" s="18" t="str">
        <f>VLOOKUP(G364,BD_Participacion[],2)</f>
        <v xml:space="preserve">Media </v>
      </c>
      <c r="I364" s="18">
        <f>INDEX(BD_DecimasExtras,MATCH(H364,'BD Aux'!$H$7:$H$10,0),MATCH(YEAR(D364),'BD Aux'!$I$6:$M$6,0))</f>
        <v>0.3</v>
      </c>
      <c r="J364" s="27">
        <v>6.8</v>
      </c>
      <c r="K364" s="27">
        <v>4.5999999999999996</v>
      </c>
      <c r="L364" s="27">
        <v>2.6</v>
      </c>
      <c r="M364" s="32">
        <f t="shared" si="15"/>
        <v>4.5040983606557381</v>
      </c>
      <c r="N364" s="32">
        <f t="shared" ca="1" si="16"/>
        <v>3.7935885245901648</v>
      </c>
      <c r="O364" s="32">
        <f>IF(J364&gt;AVERAGE(Prueba_1),$E$3,$E$4)</f>
        <v>4.4092307692307706</v>
      </c>
      <c r="P364" s="39">
        <f t="shared" si="17"/>
        <v>2.6</v>
      </c>
    </row>
    <row r="365" spans="3:16" ht="15.75" thickBot="1" x14ac:dyDescent="0.3">
      <c r="C365" s="25" t="s">
        <v>262</v>
      </c>
      <c r="D365" s="26">
        <v>41445</v>
      </c>
      <c r="E365" s="27" t="s">
        <v>571</v>
      </c>
      <c r="F365" s="18" t="str">
        <f>VLOOKUP(E365,BD_Escuela[],2,FALSE)</f>
        <v>Ingeniería Forestal</v>
      </c>
      <c r="G365" s="27">
        <v>47</v>
      </c>
      <c r="H365" s="18" t="str">
        <f>VLOOKUP(G365,BD_Participacion[],2)</f>
        <v>Alta</v>
      </c>
      <c r="I365" s="18">
        <f>INDEX(BD_DecimasExtras,MATCH(H365,'BD Aux'!$H$7:$H$10,0),MATCH(YEAR(D365),'BD Aux'!$I$6:$M$6,0))</f>
        <v>0.5</v>
      </c>
      <c r="J365" s="27">
        <v>6.9</v>
      </c>
      <c r="K365" s="27">
        <v>1.8</v>
      </c>
      <c r="L365" s="27">
        <v>1.1000000000000001</v>
      </c>
      <c r="M365" s="32">
        <f t="shared" si="15"/>
        <v>4.7040983606557383</v>
      </c>
      <c r="N365" s="32">
        <f t="shared" ca="1" si="16"/>
        <v>3.099388524590164</v>
      </c>
      <c r="O365" s="32">
        <f>IF(J365&gt;AVERAGE(Prueba_1),$E$3,$E$4)</f>
        <v>4.4092307692307706</v>
      </c>
      <c r="P365" s="39">
        <f t="shared" si="17"/>
        <v>1.1000000000000001</v>
      </c>
    </row>
    <row r="366" spans="3:16" ht="15.75" thickBot="1" x14ac:dyDescent="0.3">
      <c r="C366" s="25" t="s">
        <v>156</v>
      </c>
      <c r="D366" s="26">
        <v>42410</v>
      </c>
      <c r="E366" s="27" t="s">
        <v>573</v>
      </c>
      <c r="F366" s="18" t="str">
        <f>VLOOKUP(E366,BD_Escuela[],2,FALSE)</f>
        <v>Ingeniería Mecánica</v>
      </c>
      <c r="G366" s="27">
        <v>42</v>
      </c>
      <c r="H366" s="18" t="str">
        <f>VLOOKUP(G366,BD_Participacion[],2)</f>
        <v xml:space="preserve">Media </v>
      </c>
      <c r="I366" s="18">
        <f>INDEX(BD_DecimasExtras,MATCH(H366,'BD Aux'!$H$7:$H$10,0),MATCH(YEAR(D366),'BD Aux'!$I$6:$M$6,0))</f>
        <v>0.4</v>
      </c>
      <c r="J366" s="27">
        <v>7</v>
      </c>
      <c r="K366" s="27">
        <v>5.2</v>
      </c>
      <c r="L366" s="27">
        <v>5.6</v>
      </c>
      <c r="M366" s="32">
        <f t="shared" si="15"/>
        <v>4.6040983606557386</v>
      </c>
      <c r="N366" s="32">
        <f t="shared" ca="1" si="16"/>
        <v>5.4489885245901641</v>
      </c>
      <c r="O366" s="32">
        <f>IF(J366&gt;AVERAGE(Prueba_1),$E$3,$E$4)</f>
        <v>4.4092307692307706</v>
      </c>
      <c r="P366" s="39">
        <f t="shared" si="17"/>
        <v>7</v>
      </c>
    </row>
    <row r="367" spans="3:16" ht="15.75" thickBot="1" x14ac:dyDescent="0.3">
      <c r="C367" s="25" t="s">
        <v>78</v>
      </c>
      <c r="D367" s="26">
        <v>41923</v>
      </c>
      <c r="E367" s="27" t="s">
        <v>565</v>
      </c>
      <c r="F367" s="18" t="str">
        <f>VLOOKUP(E367,BD_Escuela[],2,FALSE)</f>
        <v>Enfermería</v>
      </c>
      <c r="G367" s="27">
        <v>15</v>
      </c>
      <c r="H367" s="18" t="str">
        <f>VLOOKUP(G367,BD_Participacion[],2)</f>
        <v>Baja</v>
      </c>
      <c r="I367" s="18">
        <f>INDEX(BD_DecimasExtras,MATCH(H367,'BD Aux'!$H$7:$H$10,0),MATCH(YEAR(D367),'BD Aux'!$I$6:$M$6,0))</f>
        <v>0.1</v>
      </c>
      <c r="J367" s="27">
        <v>5.7</v>
      </c>
      <c r="K367" s="27">
        <v>4.4000000000000004</v>
      </c>
      <c r="L367" s="27">
        <v>2.5</v>
      </c>
      <c r="M367" s="32">
        <f t="shared" si="15"/>
        <v>4.3040983606557379</v>
      </c>
      <c r="N367" s="32">
        <f t="shared" ca="1" si="16"/>
        <v>3.6333885245901643</v>
      </c>
      <c r="O367" s="32">
        <f>IF(J367&gt;AVERAGE(Prueba_1),$E$3,$E$4)</f>
        <v>4.4092307692307706</v>
      </c>
      <c r="P367" s="39">
        <f t="shared" ca="1" si="17"/>
        <v>3.6333885245901643</v>
      </c>
    </row>
    <row r="368" spans="3:16" ht="15.75" thickBot="1" x14ac:dyDescent="0.3">
      <c r="C368" s="25" t="s">
        <v>263</v>
      </c>
      <c r="D368" s="26">
        <v>42509</v>
      </c>
      <c r="E368" s="27" t="s">
        <v>559</v>
      </c>
      <c r="F368" s="18" t="str">
        <f>VLOOKUP(E368,BD_Escuela[],2,FALSE)</f>
        <v>Agronomía</v>
      </c>
      <c r="G368" s="27">
        <v>16</v>
      </c>
      <c r="H368" s="18" t="str">
        <f>VLOOKUP(G368,BD_Participacion[],2)</f>
        <v>Baja</v>
      </c>
      <c r="I368" s="18">
        <f>INDEX(BD_DecimasExtras,MATCH(H368,'BD Aux'!$H$7:$H$10,0),MATCH(YEAR(D368),'BD Aux'!$I$6:$M$6,0))</f>
        <v>0.1</v>
      </c>
      <c r="J368" s="27">
        <v>6.1</v>
      </c>
      <c r="K368" s="27">
        <v>2.2000000000000002</v>
      </c>
      <c r="L368" s="27">
        <v>2.5</v>
      </c>
      <c r="M368" s="32">
        <f t="shared" si="15"/>
        <v>3.65</v>
      </c>
      <c r="N368" s="32">
        <f t="shared" ca="1" si="16"/>
        <v>3.2841000000000005</v>
      </c>
      <c r="O368" s="32">
        <f>IF(J368&gt;AVERAGE(Prueba_1),$E$3,$E$4)</f>
        <v>4.4092307692307706</v>
      </c>
      <c r="P368" s="39">
        <f t="shared" ca="1" si="17"/>
        <v>3.2841000000000005</v>
      </c>
    </row>
    <row r="369" spans="3:16" ht="15.75" thickBot="1" x14ac:dyDescent="0.3">
      <c r="C369" s="25" t="s">
        <v>264</v>
      </c>
      <c r="D369" s="26">
        <v>41556</v>
      </c>
      <c r="E369" s="27" t="s">
        <v>575</v>
      </c>
      <c r="F369" s="18" t="str">
        <f>VLOOKUP(E369,BD_Escuela[],2,FALSE)</f>
        <v>Ingeniería Transporte</v>
      </c>
      <c r="G369" s="27">
        <v>29</v>
      </c>
      <c r="H369" s="18" t="str">
        <f>VLOOKUP(G369,BD_Participacion[],2)</f>
        <v>Baja</v>
      </c>
      <c r="I369" s="18">
        <f>INDEX(BD_DecimasExtras,MATCH(H369,'BD Aux'!$H$7:$H$10,0),MATCH(YEAR(D369),'BD Aux'!$I$6:$M$6,0))</f>
        <v>0.1</v>
      </c>
      <c r="J369" s="27">
        <v>4.4000000000000004</v>
      </c>
      <c r="K369" s="27">
        <v>1.2</v>
      </c>
      <c r="L369" s="27">
        <v>5.8</v>
      </c>
      <c r="M369" s="32">
        <f t="shared" si="15"/>
        <v>4.3040983606557379</v>
      </c>
      <c r="N369" s="32">
        <f t="shared" ca="1" si="16"/>
        <v>5.3955885245901634</v>
      </c>
      <c r="O369" s="32">
        <f>IF(J369&gt;AVERAGE(Prueba_1),$E$3,$E$4)</f>
        <v>4.4092307692307706</v>
      </c>
      <c r="P369" s="39">
        <f t="shared" si="17"/>
        <v>5.8</v>
      </c>
    </row>
    <row r="370" spans="3:16" ht="15.75" thickBot="1" x14ac:dyDescent="0.3">
      <c r="C370" s="25" t="s">
        <v>265</v>
      </c>
      <c r="D370" s="26">
        <v>42732</v>
      </c>
      <c r="E370" s="27" t="s">
        <v>565</v>
      </c>
      <c r="F370" s="18" t="str">
        <f>VLOOKUP(E370,BD_Escuela[],2,FALSE)</f>
        <v>Enfermería</v>
      </c>
      <c r="G370" s="27">
        <v>16</v>
      </c>
      <c r="H370" s="18" t="str">
        <f>VLOOKUP(G370,BD_Participacion[],2)</f>
        <v>Baja</v>
      </c>
      <c r="I370" s="18">
        <f>INDEX(BD_DecimasExtras,MATCH(H370,'BD Aux'!$H$7:$H$10,0),MATCH(YEAR(D370),'BD Aux'!$I$6:$M$6,0))</f>
        <v>0.1</v>
      </c>
      <c r="J370" s="27">
        <v>3.4</v>
      </c>
      <c r="K370" s="27">
        <v>6.9</v>
      </c>
      <c r="L370" s="27">
        <v>6.3</v>
      </c>
      <c r="M370" s="32">
        <f t="shared" si="15"/>
        <v>4.3040983606557379</v>
      </c>
      <c r="N370" s="32">
        <f t="shared" ca="1" si="16"/>
        <v>4.2</v>
      </c>
      <c r="O370" s="32">
        <f>IF(J370&gt;AVERAGE(Prueba_1),$E$3,$E$4)</f>
        <v>3.2210526315789472</v>
      </c>
      <c r="P370" s="39">
        <f t="shared" si="17"/>
        <v>6.9</v>
      </c>
    </row>
    <row r="371" spans="3:16" ht="15.75" thickBot="1" x14ac:dyDescent="0.3">
      <c r="C371" s="25" t="s">
        <v>88</v>
      </c>
      <c r="D371" s="26">
        <v>42541</v>
      </c>
      <c r="E371" s="27" t="s">
        <v>565</v>
      </c>
      <c r="F371" s="18" t="str">
        <f>VLOOKUP(E371,BD_Escuela[],2,FALSE)</f>
        <v>Enfermería</v>
      </c>
      <c r="G371" s="27">
        <v>40</v>
      </c>
      <c r="H371" s="18" t="str">
        <f>VLOOKUP(G371,BD_Participacion[],2)</f>
        <v xml:space="preserve">Media </v>
      </c>
      <c r="I371" s="18">
        <f>INDEX(BD_DecimasExtras,MATCH(H371,'BD Aux'!$H$7:$H$10,0),MATCH(YEAR(D371),'BD Aux'!$I$6:$M$6,0))</f>
        <v>0.4</v>
      </c>
      <c r="J371" s="27">
        <v>1.5</v>
      </c>
      <c r="K371" s="27">
        <v>3.6</v>
      </c>
      <c r="L371" s="27">
        <v>2.5</v>
      </c>
      <c r="M371" s="32">
        <f t="shared" si="15"/>
        <v>4.6040983606557386</v>
      </c>
      <c r="N371" s="32">
        <f t="shared" ca="1" si="16"/>
        <v>3.7935885245901648</v>
      </c>
      <c r="O371" s="32">
        <f>IF(J371&gt;AVERAGE(Prueba_1),$E$3,$E$4)</f>
        <v>3.2210526315789472</v>
      </c>
      <c r="P371" s="39">
        <f t="shared" si="17"/>
        <v>1.5</v>
      </c>
    </row>
    <row r="372" spans="3:16" ht="15.75" thickBot="1" x14ac:dyDescent="0.3">
      <c r="C372" s="25" t="s">
        <v>47</v>
      </c>
      <c r="D372" s="26">
        <v>42330</v>
      </c>
      <c r="E372" s="27" t="s">
        <v>579</v>
      </c>
      <c r="F372" s="18" t="str">
        <f>VLOOKUP(E372,BD_Escuela[],2,FALSE)</f>
        <v>Investigación Quimica</v>
      </c>
      <c r="G372" s="27">
        <v>45</v>
      </c>
      <c r="H372" s="18" t="str">
        <f>VLOOKUP(G372,BD_Participacion[],2)</f>
        <v>Alta</v>
      </c>
      <c r="I372" s="18">
        <f>INDEX(BD_DecimasExtras,MATCH(H372,'BD Aux'!$H$7:$H$10,0),MATCH(YEAR(D372),'BD Aux'!$I$6:$M$6,0))</f>
        <v>0.6</v>
      </c>
      <c r="J372" s="27">
        <v>3.9</v>
      </c>
      <c r="K372" s="27">
        <v>2.4</v>
      </c>
      <c r="L372" s="27">
        <v>7</v>
      </c>
      <c r="M372" s="32">
        <f t="shared" si="15"/>
        <v>4.8040983606557379</v>
      </c>
      <c r="N372" s="32">
        <f t="shared" ca="1" si="16"/>
        <v>6.3033885245901642</v>
      </c>
      <c r="O372" s="32">
        <f>IF(J372&gt;AVERAGE(Prueba_1),$E$3,$E$4)</f>
        <v>3.2210526315789472</v>
      </c>
      <c r="P372" s="39">
        <f t="shared" si="17"/>
        <v>7</v>
      </c>
    </row>
    <row r="373" spans="3:16" ht="15.75" thickBot="1" x14ac:dyDescent="0.3">
      <c r="C373" s="25" t="s">
        <v>131</v>
      </c>
      <c r="D373" s="26">
        <v>42606</v>
      </c>
      <c r="E373" s="27" t="s">
        <v>567</v>
      </c>
      <c r="F373" s="18" t="str">
        <f>VLOOKUP(E373,BD_Escuela[],2,FALSE)</f>
        <v>Ingeniería Comercial</v>
      </c>
      <c r="G373" s="27">
        <v>25</v>
      </c>
      <c r="H373" s="18" t="str">
        <f>VLOOKUP(G373,BD_Participacion[],2)</f>
        <v>Baja</v>
      </c>
      <c r="I373" s="18">
        <f>INDEX(BD_DecimasExtras,MATCH(H373,'BD Aux'!$H$7:$H$10,0),MATCH(YEAR(D373),'BD Aux'!$I$6:$M$6,0))</f>
        <v>0.1</v>
      </c>
      <c r="J373" s="27">
        <v>1.3</v>
      </c>
      <c r="K373" s="27">
        <v>2.2000000000000002</v>
      </c>
      <c r="L373" s="27">
        <v>4.9000000000000004</v>
      </c>
      <c r="M373" s="32">
        <f t="shared" si="15"/>
        <v>4.3040983606557379</v>
      </c>
      <c r="N373" s="32">
        <f t="shared" ca="1" si="16"/>
        <v>4.2</v>
      </c>
      <c r="O373" s="32">
        <f>IF(J373&gt;AVERAGE(Prueba_1),$E$3,$E$4)</f>
        <v>3.2210526315789472</v>
      </c>
      <c r="P373" s="39">
        <f t="shared" si="17"/>
        <v>4.9000000000000004</v>
      </c>
    </row>
    <row r="374" spans="3:16" ht="15.75" thickBot="1" x14ac:dyDescent="0.3">
      <c r="C374" s="25" t="s">
        <v>266</v>
      </c>
      <c r="D374" s="26">
        <v>41989</v>
      </c>
      <c r="E374" s="27" t="s">
        <v>563</v>
      </c>
      <c r="F374" s="18" t="str">
        <f>VLOOKUP(E374,BD_Escuela[],2,FALSE)</f>
        <v>Bachilerato</v>
      </c>
      <c r="G374" s="27">
        <v>2</v>
      </c>
      <c r="H374" s="18" t="str">
        <f>VLOOKUP(G374,BD_Participacion[],2)</f>
        <v>No tuvo</v>
      </c>
      <c r="I374" s="18">
        <f>INDEX(BD_DecimasExtras,MATCH(H374,'BD Aux'!$H$7:$H$10,0),MATCH(YEAR(D374),'BD Aux'!$I$6:$M$6,0))</f>
        <v>0</v>
      </c>
      <c r="J374" s="27">
        <v>2.9</v>
      </c>
      <c r="K374" s="27">
        <v>6.3</v>
      </c>
      <c r="L374" s="27">
        <v>5.6</v>
      </c>
      <c r="M374" s="32">
        <f t="shared" si="15"/>
        <v>4.2040983606557383</v>
      </c>
      <c r="N374" s="32">
        <f t="shared" ca="1" si="16"/>
        <v>5.2353885245901646</v>
      </c>
      <c r="O374" s="32">
        <f>IF(J374&gt;AVERAGE(Prueba_1),$E$3,$E$4)</f>
        <v>3.2210526315789472</v>
      </c>
      <c r="P374" s="39">
        <f t="shared" si="17"/>
        <v>6.3</v>
      </c>
    </row>
    <row r="375" spans="3:16" ht="15.75" thickBot="1" x14ac:dyDescent="0.3">
      <c r="C375" s="25" t="s">
        <v>267</v>
      </c>
      <c r="D375" s="26">
        <v>41646</v>
      </c>
      <c r="E375" s="27" t="s">
        <v>577</v>
      </c>
      <c r="F375" s="18" t="str">
        <f>VLOOKUP(E375,BD_Escuela[],2,FALSE)</f>
        <v>Investigación Nutrición y Dietetica</v>
      </c>
      <c r="G375" s="27">
        <v>17</v>
      </c>
      <c r="H375" s="18" t="str">
        <f>VLOOKUP(G375,BD_Participacion[],2)</f>
        <v>Baja</v>
      </c>
      <c r="I375" s="18">
        <f>INDEX(BD_DecimasExtras,MATCH(H375,'BD Aux'!$H$7:$H$10,0),MATCH(YEAR(D375),'BD Aux'!$I$6:$M$6,0))</f>
        <v>0.1</v>
      </c>
      <c r="J375" s="27">
        <v>4.2</v>
      </c>
      <c r="K375" s="27">
        <v>4.0999999999999996</v>
      </c>
      <c r="L375" s="27">
        <v>2.1</v>
      </c>
      <c r="M375" s="32">
        <f t="shared" si="15"/>
        <v>4.3040983606557379</v>
      </c>
      <c r="N375" s="32">
        <f t="shared" ca="1" si="16"/>
        <v>3.4197885245901642</v>
      </c>
      <c r="O375" s="32">
        <f>IF(J375&gt;AVERAGE(Prueba_1),$E$3,$E$4)</f>
        <v>4.4092307692307706</v>
      </c>
      <c r="P375" s="39">
        <f t="shared" ca="1" si="17"/>
        <v>3.4197885245901642</v>
      </c>
    </row>
    <row r="376" spans="3:16" ht="15.75" thickBot="1" x14ac:dyDescent="0.3">
      <c r="C376" s="25" t="s">
        <v>268</v>
      </c>
      <c r="D376" s="26">
        <v>42618</v>
      </c>
      <c r="E376" s="27" t="s">
        <v>569</v>
      </c>
      <c r="F376" s="18" t="str">
        <f>VLOOKUP(E376,BD_Escuela[],2,FALSE)</f>
        <v>Ingeniería Computación</v>
      </c>
      <c r="G376" s="27">
        <v>20</v>
      </c>
      <c r="H376" s="18" t="str">
        <f>VLOOKUP(G376,BD_Participacion[],2)</f>
        <v>Baja</v>
      </c>
      <c r="I376" s="18">
        <f>INDEX(BD_DecimasExtras,MATCH(H376,'BD Aux'!$H$7:$H$10,0),MATCH(YEAR(D376),'BD Aux'!$I$6:$M$6,0))</f>
        <v>0.1</v>
      </c>
      <c r="J376" s="27">
        <v>1.8</v>
      </c>
      <c r="K376" s="27">
        <v>3.3</v>
      </c>
      <c r="L376" s="27">
        <v>4.5</v>
      </c>
      <c r="M376" s="32">
        <f t="shared" si="15"/>
        <v>4.3040983606557379</v>
      </c>
      <c r="N376" s="32">
        <f t="shared" ca="1" si="16"/>
        <v>4.2</v>
      </c>
      <c r="O376" s="32">
        <f>IF(J376&gt;AVERAGE(Prueba_1),$E$3,$E$4)</f>
        <v>3.2210526315789472</v>
      </c>
      <c r="P376" s="39">
        <f t="shared" si="17"/>
        <v>4.5</v>
      </c>
    </row>
    <row r="377" spans="3:16" ht="15.75" thickBot="1" x14ac:dyDescent="0.3">
      <c r="C377" s="25" t="s">
        <v>131</v>
      </c>
      <c r="D377" s="26">
        <v>42423</v>
      </c>
      <c r="E377" s="27" t="s">
        <v>571</v>
      </c>
      <c r="F377" s="18" t="str">
        <f>VLOOKUP(E377,BD_Escuela[],2,FALSE)</f>
        <v>Ingeniería Forestal</v>
      </c>
      <c r="G377" s="27">
        <v>18</v>
      </c>
      <c r="H377" s="18" t="str">
        <f>VLOOKUP(G377,BD_Participacion[],2)</f>
        <v>Baja</v>
      </c>
      <c r="I377" s="18">
        <f>INDEX(BD_DecimasExtras,MATCH(H377,'BD Aux'!$H$7:$H$10,0),MATCH(YEAR(D377),'BD Aux'!$I$6:$M$6,0))</f>
        <v>0.1</v>
      </c>
      <c r="J377" s="27">
        <v>1.3</v>
      </c>
      <c r="K377" s="27">
        <v>2.2999999999999998</v>
      </c>
      <c r="L377" s="27">
        <v>5.3</v>
      </c>
      <c r="M377" s="32">
        <f t="shared" si="15"/>
        <v>4.3040983606557379</v>
      </c>
      <c r="N377" s="32">
        <f t="shared" ca="1" si="16"/>
        <v>5.1285885245901639</v>
      </c>
      <c r="O377" s="32">
        <f>IF(J377&gt;AVERAGE(Prueba_1),$E$3,$E$4)</f>
        <v>3.2210526315789472</v>
      </c>
      <c r="P377" s="39">
        <f t="shared" si="17"/>
        <v>5.3</v>
      </c>
    </row>
    <row r="378" spans="3:16" ht="15.75" thickBot="1" x14ac:dyDescent="0.3">
      <c r="C378" s="25" t="s">
        <v>141</v>
      </c>
      <c r="D378" s="26">
        <v>42644</v>
      </c>
      <c r="E378" s="27" t="s">
        <v>561</v>
      </c>
      <c r="F378" s="18" t="str">
        <f>VLOOKUP(E378,BD_Escuela[],2,FALSE)</f>
        <v>Astronomía</v>
      </c>
      <c r="G378" s="27">
        <v>44</v>
      </c>
      <c r="H378" s="18" t="str">
        <f>VLOOKUP(G378,BD_Participacion[],2)</f>
        <v xml:space="preserve">Media </v>
      </c>
      <c r="I378" s="18">
        <f>INDEX(BD_DecimasExtras,MATCH(H378,'BD Aux'!$H$7:$H$10,0),MATCH(YEAR(D378),'BD Aux'!$I$6:$M$6,0))</f>
        <v>0.4</v>
      </c>
      <c r="J378" s="27">
        <v>4.0999999999999996</v>
      </c>
      <c r="K378" s="27">
        <v>3.6</v>
      </c>
      <c r="L378" s="27">
        <v>5.0999999999999996</v>
      </c>
      <c r="M378" s="32">
        <f t="shared" si="15"/>
        <v>4.6040983606557386</v>
      </c>
      <c r="N378" s="32">
        <f t="shared" ca="1" si="16"/>
        <v>4.2</v>
      </c>
      <c r="O378" s="32">
        <f>IF(J378&gt;AVERAGE(Prueba_1),$E$3,$E$4)</f>
        <v>4.4092307692307706</v>
      </c>
      <c r="P378" s="39">
        <f t="shared" si="17"/>
        <v>5.0999999999999996</v>
      </c>
    </row>
    <row r="379" spans="3:16" ht="15.75" thickBot="1" x14ac:dyDescent="0.3">
      <c r="C379" s="25" t="s">
        <v>68</v>
      </c>
      <c r="D379" s="26">
        <v>42318</v>
      </c>
      <c r="E379" s="27" t="s">
        <v>577</v>
      </c>
      <c r="F379" s="18" t="str">
        <f>VLOOKUP(E379,BD_Escuela[],2,FALSE)</f>
        <v>Investigación Nutrición y Dietetica</v>
      </c>
      <c r="G379" s="27">
        <v>25</v>
      </c>
      <c r="H379" s="18" t="str">
        <f>VLOOKUP(G379,BD_Participacion[],2)</f>
        <v>Baja</v>
      </c>
      <c r="I379" s="18">
        <f>INDEX(BD_DecimasExtras,MATCH(H379,'BD Aux'!$H$7:$H$10,0),MATCH(YEAR(D379),'BD Aux'!$I$6:$M$6,0))</f>
        <v>0.1</v>
      </c>
      <c r="J379" s="27">
        <v>4.9000000000000004</v>
      </c>
      <c r="K379" s="27">
        <v>5.3</v>
      </c>
      <c r="L379" s="27">
        <v>2.5</v>
      </c>
      <c r="M379" s="32">
        <f t="shared" si="15"/>
        <v>4.3040983606557379</v>
      </c>
      <c r="N379" s="32">
        <f t="shared" ca="1" si="16"/>
        <v>3.6333885245901643</v>
      </c>
      <c r="O379" s="32">
        <f>IF(J379&gt;AVERAGE(Prueba_1),$E$3,$E$4)</f>
        <v>4.4092307692307706</v>
      </c>
      <c r="P379" s="39">
        <f t="shared" ca="1" si="17"/>
        <v>3.6333885245901643</v>
      </c>
    </row>
    <row r="380" spans="3:16" ht="15.75" thickBot="1" x14ac:dyDescent="0.3">
      <c r="C380" s="25" t="s">
        <v>87</v>
      </c>
      <c r="D380" s="26">
        <v>41807</v>
      </c>
      <c r="E380" s="27" t="s">
        <v>567</v>
      </c>
      <c r="F380" s="18" t="str">
        <f>VLOOKUP(E380,BD_Escuela[],2,FALSE)</f>
        <v>Ingeniería Comercial</v>
      </c>
      <c r="G380" s="27">
        <v>37</v>
      </c>
      <c r="H380" s="18" t="str">
        <f>VLOOKUP(G380,BD_Participacion[],2)</f>
        <v xml:space="preserve">Media </v>
      </c>
      <c r="I380" s="18">
        <f>INDEX(BD_DecimasExtras,MATCH(H380,'BD Aux'!$H$7:$H$10,0),MATCH(YEAR(D380),'BD Aux'!$I$6:$M$6,0))</f>
        <v>0.3</v>
      </c>
      <c r="J380" s="27">
        <v>4.2</v>
      </c>
      <c r="K380" s="27">
        <v>4.2</v>
      </c>
      <c r="L380" s="27">
        <v>2.2000000000000002</v>
      </c>
      <c r="M380" s="32">
        <f t="shared" si="15"/>
        <v>4.5040983606557381</v>
      </c>
      <c r="N380" s="32">
        <f t="shared" ca="1" si="16"/>
        <v>3.5799885245901644</v>
      </c>
      <c r="O380" s="32">
        <f>IF(J380&gt;AVERAGE(Prueba_1),$E$3,$E$4)</f>
        <v>4.4092307692307706</v>
      </c>
      <c r="P380" s="39">
        <f t="shared" si="17"/>
        <v>2.2000000000000002</v>
      </c>
    </row>
    <row r="381" spans="3:16" ht="15.75" thickBot="1" x14ac:dyDescent="0.3">
      <c r="C381" s="25" t="s">
        <v>88</v>
      </c>
      <c r="D381" s="26">
        <v>42541</v>
      </c>
      <c r="E381" s="27" t="s">
        <v>571</v>
      </c>
      <c r="F381" s="18" t="str">
        <f>VLOOKUP(E381,BD_Escuela[],2,FALSE)</f>
        <v>Ingeniería Forestal</v>
      </c>
      <c r="G381" s="27">
        <v>49</v>
      </c>
      <c r="H381" s="18" t="str">
        <f>VLOOKUP(G381,BD_Participacion[],2)</f>
        <v>Alta</v>
      </c>
      <c r="I381" s="18">
        <f>INDEX(BD_DecimasExtras,MATCH(H381,'BD Aux'!$H$7:$H$10,0),MATCH(YEAR(D381),'BD Aux'!$I$6:$M$6,0))</f>
        <v>0.6</v>
      </c>
      <c r="J381" s="27">
        <v>3.6</v>
      </c>
      <c r="K381" s="27">
        <v>6.3</v>
      </c>
      <c r="L381" s="27">
        <v>1.1000000000000001</v>
      </c>
      <c r="M381" s="32">
        <f t="shared" si="15"/>
        <v>4.8040983606557379</v>
      </c>
      <c r="N381" s="32">
        <f t="shared" ca="1" si="16"/>
        <v>3.1527885245901639</v>
      </c>
      <c r="O381" s="32">
        <f>IF(J381&gt;AVERAGE(Prueba_1),$E$3,$E$4)</f>
        <v>3.2210526315789472</v>
      </c>
      <c r="P381" s="39">
        <f t="shared" si="17"/>
        <v>1.1000000000000001</v>
      </c>
    </row>
    <row r="382" spans="3:16" ht="15.75" thickBot="1" x14ac:dyDescent="0.3">
      <c r="C382" s="25" t="s">
        <v>147</v>
      </c>
      <c r="D382" s="26">
        <v>42739</v>
      </c>
      <c r="E382" s="27" t="s">
        <v>577</v>
      </c>
      <c r="F382" s="18" t="str">
        <f>VLOOKUP(E382,BD_Escuela[],2,FALSE)</f>
        <v>Investigación Nutrición y Dietetica</v>
      </c>
      <c r="G382" s="27">
        <v>5</v>
      </c>
      <c r="H382" s="18" t="str">
        <f>VLOOKUP(G382,BD_Participacion[],2)</f>
        <v>No tuvo</v>
      </c>
      <c r="I382" s="18">
        <f>INDEX(BD_DecimasExtras,MATCH(H382,'BD Aux'!$H$7:$H$10,0),MATCH(YEAR(D382),'BD Aux'!$I$6:$M$6,0))</f>
        <v>0.1</v>
      </c>
      <c r="J382" s="27">
        <v>1.5</v>
      </c>
      <c r="K382" s="27">
        <v>3.3</v>
      </c>
      <c r="L382" s="27">
        <v>3.8</v>
      </c>
      <c r="M382" s="32">
        <f t="shared" si="15"/>
        <v>4.3040983606557379</v>
      </c>
      <c r="N382" s="32">
        <f t="shared" ca="1" si="16"/>
        <v>4.2</v>
      </c>
      <c r="O382" s="32">
        <f>IF(J382&gt;AVERAGE(Prueba_1),$E$3,$E$4)</f>
        <v>3.2210526315789472</v>
      </c>
      <c r="P382" s="39">
        <f t="shared" ca="1" si="17"/>
        <v>3.2210526315789472</v>
      </c>
    </row>
    <row r="383" spans="3:16" ht="15.75" thickBot="1" x14ac:dyDescent="0.3">
      <c r="C383" s="25" t="s">
        <v>269</v>
      </c>
      <c r="D383" s="26">
        <v>42196</v>
      </c>
      <c r="E383" s="27" t="s">
        <v>559</v>
      </c>
      <c r="F383" s="18" t="str">
        <f>VLOOKUP(E383,BD_Escuela[],2,FALSE)</f>
        <v>Agronomía</v>
      </c>
      <c r="G383" s="27">
        <v>45</v>
      </c>
      <c r="H383" s="18" t="str">
        <f>VLOOKUP(G383,BD_Participacion[],2)</f>
        <v>Alta</v>
      </c>
      <c r="I383" s="18">
        <f>INDEX(BD_DecimasExtras,MATCH(H383,'BD Aux'!$H$7:$H$10,0),MATCH(YEAR(D383),'BD Aux'!$I$6:$M$6,0))</f>
        <v>0.6</v>
      </c>
      <c r="J383" s="27">
        <v>1.1000000000000001</v>
      </c>
      <c r="K383" s="27">
        <v>3.8</v>
      </c>
      <c r="L383" s="27">
        <v>4.4000000000000004</v>
      </c>
      <c r="M383" s="32">
        <f t="shared" si="15"/>
        <v>3.4</v>
      </c>
      <c r="N383" s="32">
        <f t="shared" ca="1" si="16"/>
        <v>4.1652000000000005</v>
      </c>
      <c r="O383" s="32">
        <f>IF(J383&gt;AVERAGE(Prueba_1),$E$3,$E$4)</f>
        <v>3.2210526315789472</v>
      </c>
      <c r="P383" s="39">
        <f t="shared" si="17"/>
        <v>4.4000000000000004</v>
      </c>
    </row>
    <row r="384" spans="3:16" ht="15.75" thickBot="1" x14ac:dyDescent="0.3">
      <c r="C384" s="25" t="s">
        <v>49</v>
      </c>
      <c r="D384" s="26">
        <v>42441</v>
      </c>
      <c r="E384" s="27" t="s">
        <v>573</v>
      </c>
      <c r="F384" s="18" t="str">
        <f>VLOOKUP(E384,BD_Escuela[],2,FALSE)</f>
        <v>Ingeniería Mecánica</v>
      </c>
      <c r="G384" s="27">
        <v>3</v>
      </c>
      <c r="H384" s="18" t="str">
        <f>VLOOKUP(G384,BD_Participacion[],2)</f>
        <v>No tuvo</v>
      </c>
      <c r="I384" s="18">
        <f>INDEX(BD_DecimasExtras,MATCH(H384,'BD Aux'!$H$7:$H$10,0),MATCH(YEAR(D384),'BD Aux'!$I$6:$M$6,0))</f>
        <v>0</v>
      </c>
      <c r="J384" s="27">
        <v>3.9</v>
      </c>
      <c r="K384" s="27">
        <v>5.0999999999999996</v>
      </c>
      <c r="L384" s="27">
        <v>6.1</v>
      </c>
      <c r="M384" s="32">
        <f t="shared" si="15"/>
        <v>4.2040983606557383</v>
      </c>
      <c r="N384" s="32">
        <f t="shared" ca="1" si="16"/>
        <v>5.502388524590164</v>
      </c>
      <c r="O384" s="32">
        <f>IF(J384&gt;AVERAGE(Prueba_1),$E$3,$E$4)</f>
        <v>3.2210526315789472</v>
      </c>
      <c r="P384" s="39">
        <f t="shared" si="17"/>
        <v>6.1</v>
      </c>
    </row>
    <row r="385" spans="3:16" ht="15.75" thickBot="1" x14ac:dyDescent="0.3">
      <c r="C385" s="25" t="s">
        <v>270</v>
      </c>
      <c r="D385" s="26">
        <v>42386</v>
      </c>
      <c r="E385" s="27" t="s">
        <v>575</v>
      </c>
      <c r="F385" s="18" t="str">
        <f>VLOOKUP(E385,BD_Escuela[],2,FALSE)</f>
        <v>Ingeniería Transporte</v>
      </c>
      <c r="G385" s="27">
        <v>17</v>
      </c>
      <c r="H385" s="18" t="str">
        <f>VLOOKUP(G385,BD_Participacion[],2)</f>
        <v>Baja</v>
      </c>
      <c r="I385" s="18">
        <f>INDEX(BD_DecimasExtras,MATCH(H385,'BD Aux'!$H$7:$H$10,0),MATCH(YEAR(D385),'BD Aux'!$I$6:$M$6,0))</f>
        <v>0.1</v>
      </c>
      <c r="J385" s="27">
        <v>2.2000000000000002</v>
      </c>
      <c r="K385" s="27">
        <v>1.9</v>
      </c>
      <c r="L385" s="27">
        <v>5.5</v>
      </c>
      <c r="M385" s="32">
        <f t="shared" si="15"/>
        <v>4.3040983606557379</v>
      </c>
      <c r="N385" s="32">
        <f t="shared" ca="1" si="16"/>
        <v>5.2353885245901646</v>
      </c>
      <c r="O385" s="32">
        <f>IF(J385&gt;AVERAGE(Prueba_1),$E$3,$E$4)</f>
        <v>3.2210526315789472</v>
      </c>
      <c r="P385" s="39">
        <f t="shared" si="17"/>
        <v>5.5</v>
      </c>
    </row>
    <row r="386" spans="3:16" ht="15.75" thickBot="1" x14ac:dyDescent="0.3">
      <c r="C386" s="25" t="s">
        <v>138</v>
      </c>
      <c r="D386" s="26">
        <v>42052</v>
      </c>
      <c r="E386" s="27" t="s">
        <v>579</v>
      </c>
      <c r="F386" s="18" t="str">
        <f>VLOOKUP(E386,BD_Escuela[],2,FALSE)</f>
        <v>Investigación Quimica</v>
      </c>
      <c r="G386" s="27">
        <v>24</v>
      </c>
      <c r="H386" s="18" t="str">
        <f>VLOOKUP(G386,BD_Participacion[],2)</f>
        <v>Baja</v>
      </c>
      <c r="I386" s="18">
        <f>INDEX(BD_DecimasExtras,MATCH(H386,'BD Aux'!$H$7:$H$10,0),MATCH(YEAR(D386),'BD Aux'!$I$6:$M$6,0))</f>
        <v>0.1</v>
      </c>
      <c r="J386" s="27">
        <v>6.5</v>
      </c>
      <c r="K386" s="27">
        <v>6.4</v>
      </c>
      <c r="L386" s="27">
        <v>1.8</v>
      </c>
      <c r="M386" s="32">
        <f t="shared" si="15"/>
        <v>4.3040983606557379</v>
      </c>
      <c r="N386" s="32">
        <f t="shared" ca="1" si="16"/>
        <v>3.2595885245901641</v>
      </c>
      <c r="O386" s="32">
        <f>IF(J386&gt;AVERAGE(Prueba_1),$E$3,$E$4)</f>
        <v>4.4092307692307706</v>
      </c>
      <c r="P386" s="39">
        <f t="shared" ca="1" si="17"/>
        <v>3.2595885245901641</v>
      </c>
    </row>
    <row r="387" spans="3:16" ht="15.75" thickBot="1" x14ac:dyDescent="0.3">
      <c r="C387" s="25" t="s">
        <v>44</v>
      </c>
      <c r="D387" s="26">
        <v>41360</v>
      </c>
      <c r="E387" s="27" t="s">
        <v>559</v>
      </c>
      <c r="F387" s="18" t="str">
        <f>VLOOKUP(E387,BD_Escuela[],2,FALSE)</f>
        <v>Agronomía</v>
      </c>
      <c r="G387" s="27">
        <v>29</v>
      </c>
      <c r="H387" s="18" t="str">
        <f>VLOOKUP(G387,BD_Participacion[],2)</f>
        <v>Baja</v>
      </c>
      <c r="I387" s="18">
        <f>INDEX(BD_DecimasExtras,MATCH(H387,'BD Aux'!$H$7:$H$10,0),MATCH(YEAR(D387),'BD Aux'!$I$6:$M$6,0))</f>
        <v>0.1</v>
      </c>
      <c r="J387" s="27">
        <v>3.6</v>
      </c>
      <c r="K387" s="27">
        <v>6.5</v>
      </c>
      <c r="L387" s="27">
        <v>4.4000000000000004</v>
      </c>
      <c r="M387" s="32">
        <f t="shared" si="15"/>
        <v>4.8833333333333329</v>
      </c>
      <c r="N387" s="32">
        <f t="shared" ca="1" si="16"/>
        <v>4.9573</v>
      </c>
      <c r="O387" s="32">
        <f>IF(J387&gt;AVERAGE(Prueba_1),$E$3,$E$4)</f>
        <v>3.2210526315789472</v>
      </c>
      <c r="P387" s="39">
        <f t="shared" si="17"/>
        <v>6.5</v>
      </c>
    </row>
    <row r="388" spans="3:16" ht="15.75" thickBot="1" x14ac:dyDescent="0.3">
      <c r="C388" s="25" t="s">
        <v>69</v>
      </c>
      <c r="D388" s="26">
        <v>41511</v>
      </c>
      <c r="E388" s="27" t="s">
        <v>577</v>
      </c>
      <c r="F388" s="18" t="str">
        <f>VLOOKUP(E388,BD_Escuela[],2,FALSE)</f>
        <v>Investigación Nutrición y Dietetica</v>
      </c>
      <c r="G388" s="27">
        <v>25</v>
      </c>
      <c r="H388" s="18" t="str">
        <f>VLOOKUP(G388,BD_Participacion[],2)</f>
        <v>Baja</v>
      </c>
      <c r="I388" s="18">
        <f>INDEX(BD_DecimasExtras,MATCH(H388,'BD Aux'!$H$7:$H$10,0),MATCH(YEAR(D388),'BD Aux'!$I$6:$M$6,0))</f>
        <v>0.1</v>
      </c>
      <c r="J388" s="27">
        <v>6.3</v>
      </c>
      <c r="K388" s="27">
        <v>3</v>
      </c>
      <c r="L388" s="27">
        <v>2.4</v>
      </c>
      <c r="M388" s="32">
        <f t="shared" si="15"/>
        <v>4.3040983606557379</v>
      </c>
      <c r="N388" s="32">
        <f t="shared" ca="1" si="16"/>
        <v>3.5799885245901644</v>
      </c>
      <c r="O388" s="32">
        <f>IF(J388&gt;AVERAGE(Prueba_1),$E$3,$E$4)</f>
        <v>4.4092307692307706</v>
      </c>
      <c r="P388" s="39">
        <f t="shared" ca="1" si="17"/>
        <v>3.5799885245901644</v>
      </c>
    </row>
    <row r="389" spans="3:16" ht="15.75" thickBot="1" x14ac:dyDescent="0.3">
      <c r="C389" s="25" t="s">
        <v>271</v>
      </c>
      <c r="D389" s="26">
        <v>42436</v>
      </c>
      <c r="E389" s="27" t="s">
        <v>561</v>
      </c>
      <c r="F389" s="18" t="str">
        <f>VLOOKUP(E389,BD_Escuela[],2,FALSE)</f>
        <v>Astronomía</v>
      </c>
      <c r="G389" s="27">
        <v>48</v>
      </c>
      <c r="H389" s="18" t="str">
        <f>VLOOKUP(G389,BD_Participacion[],2)</f>
        <v>Alta</v>
      </c>
      <c r="I389" s="18">
        <f>INDEX(BD_DecimasExtras,MATCH(H389,'BD Aux'!$H$7:$H$10,0),MATCH(YEAR(D389),'BD Aux'!$I$6:$M$6,0))</f>
        <v>0.6</v>
      </c>
      <c r="J389" s="27">
        <v>4.7</v>
      </c>
      <c r="K389" s="27">
        <v>1</v>
      </c>
      <c r="L389" s="27">
        <v>5.4</v>
      </c>
      <c r="M389" s="32">
        <f t="shared" si="15"/>
        <v>4.8040983606557379</v>
      </c>
      <c r="N389" s="32">
        <f t="shared" ca="1" si="16"/>
        <v>5.4489885245901641</v>
      </c>
      <c r="O389" s="32">
        <f>IF(J389&gt;AVERAGE(Prueba_1),$E$3,$E$4)</f>
        <v>4.4092307692307706</v>
      </c>
      <c r="P389" s="39">
        <f t="shared" si="17"/>
        <v>5.4</v>
      </c>
    </row>
    <row r="390" spans="3:16" ht="15.75" thickBot="1" x14ac:dyDescent="0.3">
      <c r="C390" s="25" t="s">
        <v>272</v>
      </c>
      <c r="D390" s="26">
        <v>42644</v>
      </c>
      <c r="E390" s="27" t="s">
        <v>563</v>
      </c>
      <c r="F390" s="18" t="str">
        <f>VLOOKUP(E390,BD_Escuela[],2,FALSE)</f>
        <v>Bachilerato</v>
      </c>
      <c r="G390" s="27">
        <v>23</v>
      </c>
      <c r="H390" s="18" t="str">
        <f>VLOOKUP(G390,BD_Participacion[],2)</f>
        <v>Baja</v>
      </c>
      <c r="I390" s="18">
        <f>INDEX(BD_DecimasExtras,MATCH(H390,'BD Aux'!$H$7:$H$10,0),MATCH(YEAR(D390),'BD Aux'!$I$6:$M$6,0))</f>
        <v>0.1</v>
      </c>
      <c r="J390" s="27">
        <v>1</v>
      </c>
      <c r="K390" s="27">
        <v>6.5</v>
      </c>
      <c r="L390" s="27">
        <v>1.9</v>
      </c>
      <c r="M390" s="32">
        <f t="shared" si="15"/>
        <v>4.3040983606557379</v>
      </c>
      <c r="N390" s="32">
        <f t="shared" ca="1" si="16"/>
        <v>4.2</v>
      </c>
      <c r="O390" s="32">
        <f>IF(J390&gt;AVERAGE(Prueba_1),$E$3,$E$4)</f>
        <v>3.2210526315789472</v>
      </c>
      <c r="P390" s="39">
        <f t="shared" ca="1" si="17"/>
        <v>3.2210526315789472</v>
      </c>
    </row>
    <row r="391" spans="3:16" ht="15.75" thickBot="1" x14ac:dyDescent="0.3">
      <c r="C391" s="25" t="s">
        <v>273</v>
      </c>
      <c r="D391" s="26">
        <v>42148</v>
      </c>
      <c r="E391" s="27" t="s">
        <v>573</v>
      </c>
      <c r="F391" s="18" t="str">
        <f>VLOOKUP(E391,BD_Escuela[],2,FALSE)</f>
        <v>Ingeniería Mecánica</v>
      </c>
      <c r="G391" s="27">
        <v>17</v>
      </c>
      <c r="H391" s="18" t="str">
        <f>VLOOKUP(G391,BD_Participacion[],2)</f>
        <v>Baja</v>
      </c>
      <c r="I391" s="18">
        <f>INDEX(BD_DecimasExtras,MATCH(H391,'BD Aux'!$H$7:$H$10,0),MATCH(YEAR(D391),'BD Aux'!$I$6:$M$6,0))</f>
        <v>0.1</v>
      </c>
      <c r="J391" s="27">
        <v>6.8</v>
      </c>
      <c r="K391" s="27">
        <v>5.3</v>
      </c>
      <c r="L391" s="27">
        <v>1.1000000000000001</v>
      </c>
      <c r="M391" s="32">
        <f t="shared" si="15"/>
        <v>4.3040983606557379</v>
      </c>
      <c r="N391" s="32">
        <f t="shared" ca="1" si="16"/>
        <v>2.885788524590164</v>
      </c>
      <c r="O391" s="32">
        <f>IF(J391&gt;AVERAGE(Prueba_1),$E$3,$E$4)</f>
        <v>4.4092307692307706</v>
      </c>
      <c r="P391" s="39">
        <f t="shared" ca="1" si="17"/>
        <v>2.885788524590164</v>
      </c>
    </row>
    <row r="392" spans="3:16" ht="15.75" thickBot="1" x14ac:dyDescent="0.3">
      <c r="C392" s="25" t="s">
        <v>274</v>
      </c>
      <c r="D392" s="26">
        <v>41698</v>
      </c>
      <c r="E392" s="27" t="s">
        <v>577</v>
      </c>
      <c r="F392" s="18" t="str">
        <f>VLOOKUP(E392,BD_Escuela[],2,FALSE)</f>
        <v>Investigación Nutrición y Dietetica</v>
      </c>
      <c r="G392" s="27">
        <v>33</v>
      </c>
      <c r="H392" s="18" t="str">
        <f>VLOOKUP(G392,BD_Participacion[],2)</f>
        <v xml:space="preserve">Media </v>
      </c>
      <c r="I392" s="18">
        <f>INDEX(BD_DecimasExtras,MATCH(H392,'BD Aux'!$H$7:$H$10,0),MATCH(YEAR(D392),'BD Aux'!$I$6:$M$6,0))</f>
        <v>0.3</v>
      </c>
      <c r="J392" s="27">
        <v>2.2000000000000002</v>
      </c>
      <c r="K392" s="27">
        <v>5.9</v>
      </c>
      <c r="L392" s="27">
        <v>3.8</v>
      </c>
      <c r="M392" s="32">
        <f t="shared" ref="M392:M455" si="18">IF(F392&lt;&gt;"Agronomía",$E$2+I392,IF(D392&gt;12-31-2015,AVERAGE(J392:L392)+I392/2,SUM(J392:L392)*(1-0.65)))</f>
        <v>4.5040983606557381</v>
      </c>
      <c r="N392" s="32">
        <f t="shared" ref="N392:N455" ca="1" si="19">IF(YEARFRAC(D392,TODAY())&gt;3.75,SUM(L392,M392)*(1-0.466),4.2)</f>
        <v>4.4343885245901644</v>
      </c>
      <c r="O392" s="32">
        <f>IF(J392&gt;AVERAGE(Prueba_1),$E$3,$E$4)</f>
        <v>3.2210526315789472</v>
      </c>
      <c r="P392" s="39">
        <f t="shared" ref="P392:P455" si="20">IF(L392&lt;4,IF(I392&gt;AVERAGE($I$7:$I$1048),MIN(J392:L392),MIN(M392:O392)),MAX(J392:L392))</f>
        <v>2.2000000000000002</v>
      </c>
    </row>
    <row r="393" spans="3:16" ht="15.75" thickBot="1" x14ac:dyDescent="0.3">
      <c r="C393" s="25" t="s">
        <v>83</v>
      </c>
      <c r="D393" s="26">
        <v>41399</v>
      </c>
      <c r="E393" s="27" t="s">
        <v>573</v>
      </c>
      <c r="F393" s="18" t="str">
        <f>VLOOKUP(E393,BD_Escuela[],2,FALSE)</f>
        <v>Ingeniería Mecánica</v>
      </c>
      <c r="G393" s="27">
        <v>10</v>
      </c>
      <c r="H393" s="18" t="str">
        <f>VLOOKUP(G393,BD_Participacion[],2)</f>
        <v>No tuvo</v>
      </c>
      <c r="I393" s="18">
        <f>INDEX(BD_DecimasExtras,MATCH(H393,'BD Aux'!$H$7:$H$10,0),MATCH(YEAR(D393),'BD Aux'!$I$6:$M$6,0))</f>
        <v>0</v>
      </c>
      <c r="J393" s="27">
        <v>4.5999999999999996</v>
      </c>
      <c r="K393" s="27">
        <v>3.1</v>
      </c>
      <c r="L393" s="27">
        <v>2.7</v>
      </c>
      <c r="M393" s="32">
        <f t="shared" si="18"/>
        <v>4.2040983606557383</v>
      </c>
      <c r="N393" s="32">
        <f t="shared" ca="1" si="19"/>
        <v>3.6867885245901646</v>
      </c>
      <c r="O393" s="32">
        <f>IF(J393&gt;AVERAGE(Prueba_1),$E$3,$E$4)</f>
        <v>4.4092307692307706</v>
      </c>
      <c r="P393" s="39">
        <f t="shared" ca="1" si="20"/>
        <v>3.6867885245901646</v>
      </c>
    </row>
    <row r="394" spans="3:16" ht="15.75" thickBot="1" x14ac:dyDescent="0.3">
      <c r="C394" s="25" t="s">
        <v>83</v>
      </c>
      <c r="D394" s="26">
        <v>41399</v>
      </c>
      <c r="E394" s="27" t="s">
        <v>571</v>
      </c>
      <c r="F394" s="18" t="str">
        <f>VLOOKUP(E394,BD_Escuela[],2,FALSE)</f>
        <v>Ingeniería Forestal</v>
      </c>
      <c r="G394" s="27">
        <v>40</v>
      </c>
      <c r="H394" s="18" t="str">
        <f>VLOOKUP(G394,BD_Participacion[],2)</f>
        <v xml:space="preserve">Media </v>
      </c>
      <c r="I394" s="18">
        <f>INDEX(BD_DecimasExtras,MATCH(H394,'BD Aux'!$H$7:$H$10,0),MATCH(YEAR(D394),'BD Aux'!$I$6:$M$6,0))</f>
        <v>0.2</v>
      </c>
      <c r="J394" s="27">
        <v>4.7</v>
      </c>
      <c r="K394" s="27">
        <v>5.3</v>
      </c>
      <c r="L394" s="27">
        <v>3.3</v>
      </c>
      <c r="M394" s="32">
        <f t="shared" si="18"/>
        <v>4.4040983606557385</v>
      </c>
      <c r="N394" s="32">
        <f t="shared" ca="1" si="19"/>
        <v>4.1139885245901642</v>
      </c>
      <c r="O394" s="32">
        <f>IF(J394&gt;AVERAGE(Prueba_1),$E$3,$E$4)</f>
        <v>4.4092307692307706</v>
      </c>
      <c r="P394" s="39">
        <f t="shared" si="20"/>
        <v>3.3</v>
      </c>
    </row>
    <row r="395" spans="3:16" ht="15.75" thickBot="1" x14ac:dyDescent="0.3">
      <c r="C395" s="25" t="s">
        <v>248</v>
      </c>
      <c r="D395" s="26">
        <v>41585</v>
      </c>
      <c r="E395" s="27" t="s">
        <v>565</v>
      </c>
      <c r="F395" s="18" t="str">
        <f>VLOOKUP(E395,BD_Escuela[],2,FALSE)</f>
        <v>Enfermería</v>
      </c>
      <c r="G395" s="27">
        <v>9</v>
      </c>
      <c r="H395" s="18" t="str">
        <f>VLOOKUP(G395,BD_Participacion[],2)</f>
        <v>No tuvo</v>
      </c>
      <c r="I395" s="18">
        <f>INDEX(BD_DecimasExtras,MATCH(H395,'BD Aux'!$H$7:$H$10,0),MATCH(YEAR(D395),'BD Aux'!$I$6:$M$6,0))</f>
        <v>0</v>
      </c>
      <c r="J395" s="27">
        <v>2.8</v>
      </c>
      <c r="K395" s="27">
        <v>2.8</v>
      </c>
      <c r="L395" s="27">
        <v>3.6</v>
      </c>
      <c r="M395" s="32">
        <f t="shared" si="18"/>
        <v>4.2040983606557383</v>
      </c>
      <c r="N395" s="32">
        <f t="shared" ca="1" si="19"/>
        <v>4.1673885245901641</v>
      </c>
      <c r="O395" s="32">
        <f>IF(J395&gt;AVERAGE(Prueba_1),$E$3,$E$4)</f>
        <v>3.2210526315789472</v>
      </c>
      <c r="P395" s="39">
        <f t="shared" ca="1" si="20"/>
        <v>3.2210526315789472</v>
      </c>
    </row>
    <row r="396" spans="3:16" ht="15.75" thickBot="1" x14ac:dyDescent="0.3">
      <c r="C396" s="25" t="s">
        <v>275</v>
      </c>
      <c r="D396" s="26">
        <v>41616</v>
      </c>
      <c r="E396" s="27" t="s">
        <v>577</v>
      </c>
      <c r="F396" s="18" t="str">
        <f>VLOOKUP(E396,BD_Escuela[],2,FALSE)</f>
        <v>Investigación Nutrición y Dietetica</v>
      </c>
      <c r="G396" s="27">
        <v>23</v>
      </c>
      <c r="H396" s="18" t="str">
        <f>VLOOKUP(G396,BD_Participacion[],2)</f>
        <v>Baja</v>
      </c>
      <c r="I396" s="18">
        <f>INDEX(BD_DecimasExtras,MATCH(H396,'BD Aux'!$H$7:$H$10,0),MATCH(YEAR(D396),'BD Aux'!$I$6:$M$6,0))</f>
        <v>0.1</v>
      </c>
      <c r="J396" s="27">
        <v>4.3</v>
      </c>
      <c r="K396" s="27">
        <v>2.1</v>
      </c>
      <c r="L396" s="27">
        <v>1.1000000000000001</v>
      </c>
      <c r="M396" s="32">
        <f t="shared" si="18"/>
        <v>4.3040983606557379</v>
      </c>
      <c r="N396" s="32">
        <f t="shared" ca="1" si="19"/>
        <v>2.885788524590164</v>
      </c>
      <c r="O396" s="32">
        <f>IF(J396&gt;AVERAGE(Prueba_1),$E$3,$E$4)</f>
        <v>4.4092307692307706</v>
      </c>
      <c r="P396" s="39">
        <f t="shared" ca="1" si="20"/>
        <v>2.885788524590164</v>
      </c>
    </row>
    <row r="397" spans="3:16" ht="15.75" thickBot="1" x14ac:dyDescent="0.3">
      <c r="C397" s="25" t="s">
        <v>139</v>
      </c>
      <c r="D397" s="26">
        <v>41877</v>
      </c>
      <c r="E397" s="27" t="s">
        <v>561</v>
      </c>
      <c r="F397" s="18" t="str">
        <f>VLOOKUP(E397,BD_Escuela[],2,FALSE)</f>
        <v>Astronomía</v>
      </c>
      <c r="G397" s="27">
        <v>40</v>
      </c>
      <c r="H397" s="18" t="str">
        <f>VLOOKUP(G397,BD_Participacion[],2)</f>
        <v xml:space="preserve">Media </v>
      </c>
      <c r="I397" s="18">
        <f>INDEX(BD_DecimasExtras,MATCH(H397,'BD Aux'!$H$7:$H$10,0),MATCH(YEAR(D397),'BD Aux'!$I$6:$M$6,0))</f>
        <v>0.3</v>
      </c>
      <c r="J397" s="27">
        <v>6.6</v>
      </c>
      <c r="K397" s="27">
        <v>4.5999999999999996</v>
      </c>
      <c r="L397" s="27">
        <v>4.3</v>
      </c>
      <c r="M397" s="32">
        <f t="shared" si="18"/>
        <v>4.5040983606557381</v>
      </c>
      <c r="N397" s="32">
        <f t="shared" ca="1" si="19"/>
        <v>4.7013885245901639</v>
      </c>
      <c r="O397" s="32">
        <f>IF(J397&gt;AVERAGE(Prueba_1),$E$3,$E$4)</f>
        <v>4.4092307692307706</v>
      </c>
      <c r="P397" s="39">
        <f t="shared" si="20"/>
        <v>6.6</v>
      </c>
    </row>
    <row r="398" spans="3:16" ht="15.75" thickBot="1" x14ac:dyDescent="0.3">
      <c r="C398" s="25" t="s">
        <v>276</v>
      </c>
      <c r="D398" s="26">
        <v>42732</v>
      </c>
      <c r="E398" s="27" t="s">
        <v>575</v>
      </c>
      <c r="F398" s="18" t="str">
        <f>VLOOKUP(E398,BD_Escuela[],2,FALSE)</f>
        <v>Ingeniería Transporte</v>
      </c>
      <c r="G398" s="27">
        <v>31</v>
      </c>
      <c r="H398" s="18" t="str">
        <f>VLOOKUP(G398,BD_Participacion[],2)</f>
        <v xml:space="preserve">Media </v>
      </c>
      <c r="I398" s="18">
        <f>INDEX(BD_DecimasExtras,MATCH(H398,'BD Aux'!$H$7:$H$10,0),MATCH(YEAR(D398),'BD Aux'!$I$6:$M$6,0))</f>
        <v>0.4</v>
      </c>
      <c r="J398" s="27">
        <v>3.1</v>
      </c>
      <c r="K398" s="27">
        <v>6.9</v>
      </c>
      <c r="L398" s="27">
        <v>6.1</v>
      </c>
      <c r="M398" s="32">
        <f t="shared" si="18"/>
        <v>4.6040983606557386</v>
      </c>
      <c r="N398" s="32">
        <f t="shared" ca="1" si="19"/>
        <v>4.2</v>
      </c>
      <c r="O398" s="32">
        <f>IF(J398&gt;AVERAGE(Prueba_1),$E$3,$E$4)</f>
        <v>3.2210526315789472</v>
      </c>
      <c r="P398" s="39">
        <f t="shared" si="20"/>
        <v>6.9</v>
      </c>
    </row>
    <row r="399" spans="3:16" ht="15.75" thickBot="1" x14ac:dyDescent="0.3">
      <c r="C399" s="25" t="s">
        <v>226</v>
      </c>
      <c r="D399" s="26">
        <v>42105</v>
      </c>
      <c r="E399" s="27" t="s">
        <v>565</v>
      </c>
      <c r="F399" s="18" t="str">
        <f>VLOOKUP(E399,BD_Escuela[],2,FALSE)</f>
        <v>Enfermería</v>
      </c>
      <c r="G399" s="27">
        <v>28</v>
      </c>
      <c r="H399" s="18" t="str">
        <f>VLOOKUP(G399,BD_Participacion[],2)</f>
        <v>Baja</v>
      </c>
      <c r="I399" s="18">
        <f>INDEX(BD_DecimasExtras,MATCH(H399,'BD Aux'!$H$7:$H$10,0),MATCH(YEAR(D399),'BD Aux'!$I$6:$M$6,0))</f>
        <v>0.1</v>
      </c>
      <c r="J399" s="27">
        <v>2.2999999999999998</v>
      </c>
      <c r="K399" s="27">
        <v>6.4</v>
      </c>
      <c r="L399" s="27">
        <v>2.1</v>
      </c>
      <c r="M399" s="32">
        <f t="shared" si="18"/>
        <v>4.3040983606557379</v>
      </c>
      <c r="N399" s="32">
        <f t="shared" ca="1" si="19"/>
        <v>3.4197885245901642</v>
      </c>
      <c r="O399" s="32">
        <f>IF(J399&gt;AVERAGE(Prueba_1),$E$3,$E$4)</f>
        <v>3.2210526315789472</v>
      </c>
      <c r="P399" s="39">
        <f t="shared" ca="1" si="20"/>
        <v>3.2210526315789472</v>
      </c>
    </row>
    <row r="400" spans="3:16" ht="15.75" thickBot="1" x14ac:dyDescent="0.3">
      <c r="C400" s="25" t="s">
        <v>130</v>
      </c>
      <c r="D400" s="26">
        <v>42639</v>
      </c>
      <c r="E400" s="27" t="s">
        <v>575</v>
      </c>
      <c r="F400" s="18" t="str">
        <f>VLOOKUP(E400,BD_Escuela[],2,FALSE)</f>
        <v>Ingeniería Transporte</v>
      </c>
      <c r="G400" s="27">
        <v>46</v>
      </c>
      <c r="H400" s="18" t="str">
        <f>VLOOKUP(G400,BD_Participacion[],2)</f>
        <v>Alta</v>
      </c>
      <c r="I400" s="18">
        <f>INDEX(BD_DecimasExtras,MATCH(H400,'BD Aux'!$H$7:$H$10,0),MATCH(YEAR(D400),'BD Aux'!$I$6:$M$6,0))</f>
        <v>0.6</v>
      </c>
      <c r="J400" s="27">
        <v>3.9</v>
      </c>
      <c r="K400" s="27">
        <v>2.5</v>
      </c>
      <c r="L400" s="27">
        <v>6.5</v>
      </c>
      <c r="M400" s="32">
        <f t="shared" si="18"/>
        <v>4.8040983606557379</v>
      </c>
      <c r="N400" s="32">
        <f t="shared" ca="1" si="19"/>
        <v>4.2</v>
      </c>
      <c r="O400" s="32">
        <f>IF(J400&gt;AVERAGE(Prueba_1),$E$3,$E$4)</f>
        <v>3.2210526315789472</v>
      </c>
      <c r="P400" s="39">
        <f t="shared" si="20"/>
        <v>6.5</v>
      </c>
    </row>
    <row r="401" spans="3:16" ht="15.75" thickBot="1" x14ac:dyDescent="0.3">
      <c r="C401" s="25" t="s">
        <v>144</v>
      </c>
      <c r="D401" s="26">
        <v>42215</v>
      </c>
      <c r="E401" s="27" t="s">
        <v>575</v>
      </c>
      <c r="F401" s="18" t="str">
        <f>VLOOKUP(E401,BD_Escuela[],2,FALSE)</f>
        <v>Ingeniería Transporte</v>
      </c>
      <c r="G401" s="27">
        <v>21</v>
      </c>
      <c r="H401" s="18" t="str">
        <f>VLOOKUP(G401,BD_Participacion[],2)</f>
        <v>Baja</v>
      </c>
      <c r="I401" s="18">
        <f>INDEX(BD_DecimasExtras,MATCH(H401,'BD Aux'!$H$7:$H$10,0),MATCH(YEAR(D401),'BD Aux'!$I$6:$M$6,0))</f>
        <v>0.1</v>
      </c>
      <c r="J401" s="27">
        <v>6.5</v>
      </c>
      <c r="K401" s="27">
        <v>7</v>
      </c>
      <c r="L401" s="27">
        <v>6.6</v>
      </c>
      <c r="M401" s="32">
        <f t="shared" si="18"/>
        <v>4.3040983606557379</v>
      </c>
      <c r="N401" s="32">
        <f t="shared" ca="1" si="19"/>
        <v>5.8227885245901643</v>
      </c>
      <c r="O401" s="32">
        <f>IF(J401&gt;AVERAGE(Prueba_1),$E$3,$E$4)</f>
        <v>4.4092307692307706</v>
      </c>
      <c r="P401" s="39">
        <f t="shared" si="20"/>
        <v>7</v>
      </c>
    </row>
    <row r="402" spans="3:16" ht="15.75" thickBot="1" x14ac:dyDescent="0.3">
      <c r="C402" s="25" t="s">
        <v>277</v>
      </c>
      <c r="D402" s="26">
        <v>42042</v>
      </c>
      <c r="E402" s="27" t="s">
        <v>563</v>
      </c>
      <c r="F402" s="18" t="str">
        <f>VLOOKUP(E402,BD_Escuela[],2,FALSE)</f>
        <v>Bachilerato</v>
      </c>
      <c r="G402" s="27">
        <v>5</v>
      </c>
      <c r="H402" s="18" t="str">
        <f>VLOOKUP(G402,BD_Participacion[],2)</f>
        <v>No tuvo</v>
      </c>
      <c r="I402" s="18">
        <f>INDEX(BD_DecimasExtras,MATCH(H402,'BD Aux'!$H$7:$H$10,0),MATCH(YEAR(D402),'BD Aux'!$I$6:$M$6,0))</f>
        <v>0</v>
      </c>
      <c r="J402" s="27">
        <v>7</v>
      </c>
      <c r="K402" s="27">
        <v>5.8</v>
      </c>
      <c r="L402" s="27">
        <v>3.8</v>
      </c>
      <c r="M402" s="32">
        <f t="shared" si="18"/>
        <v>4.2040983606557383</v>
      </c>
      <c r="N402" s="32">
        <f t="shared" ca="1" si="19"/>
        <v>4.2741885245901647</v>
      </c>
      <c r="O402" s="32">
        <f>IF(J402&gt;AVERAGE(Prueba_1),$E$3,$E$4)</f>
        <v>4.4092307692307706</v>
      </c>
      <c r="P402" s="39">
        <f t="shared" ca="1" si="20"/>
        <v>4.2040983606557383</v>
      </c>
    </row>
    <row r="403" spans="3:16" ht="15.75" thickBot="1" x14ac:dyDescent="0.3">
      <c r="C403" s="25" t="s">
        <v>278</v>
      </c>
      <c r="D403" s="26">
        <v>42741</v>
      </c>
      <c r="E403" s="27" t="s">
        <v>573</v>
      </c>
      <c r="F403" s="18" t="str">
        <f>VLOOKUP(E403,BD_Escuela[],2,FALSE)</f>
        <v>Ingeniería Mecánica</v>
      </c>
      <c r="G403" s="27">
        <v>44</v>
      </c>
      <c r="H403" s="18" t="str">
        <f>VLOOKUP(G403,BD_Participacion[],2)</f>
        <v xml:space="preserve">Media </v>
      </c>
      <c r="I403" s="18">
        <f>INDEX(BD_DecimasExtras,MATCH(H403,'BD Aux'!$H$7:$H$10,0),MATCH(YEAR(D403),'BD Aux'!$I$6:$M$6,0))</f>
        <v>0.4</v>
      </c>
      <c r="J403" s="27">
        <v>3.7</v>
      </c>
      <c r="K403" s="27">
        <v>2.2999999999999998</v>
      </c>
      <c r="L403" s="27">
        <v>2.1</v>
      </c>
      <c r="M403" s="32">
        <f t="shared" si="18"/>
        <v>4.6040983606557386</v>
      </c>
      <c r="N403" s="32">
        <f t="shared" ca="1" si="19"/>
        <v>4.2</v>
      </c>
      <c r="O403" s="32">
        <f>IF(J403&gt;AVERAGE(Prueba_1),$E$3,$E$4)</f>
        <v>3.2210526315789472</v>
      </c>
      <c r="P403" s="39">
        <f t="shared" si="20"/>
        <v>2.1</v>
      </c>
    </row>
    <row r="404" spans="3:16" ht="15.75" thickBot="1" x14ac:dyDescent="0.3">
      <c r="C404" s="25" t="s">
        <v>94</v>
      </c>
      <c r="D404" s="26">
        <v>42249</v>
      </c>
      <c r="E404" s="27" t="s">
        <v>559</v>
      </c>
      <c r="F404" s="18" t="str">
        <f>VLOOKUP(E404,BD_Escuela[],2,FALSE)</f>
        <v>Agronomía</v>
      </c>
      <c r="G404" s="27">
        <v>16</v>
      </c>
      <c r="H404" s="18" t="str">
        <f>VLOOKUP(G404,BD_Participacion[],2)</f>
        <v>Baja</v>
      </c>
      <c r="I404" s="18">
        <f>INDEX(BD_DecimasExtras,MATCH(H404,'BD Aux'!$H$7:$H$10,0),MATCH(YEAR(D404),'BD Aux'!$I$6:$M$6,0))</f>
        <v>0.1</v>
      </c>
      <c r="J404" s="27">
        <v>2.1</v>
      </c>
      <c r="K404" s="27">
        <v>1.8</v>
      </c>
      <c r="L404" s="27">
        <v>3.7</v>
      </c>
      <c r="M404" s="32">
        <f t="shared" si="18"/>
        <v>2.5833333333333335</v>
      </c>
      <c r="N404" s="32">
        <f t="shared" ca="1" si="19"/>
        <v>3.3553000000000002</v>
      </c>
      <c r="O404" s="32">
        <f>IF(J404&gt;AVERAGE(Prueba_1),$E$3,$E$4)</f>
        <v>3.2210526315789472</v>
      </c>
      <c r="P404" s="39">
        <f t="shared" ca="1" si="20"/>
        <v>2.5833333333333335</v>
      </c>
    </row>
    <row r="405" spans="3:16" ht="15.75" thickBot="1" x14ac:dyDescent="0.3">
      <c r="C405" s="25" t="s">
        <v>279</v>
      </c>
      <c r="D405" s="26">
        <v>41940</v>
      </c>
      <c r="E405" s="27" t="s">
        <v>563</v>
      </c>
      <c r="F405" s="18" t="str">
        <f>VLOOKUP(E405,BD_Escuela[],2,FALSE)</f>
        <v>Bachilerato</v>
      </c>
      <c r="G405" s="27">
        <v>30</v>
      </c>
      <c r="H405" s="18" t="str">
        <f>VLOOKUP(G405,BD_Participacion[],2)</f>
        <v xml:space="preserve">Media </v>
      </c>
      <c r="I405" s="18">
        <f>INDEX(BD_DecimasExtras,MATCH(H405,'BD Aux'!$H$7:$H$10,0),MATCH(YEAR(D405),'BD Aux'!$I$6:$M$6,0))</f>
        <v>0.3</v>
      </c>
      <c r="J405" s="27">
        <v>1</v>
      </c>
      <c r="K405" s="27">
        <v>3.1</v>
      </c>
      <c r="L405" s="27">
        <v>5.2</v>
      </c>
      <c r="M405" s="32">
        <f t="shared" si="18"/>
        <v>4.5040983606557381</v>
      </c>
      <c r="N405" s="32">
        <f t="shared" ca="1" si="19"/>
        <v>5.1819885245901647</v>
      </c>
      <c r="O405" s="32">
        <f>IF(J405&gt;AVERAGE(Prueba_1),$E$3,$E$4)</f>
        <v>3.2210526315789472</v>
      </c>
      <c r="P405" s="39">
        <f t="shared" si="20"/>
        <v>5.2</v>
      </c>
    </row>
    <row r="406" spans="3:16" ht="15.75" thickBot="1" x14ac:dyDescent="0.3">
      <c r="C406" s="25" t="s">
        <v>103</v>
      </c>
      <c r="D406" s="26">
        <v>42180</v>
      </c>
      <c r="E406" s="27" t="s">
        <v>567</v>
      </c>
      <c r="F406" s="18" t="str">
        <f>VLOOKUP(E406,BD_Escuela[],2,FALSE)</f>
        <v>Ingeniería Comercial</v>
      </c>
      <c r="G406" s="27">
        <v>12</v>
      </c>
      <c r="H406" s="18" t="str">
        <f>VLOOKUP(G406,BD_Participacion[],2)</f>
        <v>No tuvo</v>
      </c>
      <c r="I406" s="18">
        <f>INDEX(BD_DecimasExtras,MATCH(H406,'BD Aux'!$H$7:$H$10,0),MATCH(YEAR(D406),'BD Aux'!$I$6:$M$6,0))</f>
        <v>0</v>
      </c>
      <c r="J406" s="27">
        <v>3.8</v>
      </c>
      <c r="K406" s="27">
        <v>7</v>
      </c>
      <c r="L406" s="27">
        <v>2.9</v>
      </c>
      <c r="M406" s="32">
        <f t="shared" si="18"/>
        <v>4.2040983606557383</v>
      </c>
      <c r="N406" s="32">
        <f t="shared" ca="1" si="19"/>
        <v>3.7935885245901648</v>
      </c>
      <c r="O406" s="32">
        <f>IF(J406&gt;AVERAGE(Prueba_1),$E$3,$E$4)</f>
        <v>3.2210526315789472</v>
      </c>
      <c r="P406" s="39">
        <f t="shared" ca="1" si="20"/>
        <v>3.2210526315789472</v>
      </c>
    </row>
    <row r="407" spans="3:16" ht="15.75" thickBot="1" x14ac:dyDescent="0.3">
      <c r="C407" s="25" t="s">
        <v>280</v>
      </c>
      <c r="D407" s="26">
        <v>41529</v>
      </c>
      <c r="E407" s="27" t="s">
        <v>563</v>
      </c>
      <c r="F407" s="18" t="str">
        <f>VLOOKUP(E407,BD_Escuela[],2,FALSE)</f>
        <v>Bachilerato</v>
      </c>
      <c r="G407" s="27">
        <v>25</v>
      </c>
      <c r="H407" s="18" t="str">
        <f>VLOOKUP(G407,BD_Participacion[],2)</f>
        <v>Baja</v>
      </c>
      <c r="I407" s="18">
        <f>INDEX(BD_DecimasExtras,MATCH(H407,'BD Aux'!$H$7:$H$10,0),MATCH(YEAR(D407),'BD Aux'!$I$6:$M$6,0))</f>
        <v>0.1</v>
      </c>
      <c r="J407" s="27">
        <v>4.5999999999999996</v>
      </c>
      <c r="K407" s="27">
        <v>1</v>
      </c>
      <c r="L407" s="27">
        <v>3.5</v>
      </c>
      <c r="M407" s="32">
        <f t="shared" si="18"/>
        <v>4.3040983606557379</v>
      </c>
      <c r="N407" s="32">
        <f t="shared" ca="1" si="19"/>
        <v>4.1673885245901641</v>
      </c>
      <c r="O407" s="32">
        <f>IF(J407&gt;AVERAGE(Prueba_1),$E$3,$E$4)</f>
        <v>4.4092307692307706</v>
      </c>
      <c r="P407" s="39">
        <f t="shared" ca="1" si="20"/>
        <v>4.1673885245901641</v>
      </c>
    </row>
    <row r="408" spans="3:16" ht="15.75" thickBot="1" x14ac:dyDescent="0.3">
      <c r="C408" s="25" t="s">
        <v>281</v>
      </c>
      <c r="D408" s="26">
        <v>41946</v>
      </c>
      <c r="E408" s="27" t="s">
        <v>577</v>
      </c>
      <c r="F408" s="18" t="str">
        <f>VLOOKUP(E408,BD_Escuela[],2,FALSE)</f>
        <v>Investigación Nutrición y Dietetica</v>
      </c>
      <c r="G408" s="27">
        <v>34</v>
      </c>
      <c r="H408" s="18" t="str">
        <f>VLOOKUP(G408,BD_Participacion[],2)</f>
        <v xml:space="preserve">Media </v>
      </c>
      <c r="I408" s="18">
        <f>INDEX(BD_DecimasExtras,MATCH(H408,'BD Aux'!$H$7:$H$10,0),MATCH(YEAR(D408),'BD Aux'!$I$6:$M$6,0))</f>
        <v>0.3</v>
      </c>
      <c r="J408" s="27">
        <v>2.7</v>
      </c>
      <c r="K408" s="27">
        <v>4.5</v>
      </c>
      <c r="L408" s="27">
        <v>6.7</v>
      </c>
      <c r="M408" s="32">
        <f t="shared" si="18"/>
        <v>4.5040983606557381</v>
      </c>
      <c r="N408" s="32">
        <f t="shared" ca="1" si="19"/>
        <v>5.9829885245901648</v>
      </c>
      <c r="O408" s="32">
        <f>IF(J408&gt;AVERAGE(Prueba_1),$E$3,$E$4)</f>
        <v>3.2210526315789472</v>
      </c>
      <c r="P408" s="39">
        <f t="shared" si="20"/>
        <v>6.7</v>
      </c>
    </row>
    <row r="409" spans="3:16" ht="15.75" thickBot="1" x14ac:dyDescent="0.3">
      <c r="C409" s="25" t="s">
        <v>282</v>
      </c>
      <c r="D409" s="26">
        <v>42520</v>
      </c>
      <c r="E409" s="27" t="s">
        <v>573</v>
      </c>
      <c r="F409" s="18" t="str">
        <f>VLOOKUP(E409,BD_Escuela[],2,FALSE)</f>
        <v>Ingeniería Mecánica</v>
      </c>
      <c r="G409" s="27">
        <v>4</v>
      </c>
      <c r="H409" s="18" t="str">
        <f>VLOOKUP(G409,BD_Participacion[],2)</f>
        <v>No tuvo</v>
      </c>
      <c r="I409" s="18">
        <f>INDEX(BD_DecimasExtras,MATCH(H409,'BD Aux'!$H$7:$H$10,0),MATCH(YEAR(D409),'BD Aux'!$I$6:$M$6,0))</f>
        <v>0</v>
      </c>
      <c r="J409" s="27">
        <v>1</v>
      </c>
      <c r="K409" s="27">
        <v>6.7</v>
      </c>
      <c r="L409" s="27">
        <v>1.3</v>
      </c>
      <c r="M409" s="32">
        <f t="shared" si="18"/>
        <v>4.2040983606557383</v>
      </c>
      <c r="N409" s="32">
        <f t="shared" ca="1" si="19"/>
        <v>2.9391885245901643</v>
      </c>
      <c r="O409" s="32">
        <f>IF(J409&gt;AVERAGE(Prueba_1),$E$3,$E$4)</f>
        <v>3.2210526315789472</v>
      </c>
      <c r="P409" s="39">
        <f t="shared" ca="1" si="20"/>
        <v>2.9391885245901643</v>
      </c>
    </row>
    <row r="410" spans="3:16" ht="15.75" thickBot="1" x14ac:dyDescent="0.3">
      <c r="C410" s="25" t="s">
        <v>262</v>
      </c>
      <c r="D410" s="26">
        <v>41461</v>
      </c>
      <c r="E410" s="27" t="s">
        <v>575</v>
      </c>
      <c r="F410" s="18" t="str">
        <f>VLOOKUP(E410,BD_Escuela[],2,FALSE)</f>
        <v>Ingeniería Transporte</v>
      </c>
      <c r="G410" s="27">
        <v>11</v>
      </c>
      <c r="H410" s="18" t="str">
        <f>VLOOKUP(G410,BD_Participacion[],2)</f>
        <v>No tuvo</v>
      </c>
      <c r="I410" s="18">
        <f>INDEX(BD_DecimasExtras,MATCH(H410,'BD Aux'!$H$7:$H$10,0),MATCH(YEAR(D410),'BD Aux'!$I$6:$M$6,0))</f>
        <v>0</v>
      </c>
      <c r="J410" s="27">
        <v>3</v>
      </c>
      <c r="K410" s="27">
        <v>2</v>
      </c>
      <c r="L410" s="27">
        <v>1.5</v>
      </c>
      <c r="M410" s="32">
        <f t="shared" si="18"/>
        <v>4.2040983606557383</v>
      </c>
      <c r="N410" s="32">
        <f t="shared" ca="1" si="19"/>
        <v>3.0459885245901646</v>
      </c>
      <c r="O410" s="32">
        <f>IF(J410&gt;AVERAGE(Prueba_1),$E$3,$E$4)</f>
        <v>3.2210526315789472</v>
      </c>
      <c r="P410" s="39">
        <f t="shared" ca="1" si="20"/>
        <v>3.0459885245901646</v>
      </c>
    </row>
    <row r="411" spans="3:16" ht="15.75" thickBot="1" x14ac:dyDescent="0.3">
      <c r="C411" s="25" t="s">
        <v>283</v>
      </c>
      <c r="D411" s="26">
        <v>42429</v>
      </c>
      <c r="E411" s="27" t="s">
        <v>559</v>
      </c>
      <c r="F411" s="18" t="str">
        <f>VLOOKUP(E411,BD_Escuela[],2,FALSE)</f>
        <v>Agronomía</v>
      </c>
      <c r="G411" s="27">
        <v>35</v>
      </c>
      <c r="H411" s="18" t="str">
        <f>VLOOKUP(G411,BD_Participacion[],2)</f>
        <v xml:space="preserve">Media </v>
      </c>
      <c r="I411" s="18">
        <f>INDEX(BD_DecimasExtras,MATCH(H411,'BD Aux'!$H$7:$H$10,0),MATCH(YEAR(D411),'BD Aux'!$I$6:$M$6,0))</f>
        <v>0.4</v>
      </c>
      <c r="J411" s="27">
        <v>2.7</v>
      </c>
      <c r="K411" s="27">
        <v>5</v>
      </c>
      <c r="L411" s="27">
        <v>6.8</v>
      </c>
      <c r="M411" s="32">
        <f t="shared" si="18"/>
        <v>5.0333333333333332</v>
      </c>
      <c r="N411" s="32">
        <f t="shared" ca="1" si="19"/>
        <v>6.319</v>
      </c>
      <c r="O411" s="32">
        <f>IF(J411&gt;AVERAGE(Prueba_1),$E$3,$E$4)</f>
        <v>3.2210526315789472</v>
      </c>
      <c r="P411" s="39">
        <f t="shared" si="20"/>
        <v>6.8</v>
      </c>
    </row>
    <row r="412" spans="3:16" ht="15.75" thickBot="1" x14ac:dyDescent="0.3">
      <c r="C412" s="25" t="s">
        <v>284</v>
      </c>
      <c r="D412" s="26">
        <v>41330</v>
      </c>
      <c r="E412" s="27" t="s">
        <v>571</v>
      </c>
      <c r="F412" s="18" t="str">
        <f>VLOOKUP(E412,BD_Escuela[],2,FALSE)</f>
        <v>Ingeniería Forestal</v>
      </c>
      <c r="G412" s="27">
        <v>24</v>
      </c>
      <c r="H412" s="18" t="str">
        <f>VLOOKUP(G412,BD_Participacion[],2)</f>
        <v>Baja</v>
      </c>
      <c r="I412" s="18">
        <f>INDEX(BD_DecimasExtras,MATCH(H412,'BD Aux'!$H$7:$H$10,0),MATCH(YEAR(D412),'BD Aux'!$I$6:$M$6,0))</f>
        <v>0.1</v>
      </c>
      <c r="J412" s="27">
        <v>5.2</v>
      </c>
      <c r="K412" s="27">
        <v>3.5</v>
      </c>
      <c r="L412" s="27">
        <v>2.2000000000000002</v>
      </c>
      <c r="M412" s="32">
        <f t="shared" si="18"/>
        <v>4.3040983606557379</v>
      </c>
      <c r="N412" s="32">
        <f t="shared" ca="1" si="19"/>
        <v>3.4731885245901641</v>
      </c>
      <c r="O412" s="32">
        <f>IF(J412&gt;AVERAGE(Prueba_1),$E$3,$E$4)</f>
        <v>4.4092307692307706</v>
      </c>
      <c r="P412" s="39">
        <f t="shared" ca="1" si="20"/>
        <v>3.4731885245901641</v>
      </c>
    </row>
    <row r="413" spans="3:16" ht="15.75" thickBot="1" x14ac:dyDescent="0.3">
      <c r="C413" s="25" t="s">
        <v>117</v>
      </c>
      <c r="D413" s="26">
        <v>42249</v>
      </c>
      <c r="E413" s="27" t="s">
        <v>559</v>
      </c>
      <c r="F413" s="18" t="str">
        <f>VLOOKUP(E413,BD_Escuela[],2,FALSE)</f>
        <v>Agronomía</v>
      </c>
      <c r="G413" s="27">
        <v>41</v>
      </c>
      <c r="H413" s="18" t="str">
        <f>VLOOKUP(G413,BD_Participacion[],2)</f>
        <v xml:space="preserve">Media </v>
      </c>
      <c r="I413" s="18">
        <f>INDEX(BD_DecimasExtras,MATCH(H413,'BD Aux'!$H$7:$H$10,0),MATCH(YEAR(D413),'BD Aux'!$I$6:$M$6,0))</f>
        <v>0.3</v>
      </c>
      <c r="J413" s="27">
        <v>5.5</v>
      </c>
      <c r="K413" s="27">
        <v>4.0999999999999996</v>
      </c>
      <c r="L413" s="27">
        <v>4.3</v>
      </c>
      <c r="M413" s="32">
        <f t="shared" si="18"/>
        <v>4.7833333333333332</v>
      </c>
      <c r="N413" s="32">
        <f t="shared" ca="1" si="19"/>
        <v>4.8504999999999994</v>
      </c>
      <c r="O413" s="32">
        <f>IF(J413&gt;AVERAGE(Prueba_1),$E$3,$E$4)</f>
        <v>4.4092307692307706</v>
      </c>
      <c r="P413" s="39">
        <f t="shared" si="20"/>
        <v>5.5</v>
      </c>
    </row>
    <row r="414" spans="3:16" ht="15.75" thickBot="1" x14ac:dyDescent="0.3">
      <c r="C414" s="25" t="s">
        <v>285</v>
      </c>
      <c r="D414" s="26">
        <v>41440</v>
      </c>
      <c r="E414" s="27" t="s">
        <v>563</v>
      </c>
      <c r="F414" s="18" t="str">
        <f>VLOOKUP(E414,BD_Escuela[],2,FALSE)</f>
        <v>Bachilerato</v>
      </c>
      <c r="G414" s="27">
        <v>42</v>
      </c>
      <c r="H414" s="18" t="str">
        <f>VLOOKUP(G414,BD_Participacion[],2)</f>
        <v xml:space="preserve">Media </v>
      </c>
      <c r="I414" s="18">
        <f>INDEX(BD_DecimasExtras,MATCH(H414,'BD Aux'!$H$7:$H$10,0),MATCH(YEAR(D414),'BD Aux'!$I$6:$M$6,0))</f>
        <v>0.2</v>
      </c>
      <c r="J414" s="27">
        <v>1.2</v>
      </c>
      <c r="K414" s="27">
        <v>7</v>
      </c>
      <c r="L414" s="27">
        <v>2.9</v>
      </c>
      <c r="M414" s="32">
        <f t="shared" si="18"/>
        <v>4.4040983606557385</v>
      </c>
      <c r="N414" s="32">
        <f t="shared" ca="1" si="19"/>
        <v>3.9003885245901642</v>
      </c>
      <c r="O414" s="32">
        <f>IF(J414&gt;AVERAGE(Prueba_1),$E$3,$E$4)</f>
        <v>3.2210526315789472</v>
      </c>
      <c r="P414" s="39">
        <f t="shared" si="20"/>
        <v>1.2</v>
      </c>
    </row>
    <row r="415" spans="3:16" ht="15.75" thickBot="1" x14ac:dyDescent="0.3">
      <c r="C415" s="25" t="s">
        <v>286</v>
      </c>
      <c r="D415" s="26">
        <v>41421</v>
      </c>
      <c r="E415" s="27" t="s">
        <v>565</v>
      </c>
      <c r="F415" s="18" t="str">
        <f>VLOOKUP(E415,BD_Escuela[],2,FALSE)</f>
        <v>Enfermería</v>
      </c>
      <c r="G415" s="27">
        <v>39</v>
      </c>
      <c r="H415" s="18" t="str">
        <f>VLOOKUP(G415,BD_Participacion[],2)</f>
        <v xml:space="preserve">Media </v>
      </c>
      <c r="I415" s="18">
        <f>INDEX(BD_DecimasExtras,MATCH(H415,'BD Aux'!$H$7:$H$10,0),MATCH(YEAR(D415),'BD Aux'!$I$6:$M$6,0))</f>
        <v>0.2</v>
      </c>
      <c r="J415" s="27">
        <v>3.8</v>
      </c>
      <c r="K415" s="27">
        <v>6.8</v>
      </c>
      <c r="L415" s="27">
        <v>3.7</v>
      </c>
      <c r="M415" s="32">
        <f t="shared" si="18"/>
        <v>4.4040983606557385</v>
      </c>
      <c r="N415" s="32">
        <f t="shared" ca="1" si="19"/>
        <v>4.3275885245901646</v>
      </c>
      <c r="O415" s="32">
        <f>IF(J415&gt;AVERAGE(Prueba_1),$E$3,$E$4)</f>
        <v>3.2210526315789472</v>
      </c>
      <c r="P415" s="39">
        <f t="shared" si="20"/>
        <v>3.7</v>
      </c>
    </row>
    <row r="416" spans="3:16" ht="15.75" thickBot="1" x14ac:dyDescent="0.3">
      <c r="C416" s="25" t="s">
        <v>287</v>
      </c>
      <c r="D416" s="26">
        <v>42562</v>
      </c>
      <c r="E416" s="27" t="s">
        <v>573</v>
      </c>
      <c r="F416" s="18" t="str">
        <f>VLOOKUP(E416,BD_Escuela[],2,FALSE)</f>
        <v>Ingeniería Mecánica</v>
      </c>
      <c r="G416" s="27">
        <v>46</v>
      </c>
      <c r="H416" s="18" t="str">
        <f>VLOOKUP(G416,BD_Participacion[],2)</f>
        <v>Alta</v>
      </c>
      <c r="I416" s="18">
        <f>INDEX(BD_DecimasExtras,MATCH(H416,'BD Aux'!$H$7:$H$10,0),MATCH(YEAR(D416),'BD Aux'!$I$6:$M$6,0))</f>
        <v>0.6</v>
      </c>
      <c r="J416" s="27">
        <v>5.5</v>
      </c>
      <c r="K416" s="27">
        <v>5.8</v>
      </c>
      <c r="L416" s="27">
        <v>3.8</v>
      </c>
      <c r="M416" s="32">
        <f t="shared" si="18"/>
        <v>4.8040983606557379</v>
      </c>
      <c r="N416" s="32">
        <f t="shared" ca="1" si="19"/>
        <v>4.2</v>
      </c>
      <c r="O416" s="32">
        <f>IF(J416&gt;AVERAGE(Prueba_1),$E$3,$E$4)</f>
        <v>4.4092307692307706</v>
      </c>
      <c r="P416" s="39">
        <f t="shared" si="20"/>
        <v>3.8</v>
      </c>
    </row>
    <row r="417" spans="3:16" ht="15.75" thickBot="1" x14ac:dyDescent="0.3">
      <c r="C417" s="25" t="s">
        <v>260</v>
      </c>
      <c r="D417" s="26">
        <v>41669</v>
      </c>
      <c r="E417" s="27" t="s">
        <v>567</v>
      </c>
      <c r="F417" s="18" t="str">
        <f>VLOOKUP(E417,BD_Escuela[],2,FALSE)</f>
        <v>Ingeniería Comercial</v>
      </c>
      <c r="G417" s="27">
        <v>44</v>
      </c>
      <c r="H417" s="18" t="str">
        <f>VLOOKUP(G417,BD_Participacion[],2)</f>
        <v xml:space="preserve">Media </v>
      </c>
      <c r="I417" s="18">
        <f>INDEX(BD_DecimasExtras,MATCH(H417,'BD Aux'!$H$7:$H$10,0),MATCH(YEAR(D417),'BD Aux'!$I$6:$M$6,0))</f>
        <v>0.3</v>
      </c>
      <c r="J417" s="27">
        <v>5.5</v>
      </c>
      <c r="K417" s="27">
        <v>7</v>
      </c>
      <c r="L417" s="27">
        <v>6.6</v>
      </c>
      <c r="M417" s="32">
        <f t="shared" si="18"/>
        <v>4.5040983606557381</v>
      </c>
      <c r="N417" s="32">
        <f t="shared" ca="1" si="19"/>
        <v>5.9295885245901641</v>
      </c>
      <c r="O417" s="32">
        <f>IF(J417&gt;AVERAGE(Prueba_1),$E$3,$E$4)</f>
        <v>4.4092307692307706</v>
      </c>
      <c r="P417" s="39">
        <f t="shared" si="20"/>
        <v>7</v>
      </c>
    </row>
    <row r="418" spans="3:16" ht="15.75" thickBot="1" x14ac:dyDescent="0.3">
      <c r="C418" s="25" t="s">
        <v>288</v>
      </c>
      <c r="D418" s="26">
        <v>42485</v>
      </c>
      <c r="E418" s="27" t="s">
        <v>559</v>
      </c>
      <c r="F418" s="18" t="str">
        <f>VLOOKUP(E418,BD_Escuela[],2,FALSE)</f>
        <v>Agronomía</v>
      </c>
      <c r="G418" s="27">
        <v>20</v>
      </c>
      <c r="H418" s="18" t="str">
        <f>VLOOKUP(G418,BD_Participacion[],2)</f>
        <v>Baja</v>
      </c>
      <c r="I418" s="18">
        <f>INDEX(BD_DecimasExtras,MATCH(H418,'BD Aux'!$H$7:$H$10,0),MATCH(YEAR(D418),'BD Aux'!$I$6:$M$6,0))</f>
        <v>0.1</v>
      </c>
      <c r="J418" s="27">
        <v>2.4</v>
      </c>
      <c r="K418" s="27">
        <v>3</v>
      </c>
      <c r="L418" s="27">
        <v>2.5</v>
      </c>
      <c r="M418" s="32">
        <f t="shared" si="18"/>
        <v>2.6833333333333331</v>
      </c>
      <c r="N418" s="32">
        <f t="shared" ca="1" si="19"/>
        <v>2.7679000000000005</v>
      </c>
      <c r="O418" s="32">
        <f>IF(J418&gt;AVERAGE(Prueba_1),$E$3,$E$4)</f>
        <v>3.2210526315789472</v>
      </c>
      <c r="P418" s="39">
        <f t="shared" ca="1" si="20"/>
        <v>2.6833333333333331</v>
      </c>
    </row>
    <row r="419" spans="3:16" ht="15.75" thickBot="1" x14ac:dyDescent="0.3">
      <c r="C419" s="25" t="s">
        <v>51</v>
      </c>
      <c r="D419" s="26">
        <v>41982</v>
      </c>
      <c r="E419" s="27" t="s">
        <v>569</v>
      </c>
      <c r="F419" s="18" t="str">
        <f>VLOOKUP(E419,BD_Escuela[],2,FALSE)</f>
        <v>Ingeniería Computación</v>
      </c>
      <c r="G419" s="27">
        <v>49</v>
      </c>
      <c r="H419" s="18" t="str">
        <f>VLOOKUP(G419,BD_Participacion[],2)</f>
        <v>Alta</v>
      </c>
      <c r="I419" s="18">
        <f>INDEX(BD_DecimasExtras,MATCH(H419,'BD Aux'!$H$7:$H$10,0),MATCH(YEAR(D419),'BD Aux'!$I$6:$M$6,0))</f>
        <v>0.5</v>
      </c>
      <c r="J419" s="27">
        <v>7</v>
      </c>
      <c r="K419" s="27">
        <v>4.2</v>
      </c>
      <c r="L419" s="27">
        <v>5.2</v>
      </c>
      <c r="M419" s="32">
        <f t="shared" si="18"/>
        <v>4.7040983606557383</v>
      </c>
      <c r="N419" s="32">
        <f t="shared" ca="1" si="19"/>
        <v>5.2887885245901645</v>
      </c>
      <c r="O419" s="32">
        <f>IF(J419&gt;AVERAGE(Prueba_1),$E$3,$E$4)</f>
        <v>4.4092307692307706</v>
      </c>
      <c r="P419" s="39">
        <f t="shared" si="20"/>
        <v>7</v>
      </c>
    </row>
    <row r="420" spans="3:16" ht="15.75" thickBot="1" x14ac:dyDescent="0.3">
      <c r="C420" s="25" t="s">
        <v>289</v>
      </c>
      <c r="D420" s="26">
        <v>41795</v>
      </c>
      <c r="E420" s="27" t="s">
        <v>577</v>
      </c>
      <c r="F420" s="18" t="str">
        <f>VLOOKUP(E420,BD_Escuela[],2,FALSE)</f>
        <v>Investigación Nutrición y Dietetica</v>
      </c>
      <c r="G420" s="27">
        <v>37</v>
      </c>
      <c r="H420" s="18" t="str">
        <f>VLOOKUP(G420,BD_Participacion[],2)</f>
        <v xml:space="preserve">Media </v>
      </c>
      <c r="I420" s="18">
        <f>INDEX(BD_DecimasExtras,MATCH(H420,'BD Aux'!$H$7:$H$10,0),MATCH(YEAR(D420),'BD Aux'!$I$6:$M$6,0))</f>
        <v>0.3</v>
      </c>
      <c r="J420" s="27">
        <v>3.7</v>
      </c>
      <c r="K420" s="27">
        <v>1</v>
      </c>
      <c r="L420" s="27">
        <v>2.5</v>
      </c>
      <c r="M420" s="32">
        <f t="shared" si="18"/>
        <v>4.5040983606557381</v>
      </c>
      <c r="N420" s="32">
        <f t="shared" ca="1" si="19"/>
        <v>3.7401885245901645</v>
      </c>
      <c r="O420" s="32">
        <f>IF(J420&gt;AVERAGE(Prueba_1),$E$3,$E$4)</f>
        <v>3.2210526315789472</v>
      </c>
      <c r="P420" s="39">
        <f t="shared" si="20"/>
        <v>1</v>
      </c>
    </row>
    <row r="421" spans="3:16" ht="15.75" thickBot="1" x14ac:dyDescent="0.3">
      <c r="C421" s="25" t="s">
        <v>226</v>
      </c>
      <c r="D421" s="26">
        <v>41423</v>
      </c>
      <c r="E421" s="27" t="s">
        <v>579</v>
      </c>
      <c r="F421" s="18" t="str">
        <f>VLOOKUP(E421,BD_Escuela[],2,FALSE)</f>
        <v>Investigación Quimica</v>
      </c>
      <c r="G421" s="27">
        <v>37</v>
      </c>
      <c r="H421" s="18" t="str">
        <f>VLOOKUP(G421,BD_Participacion[],2)</f>
        <v xml:space="preserve">Media </v>
      </c>
      <c r="I421" s="18">
        <f>INDEX(BD_DecimasExtras,MATCH(H421,'BD Aux'!$H$7:$H$10,0),MATCH(YEAR(D421),'BD Aux'!$I$6:$M$6,0))</f>
        <v>0.2</v>
      </c>
      <c r="J421" s="27">
        <v>3.8</v>
      </c>
      <c r="K421" s="27">
        <v>3.7</v>
      </c>
      <c r="L421" s="27">
        <v>4</v>
      </c>
      <c r="M421" s="32">
        <f t="shared" si="18"/>
        <v>4.4040983606557385</v>
      </c>
      <c r="N421" s="32">
        <f t="shared" ca="1" si="19"/>
        <v>4.4877885245901643</v>
      </c>
      <c r="O421" s="32">
        <f>IF(J421&gt;AVERAGE(Prueba_1),$E$3,$E$4)</f>
        <v>3.2210526315789472</v>
      </c>
      <c r="P421" s="39">
        <f t="shared" si="20"/>
        <v>4</v>
      </c>
    </row>
    <row r="422" spans="3:16" ht="15.75" thickBot="1" x14ac:dyDescent="0.3">
      <c r="C422" s="25" t="s">
        <v>31</v>
      </c>
      <c r="D422" s="26">
        <v>41856</v>
      </c>
      <c r="E422" s="27" t="s">
        <v>579</v>
      </c>
      <c r="F422" s="18" t="str">
        <f>VLOOKUP(E422,BD_Escuela[],2,FALSE)</f>
        <v>Investigación Quimica</v>
      </c>
      <c r="G422" s="27">
        <v>22</v>
      </c>
      <c r="H422" s="18" t="str">
        <f>VLOOKUP(G422,BD_Participacion[],2)</f>
        <v>Baja</v>
      </c>
      <c r="I422" s="18">
        <f>INDEX(BD_DecimasExtras,MATCH(H422,'BD Aux'!$H$7:$H$10,0),MATCH(YEAR(D422),'BD Aux'!$I$6:$M$6,0))</f>
        <v>0.1</v>
      </c>
      <c r="J422" s="27">
        <v>4</v>
      </c>
      <c r="K422" s="27">
        <v>2.4</v>
      </c>
      <c r="L422" s="27">
        <v>3.7</v>
      </c>
      <c r="M422" s="32">
        <f t="shared" si="18"/>
        <v>4.3040983606557379</v>
      </c>
      <c r="N422" s="32">
        <f t="shared" ca="1" si="19"/>
        <v>4.2741885245901647</v>
      </c>
      <c r="O422" s="32">
        <f>IF(J422&gt;AVERAGE(Prueba_1),$E$3,$E$4)</f>
        <v>3.2210526315789472</v>
      </c>
      <c r="P422" s="39">
        <f t="shared" ca="1" si="20"/>
        <v>3.2210526315789472</v>
      </c>
    </row>
    <row r="423" spans="3:16" ht="15.75" thickBot="1" x14ac:dyDescent="0.3">
      <c r="C423" s="25" t="s">
        <v>290</v>
      </c>
      <c r="D423" s="26">
        <v>42347</v>
      </c>
      <c r="E423" s="27" t="s">
        <v>567</v>
      </c>
      <c r="F423" s="18" t="str">
        <f>VLOOKUP(E423,BD_Escuela[],2,FALSE)</f>
        <v>Ingeniería Comercial</v>
      </c>
      <c r="G423" s="27">
        <v>3</v>
      </c>
      <c r="H423" s="18" t="str">
        <f>VLOOKUP(G423,BD_Participacion[],2)</f>
        <v>No tuvo</v>
      </c>
      <c r="I423" s="18">
        <f>INDEX(BD_DecimasExtras,MATCH(H423,'BD Aux'!$H$7:$H$10,0),MATCH(YEAR(D423),'BD Aux'!$I$6:$M$6,0))</f>
        <v>0</v>
      </c>
      <c r="J423" s="27">
        <v>1.1000000000000001</v>
      </c>
      <c r="K423" s="27">
        <v>1.1000000000000001</v>
      </c>
      <c r="L423" s="27">
        <v>5.8</v>
      </c>
      <c r="M423" s="32">
        <f t="shared" si="18"/>
        <v>4.2040983606557383</v>
      </c>
      <c r="N423" s="32">
        <f t="shared" ca="1" si="19"/>
        <v>5.3421885245901652</v>
      </c>
      <c r="O423" s="32">
        <f>IF(J423&gt;AVERAGE(Prueba_1),$E$3,$E$4)</f>
        <v>3.2210526315789472</v>
      </c>
      <c r="P423" s="39">
        <f t="shared" si="20"/>
        <v>5.8</v>
      </c>
    </row>
    <row r="424" spans="3:16" ht="15.75" thickBot="1" x14ac:dyDescent="0.3">
      <c r="C424" s="25" t="s">
        <v>291</v>
      </c>
      <c r="D424" s="26">
        <v>42366</v>
      </c>
      <c r="E424" s="27" t="s">
        <v>565</v>
      </c>
      <c r="F424" s="18" t="str">
        <f>VLOOKUP(E424,BD_Escuela[],2,FALSE)</f>
        <v>Enfermería</v>
      </c>
      <c r="G424" s="27">
        <v>11</v>
      </c>
      <c r="H424" s="18" t="str">
        <f>VLOOKUP(G424,BD_Participacion[],2)</f>
        <v>No tuvo</v>
      </c>
      <c r="I424" s="18">
        <f>INDEX(BD_DecimasExtras,MATCH(H424,'BD Aux'!$H$7:$H$10,0),MATCH(YEAR(D424),'BD Aux'!$I$6:$M$6,0))</f>
        <v>0</v>
      </c>
      <c r="J424" s="27">
        <v>2.6</v>
      </c>
      <c r="K424" s="27">
        <v>4.8</v>
      </c>
      <c r="L424" s="27">
        <v>2.2000000000000002</v>
      </c>
      <c r="M424" s="32">
        <f t="shared" si="18"/>
        <v>4.2040983606557383</v>
      </c>
      <c r="N424" s="32">
        <f t="shared" ca="1" si="19"/>
        <v>3.4197885245901647</v>
      </c>
      <c r="O424" s="32">
        <f>IF(J424&gt;AVERAGE(Prueba_1),$E$3,$E$4)</f>
        <v>3.2210526315789472</v>
      </c>
      <c r="P424" s="39">
        <f t="shared" ca="1" si="20"/>
        <v>3.2210526315789472</v>
      </c>
    </row>
    <row r="425" spans="3:16" ht="15.75" thickBot="1" x14ac:dyDescent="0.3">
      <c r="C425" s="25" t="s">
        <v>292</v>
      </c>
      <c r="D425" s="26">
        <v>41686</v>
      </c>
      <c r="E425" s="27" t="s">
        <v>575</v>
      </c>
      <c r="F425" s="18" t="str">
        <f>VLOOKUP(E425,BD_Escuela[],2,FALSE)</f>
        <v>Ingeniería Transporte</v>
      </c>
      <c r="G425" s="27">
        <v>17</v>
      </c>
      <c r="H425" s="18" t="str">
        <f>VLOOKUP(G425,BD_Participacion[],2)</f>
        <v>Baja</v>
      </c>
      <c r="I425" s="18">
        <f>INDEX(BD_DecimasExtras,MATCH(H425,'BD Aux'!$H$7:$H$10,0),MATCH(YEAR(D425),'BD Aux'!$I$6:$M$6,0))</f>
        <v>0.1</v>
      </c>
      <c r="J425" s="27">
        <v>7</v>
      </c>
      <c r="K425" s="27">
        <v>6.2</v>
      </c>
      <c r="L425" s="27">
        <v>3.3</v>
      </c>
      <c r="M425" s="32">
        <f t="shared" si="18"/>
        <v>4.3040983606557379</v>
      </c>
      <c r="N425" s="32">
        <f t="shared" ca="1" si="19"/>
        <v>4.0605885245901643</v>
      </c>
      <c r="O425" s="32">
        <f>IF(J425&gt;AVERAGE(Prueba_1),$E$3,$E$4)</f>
        <v>4.4092307692307706</v>
      </c>
      <c r="P425" s="39">
        <f t="shared" ca="1" si="20"/>
        <v>4.0605885245901643</v>
      </c>
    </row>
    <row r="426" spans="3:16" ht="15.75" thickBot="1" x14ac:dyDescent="0.3">
      <c r="C426" s="25" t="s">
        <v>293</v>
      </c>
      <c r="D426" s="26">
        <v>42240</v>
      </c>
      <c r="E426" s="27" t="s">
        <v>571</v>
      </c>
      <c r="F426" s="18" t="str">
        <f>VLOOKUP(E426,BD_Escuela[],2,FALSE)</f>
        <v>Ingeniería Forestal</v>
      </c>
      <c r="G426" s="27">
        <v>13</v>
      </c>
      <c r="H426" s="18" t="str">
        <f>VLOOKUP(G426,BD_Participacion[],2)</f>
        <v>No tuvo</v>
      </c>
      <c r="I426" s="18">
        <f>INDEX(BD_DecimasExtras,MATCH(H426,'BD Aux'!$H$7:$H$10,0),MATCH(YEAR(D426),'BD Aux'!$I$6:$M$6,0))</f>
        <v>0</v>
      </c>
      <c r="J426" s="27">
        <v>1.6</v>
      </c>
      <c r="K426" s="27">
        <v>5</v>
      </c>
      <c r="L426" s="27">
        <v>3.5</v>
      </c>
      <c r="M426" s="32">
        <f t="shared" si="18"/>
        <v>4.2040983606557383</v>
      </c>
      <c r="N426" s="32">
        <f t="shared" ca="1" si="19"/>
        <v>4.1139885245901642</v>
      </c>
      <c r="O426" s="32">
        <f>IF(J426&gt;AVERAGE(Prueba_1),$E$3,$E$4)</f>
        <v>3.2210526315789472</v>
      </c>
      <c r="P426" s="39">
        <f t="shared" ca="1" si="20"/>
        <v>3.2210526315789472</v>
      </c>
    </row>
    <row r="427" spans="3:16" ht="15.75" thickBot="1" x14ac:dyDescent="0.3">
      <c r="C427" s="25" t="s">
        <v>294</v>
      </c>
      <c r="D427" s="26">
        <v>41934</v>
      </c>
      <c r="E427" s="27" t="s">
        <v>561</v>
      </c>
      <c r="F427" s="18" t="str">
        <f>VLOOKUP(E427,BD_Escuela[],2,FALSE)</f>
        <v>Astronomía</v>
      </c>
      <c r="G427" s="27">
        <v>21</v>
      </c>
      <c r="H427" s="18" t="str">
        <f>VLOOKUP(G427,BD_Participacion[],2)</f>
        <v>Baja</v>
      </c>
      <c r="I427" s="18">
        <f>INDEX(BD_DecimasExtras,MATCH(H427,'BD Aux'!$H$7:$H$10,0),MATCH(YEAR(D427),'BD Aux'!$I$6:$M$6,0))</f>
        <v>0.1</v>
      </c>
      <c r="J427" s="27">
        <v>3.6</v>
      </c>
      <c r="K427" s="27">
        <v>4.7</v>
      </c>
      <c r="L427" s="27">
        <v>4.2</v>
      </c>
      <c r="M427" s="32">
        <f t="shared" si="18"/>
        <v>4.3040983606557379</v>
      </c>
      <c r="N427" s="32">
        <f t="shared" ca="1" si="19"/>
        <v>4.5411885245901651</v>
      </c>
      <c r="O427" s="32">
        <f>IF(J427&gt;AVERAGE(Prueba_1),$E$3,$E$4)</f>
        <v>3.2210526315789472</v>
      </c>
      <c r="P427" s="39">
        <f t="shared" si="20"/>
        <v>4.7</v>
      </c>
    </row>
    <row r="428" spans="3:16" ht="15.75" thickBot="1" x14ac:dyDescent="0.3">
      <c r="C428" s="25" t="s">
        <v>295</v>
      </c>
      <c r="D428" s="26">
        <v>42210</v>
      </c>
      <c r="E428" s="27" t="s">
        <v>579</v>
      </c>
      <c r="F428" s="18" t="str">
        <f>VLOOKUP(E428,BD_Escuela[],2,FALSE)</f>
        <v>Investigación Quimica</v>
      </c>
      <c r="G428" s="27">
        <v>10</v>
      </c>
      <c r="H428" s="18" t="str">
        <f>VLOOKUP(G428,BD_Participacion[],2)</f>
        <v>No tuvo</v>
      </c>
      <c r="I428" s="18">
        <f>INDEX(BD_DecimasExtras,MATCH(H428,'BD Aux'!$H$7:$H$10,0),MATCH(YEAR(D428),'BD Aux'!$I$6:$M$6,0))</f>
        <v>0</v>
      </c>
      <c r="J428" s="27">
        <v>1.7</v>
      </c>
      <c r="K428" s="27">
        <v>4.7</v>
      </c>
      <c r="L428" s="27">
        <v>4.9000000000000004</v>
      </c>
      <c r="M428" s="32">
        <f t="shared" si="18"/>
        <v>4.2040983606557383</v>
      </c>
      <c r="N428" s="32">
        <f t="shared" ca="1" si="19"/>
        <v>4.8615885245901644</v>
      </c>
      <c r="O428" s="32">
        <f>IF(J428&gt;AVERAGE(Prueba_1),$E$3,$E$4)</f>
        <v>3.2210526315789472</v>
      </c>
      <c r="P428" s="39">
        <f t="shared" si="20"/>
        <v>4.9000000000000004</v>
      </c>
    </row>
    <row r="429" spans="3:16" ht="15.75" thickBot="1" x14ac:dyDescent="0.3">
      <c r="C429" s="25" t="s">
        <v>2</v>
      </c>
      <c r="D429" s="26">
        <v>42136</v>
      </c>
      <c r="E429" s="27" t="s">
        <v>559</v>
      </c>
      <c r="F429" s="18" t="str">
        <f>VLOOKUP(E429,BD_Escuela[],2,FALSE)</f>
        <v>Agronomía</v>
      </c>
      <c r="G429" s="27">
        <v>19</v>
      </c>
      <c r="H429" s="18" t="str">
        <f>VLOOKUP(G429,BD_Participacion[],2)</f>
        <v>Baja</v>
      </c>
      <c r="I429" s="18">
        <f>INDEX(BD_DecimasExtras,MATCH(H429,'BD Aux'!$H$7:$H$10,0),MATCH(YEAR(D429),'BD Aux'!$I$6:$M$6,0))</f>
        <v>0.1</v>
      </c>
      <c r="J429" s="27">
        <v>2</v>
      </c>
      <c r="K429" s="27">
        <v>3.5</v>
      </c>
      <c r="L429" s="27">
        <v>1.7</v>
      </c>
      <c r="M429" s="32">
        <f t="shared" si="18"/>
        <v>2.4499999999999997</v>
      </c>
      <c r="N429" s="32">
        <f t="shared" ca="1" si="19"/>
        <v>2.2161</v>
      </c>
      <c r="O429" s="32">
        <f>IF(J429&gt;AVERAGE(Prueba_1),$E$3,$E$4)</f>
        <v>3.2210526315789472</v>
      </c>
      <c r="P429" s="39">
        <f t="shared" ca="1" si="20"/>
        <v>2.2161</v>
      </c>
    </row>
    <row r="430" spans="3:16" ht="15.75" thickBot="1" x14ac:dyDescent="0.3">
      <c r="C430" s="25" t="s">
        <v>14</v>
      </c>
      <c r="D430" s="26">
        <v>41913</v>
      </c>
      <c r="E430" s="27" t="s">
        <v>571</v>
      </c>
      <c r="F430" s="18" t="str">
        <f>VLOOKUP(E430,BD_Escuela[],2,FALSE)</f>
        <v>Ingeniería Forestal</v>
      </c>
      <c r="G430" s="27">
        <v>2</v>
      </c>
      <c r="H430" s="18" t="str">
        <f>VLOOKUP(G430,BD_Participacion[],2)</f>
        <v>No tuvo</v>
      </c>
      <c r="I430" s="18">
        <f>INDEX(BD_DecimasExtras,MATCH(H430,'BD Aux'!$H$7:$H$10,0),MATCH(YEAR(D430),'BD Aux'!$I$6:$M$6,0))</f>
        <v>0</v>
      </c>
      <c r="J430" s="27">
        <v>1.9</v>
      </c>
      <c r="K430" s="27">
        <v>5.6</v>
      </c>
      <c r="L430" s="27">
        <v>6.4</v>
      </c>
      <c r="M430" s="32">
        <f t="shared" si="18"/>
        <v>4.2040983606557383</v>
      </c>
      <c r="N430" s="32">
        <f t="shared" ca="1" si="19"/>
        <v>5.6625885245901646</v>
      </c>
      <c r="O430" s="32">
        <f>IF(J430&gt;AVERAGE(Prueba_1),$E$3,$E$4)</f>
        <v>3.2210526315789472</v>
      </c>
      <c r="P430" s="39">
        <f t="shared" si="20"/>
        <v>6.4</v>
      </c>
    </row>
    <row r="431" spans="3:16" ht="15.75" thickBot="1" x14ac:dyDescent="0.3">
      <c r="C431" s="25" t="s">
        <v>296</v>
      </c>
      <c r="D431" s="26">
        <v>42567</v>
      </c>
      <c r="E431" s="27" t="s">
        <v>579</v>
      </c>
      <c r="F431" s="18" t="str">
        <f>VLOOKUP(E431,BD_Escuela[],2,FALSE)</f>
        <v>Investigación Quimica</v>
      </c>
      <c r="G431" s="27">
        <v>26</v>
      </c>
      <c r="H431" s="18" t="str">
        <f>VLOOKUP(G431,BD_Participacion[],2)</f>
        <v>Baja</v>
      </c>
      <c r="I431" s="18">
        <f>INDEX(BD_DecimasExtras,MATCH(H431,'BD Aux'!$H$7:$H$10,0),MATCH(YEAR(D431),'BD Aux'!$I$6:$M$6,0))</f>
        <v>0.1</v>
      </c>
      <c r="J431" s="27">
        <v>6</v>
      </c>
      <c r="K431" s="27">
        <v>3.9</v>
      </c>
      <c r="L431" s="27">
        <v>6.9</v>
      </c>
      <c r="M431" s="32">
        <f t="shared" si="18"/>
        <v>4.3040983606557379</v>
      </c>
      <c r="N431" s="32">
        <f t="shared" ca="1" si="19"/>
        <v>4.2</v>
      </c>
      <c r="O431" s="32">
        <f>IF(J431&gt;AVERAGE(Prueba_1),$E$3,$E$4)</f>
        <v>4.4092307692307706</v>
      </c>
      <c r="P431" s="39">
        <f t="shared" si="20"/>
        <v>6.9</v>
      </c>
    </row>
    <row r="432" spans="3:16" ht="15.75" thickBot="1" x14ac:dyDescent="0.3">
      <c r="C432" s="25" t="s">
        <v>12</v>
      </c>
      <c r="D432" s="26">
        <v>41824</v>
      </c>
      <c r="E432" s="27" t="s">
        <v>575</v>
      </c>
      <c r="F432" s="18" t="str">
        <f>VLOOKUP(E432,BD_Escuela[],2,FALSE)</f>
        <v>Ingeniería Transporte</v>
      </c>
      <c r="G432" s="27">
        <v>26</v>
      </c>
      <c r="H432" s="18" t="str">
        <f>VLOOKUP(G432,BD_Participacion[],2)</f>
        <v>Baja</v>
      </c>
      <c r="I432" s="18">
        <f>INDEX(BD_DecimasExtras,MATCH(H432,'BD Aux'!$H$7:$H$10,0),MATCH(YEAR(D432),'BD Aux'!$I$6:$M$6,0))</f>
        <v>0.1</v>
      </c>
      <c r="J432" s="27">
        <v>5</v>
      </c>
      <c r="K432" s="27">
        <v>4.0999999999999996</v>
      </c>
      <c r="L432" s="27">
        <v>4.9000000000000004</v>
      </c>
      <c r="M432" s="32">
        <f t="shared" si="18"/>
        <v>4.3040983606557379</v>
      </c>
      <c r="N432" s="32">
        <f t="shared" ca="1" si="19"/>
        <v>4.9149885245901643</v>
      </c>
      <c r="O432" s="32">
        <f>IF(J432&gt;AVERAGE(Prueba_1),$E$3,$E$4)</f>
        <v>4.4092307692307706</v>
      </c>
      <c r="P432" s="39">
        <f t="shared" si="20"/>
        <v>5</v>
      </c>
    </row>
    <row r="433" spans="3:16" ht="15.75" thickBot="1" x14ac:dyDescent="0.3">
      <c r="C433" s="25" t="s">
        <v>178</v>
      </c>
      <c r="D433" s="26">
        <v>42643</v>
      </c>
      <c r="E433" s="27" t="s">
        <v>561</v>
      </c>
      <c r="F433" s="18" t="str">
        <f>VLOOKUP(E433,BD_Escuela[],2,FALSE)</f>
        <v>Astronomía</v>
      </c>
      <c r="G433" s="27">
        <v>46</v>
      </c>
      <c r="H433" s="18" t="str">
        <f>VLOOKUP(G433,BD_Participacion[],2)</f>
        <v>Alta</v>
      </c>
      <c r="I433" s="18">
        <f>INDEX(BD_DecimasExtras,MATCH(H433,'BD Aux'!$H$7:$H$10,0),MATCH(YEAR(D433),'BD Aux'!$I$6:$M$6,0))</f>
        <v>0.6</v>
      </c>
      <c r="J433" s="27">
        <v>5.4</v>
      </c>
      <c r="K433" s="27">
        <v>2.6</v>
      </c>
      <c r="L433" s="27">
        <v>5.9</v>
      </c>
      <c r="M433" s="32">
        <f t="shared" si="18"/>
        <v>4.8040983606557379</v>
      </c>
      <c r="N433" s="32">
        <f t="shared" ca="1" si="19"/>
        <v>4.2</v>
      </c>
      <c r="O433" s="32">
        <f>IF(J433&gt;AVERAGE(Prueba_1),$E$3,$E$4)</f>
        <v>4.4092307692307706</v>
      </c>
      <c r="P433" s="39">
        <f t="shared" si="20"/>
        <v>5.9</v>
      </c>
    </row>
    <row r="434" spans="3:16" ht="15.75" thickBot="1" x14ac:dyDescent="0.3">
      <c r="C434" s="25" t="s">
        <v>294</v>
      </c>
      <c r="D434" s="26">
        <v>41746</v>
      </c>
      <c r="E434" s="27" t="s">
        <v>561</v>
      </c>
      <c r="F434" s="18" t="str">
        <f>VLOOKUP(E434,BD_Escuela[],2,FALSE)</f>
        <v>Astronomía</v>
      </c>
      <c r="G434" s="27">
        <v>22</v>
      </c>
      <c r="H434" s="18" t="str">
        <f>VLOOKUP(G434,BD_Participacion[],2)</f>
        <v>Baja</v>
      </c>
      <c r="I434" s="18">
        <f>INDEX(BD_DecimasExtras,MATCH(H434,'BD Aux'!$H$7:$H$10,0),MATCH(YEAR(D434),'BD Aux'!$I$6:$M$6,0))</f>
        <v>0.1</v>
      </c>
      <c r="J434" s="27">
        <v>3.1</v>
      </c>
      <c r="K434" s="27">
        <v>6.9</v>
      </c>
      <c r="L434" s="27">
        <v>6.3</v>
      </c>
      <c r="M434" s="32">
        <f t="shared" si="18"/>
        <v>4.3040983606557379</v>
      </c>
      <c r="N434" s="32">
        <f t="shared" ca="1" si="19"/>
        <v>5.6625885245901637</v>
      </c>
      <c r="O434" s="32">
        <f>IF(J434&gt;AVERAGE(Prueba_1),$E$3,$E$4)</f>
        <v>3.2210526315789472</v>
      </c>
      <c r="P434" s="39">
        <f t="shared" si="20"/>
        <v>6.9</v>
      </c>
    </row>
    <row r="435" spans="3:16" ht="15.75" thickBot="1" x14ac:dyDescent="0.3">
      <c r="C435" s="25" t="s">
        <v>23</v>
      </c>
      <c r="D435" s="26">
        <v>41986</v>
      </c>
      <c r="E435" s="27" t="s">
        <v>559</v>
      </c>
      <c r="F435" s="18" t="str">
        <f>VLOOKUP(E435,BD_Escuela[],2,FALSE)</f>
        <v>Agronomía</v>
      </c>
      <c r="G435" s="27">
        <v>24</v>
      </c>
      <c r="H435" s="18" t="str">
        <f>VLOOKUP(G435,BD_Participacion[],2)</f>
        <v>Baja</v>
      </c>
      <c r="I435" s="18">
        <f>INDEX(BD_DecimasExtras,MATCH(H435,'BD Aux'!$H$7:$H$10,0),MATCH(YEAR(D435),'BD Aux'!$I$6:$M$6,0))</f>
        <v>0.1</v>
      </c>
      <c r="J435" s="27">
        <v>3.9</v>
      </c>
      <c r="K435" s="27">
        <v>2.2999999999999998</v>
      </c>
      <c r="L435" s="27">
        <v>6</v>
      </c>
      <c r="M435" s="32">
        <f t="shared" si="18"/>
        <v>4.1166666666666663</v>
      </c>
      <c r="N435" s="32">
        <f t="shared" ca="1" si="19"/>
        <v>5.4023000000000003</v>
      </c>
      <c r="O435" s="32">
        <f>IF(J435&gt;AVERAGE(Prueba_1),$E$3,$E$4)</f>
        <v>3.2210526315789472</v>
      </c>
      <c r="P435" s="39">
        <f t="shared" si="20"/>
        <v>6</v>
      </c>
    </row>
    <row r="436" spans="3:16" ht="15.75" thickBot="1" x14ac:dyDescent="0.3">
      <c r="C436" s="25" t="s">
        <v>297</v>
      </c>
      <c r="D436" s="26">
        <v>41876</v>
      </c>
      <c r="E436" s="27" t="s">
        <v>573</v>
      </c>
      <c r="F436" s="18" t="str">
        <f>VLOOKUP(E436,BD_Escuela[],2,FALSE)</f>
        <v>Ingeniería Mecánica</v>
      </c>
      <c r="G436" s="27">
        <v>29</v>
      </c>
      <c r="H436" s="18" t="str">
        <f>VLOOKUP(G436,BD_Participacion[],2)</f>
        <v>Baja</v>
      </c>
      <c r="I436" s="18">
        <f>INDEX(BD_DecimasExtras,MATCH(H436,'BD Aux'!$H$7:$H$10,0),MATCH(YEAR(D436),'BD Aux'!$I$6:$M$6,0))</f>
        <v>0.1</v>
      </c>
      <c r="J436" s="27">
        <v>3.9</v>
      </c>
      <c r="K436" s="27">
        <v>3.4</v>
      </c>
      <c r="L436" s="27">
        <v>6.5</v>
      </c>
      <c r="M436" s="32">
        <f t="shared" si="18"/>
        <v>4.3040983606557379</v>
      </c>
      <c r="N436" s="32">
        <f t="shared" ca="1" si="19"/>
        <v>5.7693885245901644</v>
      </c>
      <c r="O436" s="32">
        <f>IF(J436&gt;AVERAGE(Prueba_1),$E$3,$E$4)</f>
        <v>3.2210526315789472</v>
      </c>
      <c r="P436" s="39">
        <f t="shared" si="20"/>
        <v>6.5</v>
      </c>
    </row>
    <row r="437" spans="3:16" ht="15.75" thickBot="1" x14ac:dyDescent="0.3">
      <c r="C437" s="25" t="s">
        <v>298</v>
      </c>
      <c r="D437" s="26">
        <v>42492</v>
      </c>
      <c r="E437" s="27" t="s">
        <v>563</v>
      </c>
      <c r="F437" s="18" t="str">
        <f>VLOOKUP(E437,BD_Escuela[],2,FALSE)</f>
        <v>Bachilerato</v>
      </c>
      <c r="G437" s="27">
        <v>28</v>
      </c>
      <c r="H437" s="18" t="str">
        <f>VLOOKUP(G437,BD_Participacion[],2)</f>
        <v>Baja</v>
      </c>
      <c r="I437" s="18">
        <f>INDEX(BD_DecimasExtras,MATCH(H437,'BD Aux'!$H$7:$H$10,0),MATCH(YEAR(D437),'BD Aux'!$I$6:$M$6,0))</f>
        <v>0.1</v>
      </c>
      <c r="J437" s="27">
        <v>3.1</v>
      </c>
      <c r="K437" s="27">
        <v>2.5</v>
      </c>
      <c r="L437" s="27">
        <v>6.9</v>
      </c>
      <c r="M437" s="32">
        <f t="shared" si="18"/>
        <v>4.3040983606557379</v>
      </c>
      <c r="N437" s="32">
        <f t="shared" ca="1" si="19"/>
        <v>5.9829885245901648</v>
      </c>
      <c r="O437" s="32">
        <f>IF(J437&gt;AVERAGE(Prueba_1),$E$3,$E$4)</f>
        <v>3.2210526315789472</v>
      </c>
      <c r="P437" s="39">
        <f t="shared" si="20"/>
        <v>6.9</v>
      </c>
    </row>
    <row r="438" spans="3:16" ht="15.75" thickBot="1" x14ac:dyDescent="0.3">
      <c r="C438" s="25" t="s">
        <v>299</v>
      </c>
      <c r="D438" s="26">
        <v>42017</v>
      </c>
      <c r="E438" s="27" t="s">
        <v>559</v>
      </c>
      <c r="F438" s="18" t="str">
        <f>VLOOKUP(E438,BD_Escuela[],2,FALSE)</f>
        <v>Agronomía</v>
      </c>
      <c r="G438" s="27">
        <v>46</v>
      </c>
      <c r="H438" s="18" t="str">
        <f>VLOOKUP(G438,BD_Participacion[],2)</f>
        <v>Alta</v>
      </c>
      <c r="I438" s="18">
        <f>INDEX(BD_DecimasExtras,MATCH(H438,'BD Aux'!$H$7:$H$10,0),MATCH(YEAR(D438),'BD Aux'!$I$6:$M$6,0))</f>
        <v>0.6</v>
      </c>
      <c r="J438" s="27">
        <v>4.4000000000000004</v>
      </c>
      <c r="K438" s="27">
        <v>5.8</v>
      </c>
      <c r="L438" s="27">
        <v>7</v>
      </c>
      <c r="M438" s="32">
        <f t="shared" si="18"/>
        <v>6.0333333333333332</v>
      </c>
      <c r="N438" s="32">
        <f t="shared" ca="1" si="19"/>
        <v>6.9598000000000004</v>
      </c>
      <c r="O438" s="32">
        <f>IF(J438&gt;AVERAGE(Prueba_1),$E$3,$E$4)</f>
        <v>4.4092307692307706</v>
      </c>
      <c r="P438" s="39">
        <f t="shared" si="20"/>
        <v>7</v>
      </c>
    </row>
    <row r="439" spans="3:16" ht="15.75" thickBot="1" x14ac:dyDescent="0.3">
      <c r="C439" s="25" t="s">
        <v>37</v>
      </c>
      <c r="D439" s="26">
        <v>41415</v>
      </c>
      <c r="E439" s="27" t="s">
        <v>573</v>
      </c>
      <c r="F439" s="18" t="str">
        <f>VLOOKUP(E439,BD_Escuela[],2,FALSE)</f>
        <v>Ingeniería Mecánica</v>
      </c>
      <c r="G439" s="27">
        <v>27</v>
      </c>
      <c r="H439" s="18" t="str">
        <f>VLOOKUP(G439,BD_Participacion[],2)</f>
        <v>Baja</v>
      </c>
      <c r="I439" s="18">
        <f>INDEX(BD_DecimasExtras,MATCH(H439,'BD Aux'!$H$7:$H$10,0),MATCH(YEAR(D439),'BD Aux'!$I$6:$M$6,0))</f>
        <v>0.1</v>
      </c>
      <c r="J439" s="27">
        <v>3.2</v>
      </c>
      <c r="K439" s="27">
        <v>2.4</v>
      </c>
      <c r="L439" s="27">
        <v>2.1</v>
      </c>
      <c r="M439" s="32">
        <f t="shared" si="18"/>
        <v>4.3040983606557379</v>
      </c>
      <c r="N439" s="32">
        <f t="shared" ca="1" si="19"/>
        <v>3.4197885245901642</v>
      </c>
      <c r="O439" s="32">
        <f>IF(J439&gt;AVERAGE(Prueba_1),$E$3,$E$4)</f>
        <v>3.2210526315789472</v>
      </c>
      <c r="P439" s="39">
        <f t="shared" ca="1" si="20"/>
        <v>3.2210526315789472</v>
      </c>
    </row>
    <row r="440" spans="3:16" ht="15.75" thickBot="1" x14ac:dyDescent="0.3">
      <c r="C440" s="25" t="s">
        <v>300</v>
      </c>
      <c r="D440" s="26">
        <v>42153</v>
      </c>
      <c r="E440" s="27" t="s">
        <v>573</v>
      </c>
      <c r="F440" s="18" t="str">
        <f>VLOOKUP(E440,BD_Escuela[],2,FALSE)</f>
        <v>Ingeniería Mecánica</v>
      </c>
      <c r="G440" s="27">
        <v>1</v>
      </c>
      <c r="H440" s="18" t="str">
        <f>VLOOKUP(G440,BD_Participacion[],2)</f>
        <v>No tuvo</v>
      </c>
      <c r="I440" s="18">
        <f>INDEX(BD_DecimasExtras,MATCH(H440,'BD Aux'!$H$7:$H$10,0),MATCH(YEAR(D440),'BD Aux'!$I$6:$M$6,0))</f>
        <v>0</v>
      </c>
      <c r="J440" s="27">
        <v>5.0999999999999996</v>
      </c>
      <c r="K440" s="27">
        <v>3.8</v>
      </c>
      <c r="L440" s="27">
        <v>3.8</v>
      </c>
      <c r="M440" s="32">
        <f t="shared" si="18"/>
        <v>4.2040983606557383</v>
      </c>
      <c r="N440" s="32">
        <f t="shared" ca="1" si="19"/>
        <v>4.2741885245901647</v>
      </c>
      <c r="O440" s="32">
        <f>IF(J440&gt;AVERAGE(Prueba_1),$E$3,$E$4)</f>
        <v>4.4092307692307706</v>
      </c>
      <c r="P440" s="39">
        <f t="shared" ca="1" si="20"/>
        <v>4.2040983606557383</v>
      </c>
    </row>
    <row r="441" spans="3:16" ht="15.75" thickBot="1" x14ac:dyDescent="0.3">
      <c r="C441" s="25" t="s">
        <v>184</v>
      </c>
      <c r="D441" s="26">
        <v>42769</v>
      </c>
      <c r="E441" s="27" t="s">
        <v>567</v>
      </c>
      <c r="F441" s="18" t="str">
        <f>VLOOKUP(E441,BD_Escuela[],2,FALSE)</f>
        <v>Ingeniería Comercial</v>
      </c>
      <c r="G441" s="27">
        <v>25</v>
      </c>
      <c r="H441" s="18" t="str">
        <f>VLOOKUP(G441,BD_Participacion[],2)</f>
        <v>Baja</v>
      </c>
      <c r="I441" s="18">
        <f>INDEX(BD_DecimasExtras,MATCH(H441,'BD Aux'!$H$7:$H$10,0),MATCH(YEAR(D441),'BD Aux'!$I$6:$M$6,0))</f>
        <v>0.2</v>
      </c>
      <c r="J441" s="27">
        <v>5.0999999999999996</v>
      </c>
      <c r="K441" s="27">
        <v>4.3</v>
      </c>
      <c r="L441" s="27">
        <v>5.2</v>
      </c>
      <c r="M441" s="32">
        <f t="shared" si="18"/>
        <v>4.4040983606557385</v>
      </c>
      <c r="N441" s="32">
        <f t="shared" ca="1" si="19"/>
        <v>4.2</v>
      </c>
      <c r="O441" s="32">
        <f>IF(J441&gt;AVERAGE(Prueba_1),$E$3,$E$4)</f>
        <v>4.4092307692307706</v>
      </c>
      <c r="P441" s="39">
        <f t="shared" si="20"/>
        <v>5.2</v>
      </c>
    </row>
    <row r="442" spans="3:16" ht="15.75" thickBot="1" x14ac:dyDescent="0.3">
      <c r="C442" s="25" t="s">
        <v>301</v>
      </c>
      <c r="D442" s="26">
        <v>42338</v>
      </c>
      <c r="E442" s="27" t="s">
        <v>561</v>
      </c>
      <c r="F442" s="18" t="str">
        <f>VLOOKUP(E442,BD_Escuela[],2,FALSE)</f>
        <v>Astronomía</v>
      </c>
      <c r="G442" s="27">
        <v>12</v>
      </c>
      <c r="H442" s="18" t="str">
        <f>VLOOKUP(G442,BD_Participacion[],2)</f>
        <v>No tuvo</v>
      </c>
      <c r="I442" s="18">
        <f>INDEX(BD_DecimasExtras,MATCH(H442,'BD Aux'!$H$7:$H$10,0),MATCH(YEAR(D442),'BD Aux'!$I$6:$M$6,0))</f>
        <v>0</v>
      </c>
      <c r="J442" s="27">
        <v>3.9</v>
      </c>
      <c r="K442" s="27">
        <v>4.3</v>
      </c>
      <c r="L442" s="27">
        <v>5.7</v>
      </c>
      <c r="M442" s="32">
        <f t="shared" si="18"/>
        <v>4.2040983606557383</v>
      </c>
      <c r="N442" s="32">
        <f t="shared" ca="1" si="19"/>
        <v>5.2887885245901645</v>
      </c>
      <c r="O442" s="32">
        <f>IF(J442&gt;AVERAGE(Prueba_1),$E$3,$E$4)</f>
        <v>3.2210526315789472</v>
      </c>
      <c r="P442" s="39">
        <f t="shared" si="20"/>
        <v>5.7</v>
      </c>
    </row>
    <row r="443" spans="3:16" ht="15.75" thickBot="1" x14ac:dyDescent="0.3">
      <c r="C443" s="25" t="s">
        <v>302</v>
      </c>
      <c r="D443" s="26">
        <v>42728</v>
      </c>
      <c r="E443" s="27" t="s">
        <v>571</v>
      </c>
      <c r="F443" s="18" t="str">
        <f>VLOOKUP(E443,BD_Escuela[],2,FALSE)</f>
        <v>Ingeniería Forestal</v>
      </c>
      <c r="G443" s="27">
        <v>15</v>
      </c>
      <c r="H443" s="18" t="str">
        <f>VLOOKUP(G443,BD_Participacion[],2)</f>
        <v>Baja</v>
      </c>
      <c r="I443" s="18">
        <f>INDEX(BD_DecimasExtras,MATCH(H443,'BD Aux'!$H$7:$H$10,0),MATCH(YEAR(D443),'BD Aux'!$I$6:$M$6,0))</f>
        <v>0.1</v>
      </c>
      <c r="J443" s="27">
        <v>5.2</v>
      </c>
      <c r="K443" s="27">
        <v>1.5</v>
      </c>
      <c r="L443" s="27">
        <v>4.5</v>
      </c>
      <c r="M443" s="32">
        <f t="shared" si="18"/>
        <v>4.3040983606557379</v>
      </c>
      <c r="N443" s="32">
        <f t="shared" ca="1" si="19"/>
        <v>4.2</v>
      </c>
      <c r="O443" s="32">
        <f>IF(J443&gt;AVERAGE(Prueba_1),$E$3,$E$4)</f>
        <v>4.4092307692307706</v>
      </c>
      <c r="P443" s="39">
        <f t="shared" si="20"/>
        <v>5.2</v>
      </c>
    </row>
    <row r="444" spans="3:16" ht="15.75" thickBot="1" x14ac:dyDescent="0.3">
      <c r="C444" s="25" t="s">
        <v>303</v>
      </c>
      <c r="D444" s="26">
        <v>41595</v>
      </c>
      <c r="E444" s="27" t="s">
        <v>573</v>
      </c>
      <c r="F444" s="18" t="str">
        <f>VLOOKUP(E444,BD_Escuela[],2,FALSE)</f>
        <v>Ingeniería Mecánica</v>
      </c>
      <c r="G444" s="27">
        <v>36</v>
      </c>
      <c r="H444" s="18" t="str">
        <f>VLOOKUP(G444,BD_Participacion[],2)</f>
        <v xml:space="preserve">Media </v>
      </c>
      <c r="I444" s="18">
        <f>INDEX(BD_DecimasExtras,MATCH(H444,'BD Aux'!$H$7:$H$10,0),MATCH(YEAR(D444),'BD Aux'!$I$6:$M$6,0))</f>
        <v>0.2</v>
      </c>
      <c r="J444" s="27">
        <v>2.6</v>
      </c>
      <c r="K444" s="27">
        <v>1.3</v>
      </c>
      <c r="L444" s="27">
        <v>6.7</v>
      </c>
      <c r="M444" s="32">
        <f t="shared" si="18"/>
        <v>4.4040983606557385</v>
      </c>
      <c r="N444" s="32">
        <f t="shared" ca="1" si="19"/>
        <v>5.9295885245901649</v>
      </c>
      <c r="O444" s="32">
        <f>IF(J444&gt;AVERAGE(Prueba_1),$E$3,$E$4)</f>
        <v>3.2210526315789472</v>
      </c>
      <c r="P444" s="39">
        <f t="shared" si="20"/>
        <v>6.7</v>
      </c>
    </row>
    <row r="445" spans="3:16" ht="15.75" thickBot="1" x14ac:dyDescent="0.3">
      <c r="C445" s="25" t="s">
        <v>23</v>
      </c>
      <c r="D445" s="26">
        <v>42144</v>
      </c>
      <c r="E445" s="27" t="s">
        <v>573</v>
      </c>
      <c r="F445" s="18" t="str">
        <f>VLOOKUP(E445,BD_Escuela[],2,FALSE)</f>
        <v>Ingeniería Mecánica</v>
      </c>
      <c r="G445" s="27">
        <v>24</v>
      </c>
      <c r="H445" s="18" t="str">
        <f>VLOOKUP(G445,BD_Participacion[],2)</f>
        <v>Baja</v>
      </c>
      <c r="I445" s="18">
        <f>INDEX(BD_DecimasExtras,MATCH(H445,'BD Aux'!$H$7:$H$10,0),MATCH(YEAR(D445),'BD Aux'!$I$6:$M$6,0))</f>
        <v>0.1</v>
      </c>
      <c r="J445" s="27">
        <v>2.8</v>
      </c>
      <c r="K445" s="27">
        <v>4.9000000000000004</v>
      </c>
      <c r="L445" s="27">
        <v>5.6</v>
      </c>
      <c r="M445" s="32">
        <f t="shared" si="18"/>
        <v>4.3040983606557379</v>
      </c>
      <c r="N445" s="32">
        <f t="shared" ca="1" si="19"/>
        <v>5.2887885245901645</v>
      </c>
      <c r="O445" s="32">
        <f>IF(J445&gt;AVERAGE(Prueba_1),$E$3,$E$4)</f>
        <v>3.2210526315789472</v>
      </c>
      <c r="P445" s="39">
        <f t="shared" si="20"/>
        <v>5.6</v>
      </c>
    </row>
    <row r="446" spans="3:16" ht="15.75" thickBot="1" x14ac:dyDescent="0.3">
      <c r="C446" s="25" t="s">
        <v>179</v>
      </c>
      <c r="D446" s="26">
        <v>42053</v>
      </c>
      <c r="E446" s="27" t="s">
        <v>565</v>
      </c>
      <c r="F446" s="18" t="str">
        <f>VLOOKUP(E446,BD_Escuela[],2,FALSE)</f>
        <v>Enfermería</v>
      </c>
      <c r="G446" s="27">
        <v>35</v>
      </c>
      <c r="H446" s="18" t="str">
        <f>VLOOKUP(G446,BD_Participacion[],2)</f>
        <v xml:space="preserve">Media </v>
      </c>
      <c r="I446" s="18">
        <f>INDEX(BD_DecimasExtras,MATCH(H446,'BD Aux'!$H$7:$H$10,0),MATCH(YEAR(D446),'BD Aux'!$I$6:$M$6,0))</f>
        <v>0.3</v>
      </c>
      <c r="J446" s="27">
        <v>2.7</v>
      </c>
      <c r="K446" s="27">
        <v>1</v>
      </c>
      <c r="L446" s="27">
        <v>2</v>
      </c>
      <c r="M446" s="32">
        <f t="shared" si="18"/>
        <v>4.5040983606557381</v>
      </c>
      <c r="N446" s="32">
        <f t="shared" ca="1" si="19"/>
        <v>3.4731885245901641</v>
      </c>
      <c r="O446" s="32">
        <f>IF(J446&gt;AVERAGE(Prueba_1),$E$3,$E$4)</f>
        <v>3.2210526315789472</v>
      </c>
      <c r="P446" s="39">
        <f t="shared" si="20"/>
        <v>1</v>
      </c>
    </row>
    <row r="447" spans="3:16" ht="15.75" thickBot="1" x14ac:dyDescent="0.3">
      <c r="C447" s="25" t="s">
        <v>304</v>
      </c>
      <c r="D447" s="26">
        <v>41850</v>
      </c>
      <c r="E447" s="27" t="s">
        <v>567</v>
      </c>
      <c r="F447" s="18" t="str">
        <f>VLOOKUP(E447,BD_Escuela[],2,FALSE)</f>
        <v>Ingeniería Comercial</v>
      </c>
      <c r="G447" s="27">
        <v>18</v>
      </c>
      <c r="H447" s="18" t="str">
        <f>VLOOKUP(G447,BD_Participacion[],2)</f>
        <v>Baja</v>
      </c>
      <c r="I447" s="18">
        <f>INDEX(BD_DecimasExtras,MATCH(H447,'BD Aux'!$H$7:$H$10,0),MATCH(YEAR(D447),'BD Aux'!$I$6:$M$6,0))</f>
        <v>0.1</v>
      </c>
      <c r="J447" s="27">
        <v>2.6</v>
      </c>
      <c r="K447" s="27">
        <v>6.9</v>
      </c>
      <c r="L447" s="27">
        <v>2.9</v>
      </c>
      <c r="M447" s="32">
        <f t="shared" si="18"/>
        <v>4.3040983606557379</v>
      </c>
      <c r="N447" s="32">
        <f t="shared" ca="1" si="19"/>
        <v>3.8469885245901643</v>
      </c>
      <c r="O447" s="32">
        <f>IF(J447&gt;AVERAGE(Prueba_1),$E$3,$E$4)</f>
        <v>3.2210526315789472</v>
      </c>
      <c r="P447" s="39">
        <f t="shared" ca="1" si="20"/>
        <v>3.2210526315789472</v>
      </c>
    </row>
    <row r="448" spans="3:16" ht="15.75" thickBot="1" x14ac:dyDescent="0.3">
      <c r="C448" s="25" t="s">
        <v>305</v>
      </c>
      <c r="D448" s="26">
        <v>41408</v>
      </c>
      <c r="E448" s="27" t="s">
        <v>575</v>
      </c>
      <c r="F448" s="18" t="str">
        <f>VLOOKUP(E448,BD_Escuela[],2,FALSE)</f>
        <v>Ingeniería Transporte</v>
      </c>
      <c r="G448" s="27">
        <v>12</v>
      </c>
      <c r="H448" s="18" t="str">
        <f>VLOOKUP(G448,BD_Participacion[],2)</f>
        <v>No tuvo</v>
      </c>
      <c r="I448" s="18">
        <f>INDEX(BD_DecimasExtras,MATCH(H448,'BD Aux'!$H$7:$H$10,0),MATCH(YEAR(D448),'BD Aux'!$I$6:$M$6,0))</f>
        <v>0</v>
      </c>
      <c r="J448" s="27">
        <v>2.2000000000000002</v>
      </c>
      <c r="K448" s="27">
        <v>4.3</v>
      </c>
      <c r="L448" s="27">
        <v>2.2000000000000002</v>
      </c>
      <c r="M448" s="32">
        <f t="shared" si="18"/>
        <v>4.2040983606557383</v>
      </c>
      <c r="N448" s="32">
        <f t="shared" ca="1" si="19"/>
        <v>3.4197885245901647</v>
      </c>
      <c r="O448" s="32">
        <f>IF(J448&gt;AVERAGE(Prueba_1),$E$3,$E$4)</f>
        <v>3.2210526315789472</v>
      </c>
      <c r="P448" s="39">
        <f t="shared" ca="1" si="20"/>
        <v>3.2210526315789472</v>
      </c>
    </row>
    <row r="449" spans="3:16" ht="15.75" thickBot="1" x14ac:dyDescent="0.3">
      <c r="C449" s="25" t="s">
        <v>14</v>
      </c>
      <c r="D449" s="26">
        <v>41316</v>
      </c>
      <c r="E449" s="27" t="s">
        <v>569</v>
      </c>
      <c r="F449" s="18" t="str">
        <f>VLOOKUP(E449,BD_Escuela[],2,FALSE)</f>
        <v>Ingeniería Computación</v>
      </c>
      <c r="G449" s="27">
        <v>11</v>
      </c>
      <c r="H449" s="18" t="str">
        <f>VLOOKUP(G449,BD_Participacion[],2)</f>
        <v>No tuvo</v>
      </c>
      <c r="I449" s="18">
        <f>INDEX(BD_DecimasExtras,MATCH(H449,'BD Aux'!$H$7:$H$10,0),MATCH(YEAR(D449),'BD Aux'!$I$6:$M$6,0))</f>
        <v>0</v>
      </c>
      <c r="J449" s="27">
        <v>6.2</v>
      </c>
      <c r="K449" s="27">
        <v>4.8</v>
      </c>
      <c r="L449" s="27">
        <v>3.5</v>
      </c>
      <c r="M449" s="32">
        <f t="shared" si="18"/>
        <v>4.2040983606557383</v>
      </c>
      <c r="N449" s="32">
        <f t="shared" ca="1" si="19"/>
        <v>4.1139885245901642</v>
      </c>
      <c r="O449" s="32">
        <f>IF(J449&gt;AVERAGE(Prueba_1),$E$3,$E$4)</f>
        <v>4.4092307692307706</v>
      </c>
      <c r="P449" s="39">
        <f t="shared" ca="1" si="20"/>
        <v>4.1139885245901642</v>
      </c>
    </row>
    <row r="450" spans="3:16" ht="15.75" thickBot="1" x14ac:dyDescent="0.3">
      <c r="C450" s="25" t="s">
        <v>179</v>
      </c>
      <c r="D450" s="26">
        <v>42053</v>
      </c>
      <c r="E450" s="27" t="s">
        <v>569</v>
      </c>
      <c r="F450" s="18" t="str">
        <f>VLOOKUP(E450,BD_Escuela[],2,FALSE)</f>
        <v>Ingeniería Computación</v>
      </c>
      <c r="G450" s="27">
        <v>46</v>
      </c>
      <c r="H450" s="18" t="str">
        <f>VLOOKUP(G450,BD_Participacion[],2)</f>
        <v>Alta</v>
      </c>
      <c r="I450" s="18">
        <f>INDEX(BD_DecimasExtras,MATCH(H450,'BD Aux'!$H$7:$H$10,0),MATCH(YEAR(D450),'BD Aux'!$I$6:$M$6,0))</f>
        <v>0.6</v>
      </c>
      <c r="J450" s="27">
        <v>3.9</v>
      </c>
      <c r="K450" s="27">
        <v>5.2</v>
      </c>
      <c r="L450" s="27">
        <v>1.5</v>
      </c>
      <c r="M450" s="32">
        <f t="shared" si="18"/>
        <v>4.8040983606557379</v>
      </c>
      <c r="N450" s="32">
        <f t="shared" ca="1" si="19"/>
        <v>3.3663885245901644</v>
      </c>
      <c r="O450" s="32">
        <f>IF(J450&gt;AVERAGE(Prueba_1),$E$3,$E$4)</f>
        <v>3.2210526315789472</v>
      </c>
      <c r="P450" s="39">
        <f t="shared" si="20"/>
        <v>1.5</v>
      </c>
    </row>
    <row r="451" spans="3:16" ht="15.75" thickBot="1" x14ac:dyDescent="0.3">
      <c r="C451" s="25" t="s">
        <v>306</v>
      </c>
      <c r="D451" s="26">
        <v>42691</v>
      </c>
      <c r="E451" s="27" t="s">
        <v>567</v>
      </c>
      <c r="F451" s="18" t="str">
        <f>VLOOKUP(E451,BD_Escuela[],2,FALSE)</f>
        <v>Ingeniería Comercial</v>
      </c>
      <c r="G451" s="27">
        <v>45</v>
      </c>
      <c r="H451" s="18" t="str">
        <f>VLOOKUP(G451,BD_Participacion[],2)</f>
        <v>Alta</v>
      </c>
      <c r="I451" s="18">
        <f>INDEX(BD_DecimasExtras,MATCH(H451,'BD Aux'!$H$7:$H$10,0),MATCH(YEAR(D451),'BD Aux'!$I$6:$M$6,0))</f>
        <v>0.6</v>
      </c>
      <c r="J451" s="27">
        <v>6.8</v>
      </c>
      <c r="K451" s="27">
        <v>3.5</v>
      </c>
      <c r="L451" s="27">
        <v>1.7</v>
      </c>
      <c r="M451" s="32">
        <f t="shared" si="18"/>
        <v>4.8040983606557379</v>
      </c>
      <c r="N451" s="32">
        <f t="shared" ca="1" si="19"/>
        <v>4.2</v>
      </c>
      <c r="O451" s="32">
        <f>IF(J451&gt;AVERAGE(Prueba_1),$E$3,$E$4)</f>
        <v>4.4092307692307706</v>
      </c>
      <c r="P451" s="39">
        <f t="shared" si="20"/>
        <v>1.7</v>
      </c>
    </row>
    <row r="452" spans="3:16" ht="15.75" thickBot="1" x14ac:dyDescent="0.3">
      <c r="C452" s="25" t="s">
        <v>307</v>
      </c>
      <c r="D452" s="26">
        <v>42189</v>
      </c>
      <c r="E452" s="27" t="s">
        <v>575</v>
      </c>
      <c r="F452" s="18" t="str">
        <f>VLOOKUP(E452,BD_Escuela[],2,FALSE)</f>
        <v>Ingeniería Transporte</v>
      </c>
      <c r="G452" s="27">
        <v>24</v>
      </c>
      <c r="H452" s="18" t="str">
        <f>VLOOKUP(G452,BD_Participacion[],2)</f>
        <v>Baja</v>
      </c>
      <c r="I452" s="18">
        <f>INDEX(BD_DecimasExtras,MATCH(H452,'BD Aux'!$H$7:$H$10,0),MATCH(YEAR(D452),'BD Aux'!$I$6:$M$6,0))</f>
        <v>0.1</v>
      </c>
      <c r="J452" s="27">
        <v>3.9</v>
      </c>
      <c r="K452" s="27">
        <v>6.2</v>
      </c>
      <c r="L452" s="27">
        <v>2.7</v>
      </c>
      <c r="M452" s="32">
        <f t="shared" si="18"/>
        <v>4.3040983606557379</v>
      </c>
      <c r="N452" s="32">
        <f t="shared" ca="1" si="19"/>
        <v>3.7401885245901645</v>
      </c>
      <c r="O452" s="32">
        <f>IF(J452&gt;AVERAGE(Prueba_1),$E$3,$E$4)</f>
        <v>3.2210526315789472</v>
      </c>
      <c r="P452" s="39">
        <f t="shared" ca="1" si="20"/>
        <v>3.2210526315789472</v>
      </c>
    </row>
    <row r="453" spans="3:16" ht="15.75" thickBot="1" x14ac:dyDescent="0.3">
      <c r="C453" s="25" t="s">
        <v>298</v>
      </c>
      <c r="D453" s="26">
        <v>42492</v>
      </c>
      <c r="E453" s="27" t="s">
        <v>561</v>
      </c>
      <c r="F453" s="18" t="str">
        <f>VLOOKUP(E453,BD_Escuela[],2,FALSE)</f>
        <v>Astronomía</v>
      </c>
      <c r="G453" s="27">
        <v>22</v>
      </c>
      <c r="H453" s="18" t="str">
        <f>VLOOKUP(G453,BD_Participacion[],2)</f>
        <v>Baja</v>
      </c>
      <c r="I453" s="18">
        <f>INDEX(BD_DecimasExtras,MATCH(H453,'BD Aux'!$H$7:$H$10,0),MATCH(YEAR(D453),'BD Aux'!$I$6:$M$6,0))</f>
        <v>0.1</v>
      </c>
      <c r="J453" s="27">
        <v>3.4</v>
      </c>
      <c r="K453" s="27">
        <v>2.2000000000000002</v>
      </c>
      <c r="L453" s="27">
        <v>4.4000000000000004</v>
      </c>
      <c r="M453" s="32">
        <f t="shared" si="18"/>
        <v>4.3040983606557379</v>
      </c>
      <c r="N453" s="32">
        <f t="shared" ca="1" si="19"/>
        <v>4.6479885245901649</v>
      </c>
      <c r="O453" s="32">
        <f>IF(J453&gt;AVERAGE(Prueba_1),$E$3,$E$4)</f>
        <v>3.2210526315789472</v>
      </c>
      <c r="P453" s="39">
        <f t="shared" si="20"/>
        <v>4.4000000000000004</v>
      </c>
    </row>
    <row r="454" spans="3:16" ht="15.75" thickBot="1" x14ac:dyDescent="0.3">
      <c r="C454" s="25" t="s">
        <v>308</v>
      </c>
      <c r="D454" s="26">
        <v>42203</v>
      </c>
      <c r="E454" s="27" t="s">
        <v>573</v>
      </c>
      <c r="F454" s="18" t="str">
        <f>VLOOKUP(E454,BD_Escuela[],2,FALSE)</f>
        <v>Ingeniería Mecánica</v>
      </c>
      <c r="G454" s="27">
        <v>48</v>
      </c>
      <c r="H454" s="18" t="str">
        <f>VLOOKUP(G454,BD_Participacion[],2)</f>
        <v>Alta</v>
      </c>
      <c r="I454" s="18">
        <f>INDEX(BD_DecimasExtras,MATCH(H454,'BD Aux'!$H$7:$H$10,0),MATCH(YEAR(D454),'BD Aux'!$I$6:$M$6,0))</f>
        <v>0.6</v>
      </c>
      <c r="J454" s="27">
        <v>4.0999999999999996</v>
      </c>
      <c r="K454" s="27">
        <v>3.6</v>
      </c>
      <c r="L454" s="27">
        <v>4.0999999999999996</v>
      </c>
      <c r="M454" s="32">
        <f t="shared" si="18"/>
        <v>4.8040983606557379</v>
      </c>
      <c r="N454" s="32">
        <f t="shared" ca="1" si="19"/>
        <v>4.7547885245901638</v>
      </c>
      <c r="O454" s="32">
        <f>IF(J454&gt;AVERAGE(Prueba_1),$E$3,$E$4)</f>
        <v>4.4092307692307706</v>
      </c>
      <c r="P454" s="39">
        <f t="shared" si="20"/>
        <v>4.0999999999999996</v>
      </c>
    </row>
    <row r="455" spans="3:16" ht="15.75" thickBot="1" x14ac:dyDescent="0.3">
      <c r="C455" s="25" t="s">
        <v>39</v>
      </c>
      <c r="D455" s="26">
        <v>42124</v>
      </c>
      <c r="E455" s="27" t="s">
        <v>559</v>
      </c>
      <c r="F455" s="18" t="str">
        <f>VLOOKUP(E455,BD_Escuela[],2,FALSE)</f>
        <v>Agronomía</v>
      </c>
      <c r="G455" s="27">
        <v>34</v>
      </c>
      <c r="H455" s="18" t="str">
        <f>VLOOKUP(G455,BD_Participacion[],2)</f>
        <v xml:space="preserve">Media </v>
      </c>
      <c r="I455" s="18">
        <f>INDEX(BD_DecimasExtras,MATCH(H455,'BD Aux'!$H$7:$H$10,0),MATCH(YEAR(D455),'BD Aux'!$I$6:$M$6,0))</f>
        <v>0.3</v>
      </c>
      <c r="J455" s="27">
        <v>4.5999999999999996</v>
      </c>
      <c r="K455" s="27">
        <v>2.2999999999999998</v>
      </c>
      <c r="L455" s="27">
        <v>4.5</v>
      </c>
      <c r="M455" s="32">
        <f t="shared" si="18"/>
        <v>3.9499999999999993</v>
      </c>
      <c r="N455" s="32">
        <f t="shared" ca="1" si="19"/>
        <v>4.5122999999999998</v>
      </c>
      <c r="O455" s="32">
        <f>IF(J455&gt;AVERAGE(Prueba_1),$E$3,$E$4)</f>
        <v>4.4092307692307706</v>
      </c>
      <c r="P455" s="39">
        <f t="shared" si="20"/>
        <v>4.5999999999999996</v>
      </c>
    </row>
    <row r="456" spans="3:16" ht="15.75" thickBot="1" x14ac:dyDescent="0.3">
      <c r="C456" s="25" t="s">
        <v>13</v>
      </c>
      <c r="D456" s="26">
        <v>42069</v>
      </c>
      <c r="E456" s="27" t="s">
        <v>579</v>
      </c>
      <c r="F456" s="18" t="str">
        <f>VLOOKUP(E456,BD_Escuela[],2,FALSE)</f>
        <v>Investigación Quimica</v>
      </c>
      <c r="G456" s="27">
        <v>7</v>
      </c>
      <c r="H456" s="18" t="str">
        <f>VLOOKUP(G456,BD_Participacion[],2)</f>
        <v>No tuvo</v>
      </c>
      <c r="I456" s="18">
        <f>INDEX(BD_DecimasExtras,MATCH(H456,'BD Aux'!$H$7:$H$10,0),MATCH(YEAR(D456),'BD Aux'!$I$6:$M$6,0))</f>
        <v>0</v>
      </c>
      <c r="J456" s="27">
        <v>1</v>
      </c>
      <c r="K456" s="27">
        <v>2.6</v>
      </c>
      <c r="L456" s="27">
        <v>1.3</v>
      </c>
      <c r="M456" s="32">
        <f t="shared" ref="M456:M519" si="21">IF(F456&lt;&gt;"Agronomía",$E$2+I456,IF(D456&gt;12-31-2015,AVERAGE(J456:L456)+I456/2,SUM(J456:L456)*(1-0.65)))</f>
        <v>4.2040983606557383</v>
      </c>
      <c r="N456" s="32">
        <f t="shared" ref="N456:N519" ca="1" si="22">IF(YEARFRAC(D456,TODAY())&gt;3.75,SUM(L456,M456)*(1-0.466),4.2)</f>
        <v>2.9391885245901643</v>
      </c>
      <c r="O456" s="32">
        <f>IF(J456&gt;AVERAGE(Prueba_1),$E$3,$E$4)</f>
        <v>3.2210526315789472</v>
      </c>
      <c r="P456" s="39">
        <f t="shared" ref="P456:P519" ca="1" si="23">IF(L456&lt;4,IF(I456&gt;AVERAGE($I$7:$I$1048),MIN(J456:L456),MIN(M456:O456)),MAX(J456:L456))</f>
        <v>2.9391885245901643</v>
      </c>
    </row>
    <row r="457" spans="3:16" ht="15.75" thickBot="1" x14ac:dyDescent="0.3">
      <c r="C457" s="25" t="s">
        <v>309</v>
      </c>
      <c r="D457" s="26">
        <v>42224</v>
      </c>
      <c r="E457" s="27" t="s">
        <v>565</v>
      </c>
      <c r="F457" s="18" t="str">
        <f>VLOOKUP(E457,BD_Escuela[],2,FALSE)</f>
        <v>Enfermería</v>
      </c>
      <c r="G457" s="27">
        <v>35</v>
      </c>
      <c r="H457" s="18" t="str">
        <f>VLOOKUP(G457,BD_Participacion[],2)</f>
        <v xml:space="preserve">Media </v>
      </c>
      <c r="I457" s="18">
        <f>INDEX(BD_DecimasExtras,MATCH(H457,'BD Aux'!$H$7:$H$10,0),MATCH(YEAR(D457),'BD Aux'!$I$6:$M$6,0))</f>
        <v>0.3</v>
      </c>
      <c r="J457" s="27">
        <v>3.4</v>
      </c>
      <c r="K457" s="27">
        <v>4.3</v>
      </c>
      <c r="L457" s="27">
        <v>3.3</v>
      </c>
      <c r="M457" s="32">
        <f t="shared" si="21"/>
        <v>4.5040983606557381</v>
      </c>
      <c r="N457" s="32">
        <f t="shared" ca="1" si="22"/>
        <v>4.1673885245901641</v>
      </c>
      <c r="O457" s="32">
        <f>IF(J457&gt;AVERAGE(Prueba_1),$E$3,$E$4)</f>
        <v>3.2210526315789472</v>
      </c>
      <c r="P457" s="39">
        <f t="shared" si="23"/>
        <v>3.3</v>
      </c>
    </row>
    <row r="458" spans="3:16" ht="15.75" thickBot="1" x14ac:dyDescent="0.3">
      <c r="C458" s="25" t="s">
        <v>24</v>
      </c>
      <c r="D458" s="26">
        <v>41666</v>
      </c>
      <c r="E458" s="27" t="s">
        <v>559</v>
      </c>
      <c r="F458" s="18" t="str">
        <f>VLOOKUP(E458,BD_Escuela[],2,FALSE)</f>
        <v>Agronomía</v>
      </c>
      <c r="G458" s="27">
        <v>37</v>
      </c>
      <c r="H458" s="18" t="str">
        <f>VLOOKUP(G458,BD_Participacion[],2)</f>
        <v xml:space="preserve">Media </v>
      </c>
      <c r="I458" s="18">
        <f>INDEX(BD_DecimasExtras,MATCH(H458,'BD Aux'!$H$7:$H$10,0),MATCH(YEAR(D458),'BD Aux'!$I$6:$M$6,0))</f>
        <v>0.3</v>
      </c>
      <c r="J458" s="27">
        <v>4</v>
      </c>
      <c r="K458" s="27">
        <v>1.6</v>
      </c>
      <c r="L458" s="27">
        <v>2.9</v>
      </c>
      <c r="M458" s="32">
        <f t="shared" si="21"/>
        <v>2.9833333333333334</v>
      </c>
      <c r="N458" s="32">
        <f t="shared" ca="1" si="22"/>
        <v>3.1416999999999997</v>
      </c>
      <c r="O458" s="32">
        <f>IF(J458&gt;AVERAGE(Prueba_1),$E$3,$E$4)</f>
        <v>3.2210526315789472</v>
      </c>
      <c r="P458" s="39">
        <f t="shared" si="23"/>
        <v>1.6</v>
      </c>
    </row>
    <row r="459" spans="3:16" ht="15.75" thickBot="1" x14ac:dyDescent="0.3">
      <c r="C459" s="25" t="s">
        <v>310</v>
      </c>
      <c r="D459" s="26">
        <v>42209</v>
      </c>
      <c r="E459" s="27" t="s">
        <v>559</v>
      </c>
      <c r="F459" s="18" t="str">
        <f>VLOOKUP(E459,BD_Escuela[],2,FALSE)</f>
        <v>Agronomía</v>
      </c>
      <c r="G459" s="27">
        <v>48</v>
      </c>
      <c r="H459" s="18" t="str">
        <f>VLOOKUP(G459,BD_Participacion[],2)</f>
        <v>Alta</v>
      </c>
      <c r="I459" s="18">
        <f>INDEX(BD_DecimasExtras,MATCH(H459,'BD Aux'!$H$7:$H$10,0),MATCH(YEAR(D459),'BD Aux'!$I$6:$M$6,0))</f>
        <v>0.6</v>
      </c>
      <c r="J459" s="27">
        <v>2.8</v>
      </c>
      <c r="K459" s="27">
        <v>3.6</v>
      </c>
      <c r="L459" s="27">
        <v>6.5</v>
      </c>
      <c r="M459" s="32">
        <f t="shared" si="21"/>
        <v>4.5999999999999996</v>
      </c>
      <c r="N459" s="32">
        <f t="shared" ca="1" si="22"/>
        <v>5.9274000000000004</v>
      </c>
      <c r="O459" s="32">
        <f>IF(J459&gt;AVERAGE(Prueba_1),$E$3,$E$4)</f>
        <v>3.2210526315789472</v>
      </c>
      <c r="P459" s="39">
        <f t="shared" si="23"/>
        <v>6.5</v>
      </c>
    </row>
    <row r="460" spans="3:16" ht="15.75" thickBot="1" x14ac:dyDescent="0.3">
      <c r="C460" s="25" t="s">
        <v>311</v>
      </c>
      <c r="D460" s="26">
        <v>42401</v>
      </c>
      <c r="E460" s="27" t="s">
        <v>573</v>
      </c>
      <c r="F460" s="18" t="str">
        <f>VLOOKUP(E460,BD_Escuela[],2,FALSE)</f>
        <v>Ingeniería Mecánica</v>
      </c>
      <c r="G460" s="27">
        <v>42</v>
      </c>
      <c r="H460" s="18" t="str">
        <f>VLOOKUP(G460,BD_Participacion[],2)</f>
        <v xml:space="preserve">Media </v>
      </c>
      <c r="I460" s="18">
        <f>INDEX(BD_DecimasExtras,MATCH(H460,'BD Aux'!$H$7:$H$10,0),MATCH(YEAR(D460),'BD Aux'!$I$6:$M$6,0))</f>
        <v>0.4</v>
      </c>
      <c r="J460" s="27">
        <v>6.8</v>
      </c>
      <c r="K460" s="27">
        <v>6.7</v>
      </c>
      <c r="L460" s="27">
        <v>2.2999999999999998</v>
      </c>
      <c r="M460" s="32">
        <f t="shared" si="21"/>
        <v>4.6040983606557386</v>
      </c>
      <c r="N460" s="32">
        <f t="shared" ca="1" si="22"/>
        <v>3.6867885245901646</v>
      </c>
      <c r="O460" s="32">
        <f>IF(J460&gt;AVERAGE(Prueba_1),$E$3,$E$4)</f>
        <v>4.4092307692307706</v>
      </c>
      <c r="P460" s="39">
        <f t="shared" si="23"/>
        <v>2.2999999999999998</v>
      </c>
    </row>
    <row r="461" spans="3:16" ht="15.75" thickBot="1" x14ac:dyDescent="0.3">
      <c r="C461" s="25" t="s">
        <v>312</v>
      </c>
      <c r="D461" s="26">
        <v>42013</v>
      </c>
      <c r="E461" s="27" t="s">
        <v>561</v>
      </c>
      <c r="F461" s="18" t="str">
        <f>VLOOKUP(E461,BD_Escuela[],2,FALSE)</f>
        <v>Astronomía</v>
      </c>
      <c r="G461" s="27">
        <v>13</v>
      </c>
      <c r="H461" s="18" t="str">
        <f>VLOOKUP(G461,BD_Participacion[],2)</f>
        <v>No tuvo</v>
      </c>
      <c r="I461" s="18">
        <f>INDEX(BD_DecimasExtras,MATCH(H461,'BD Aux'!$H$7:$H$10,0),MATCH(YEAR(D461),'BD Aux'!$I$6:$M$6,0))</f>
        <v>0</v>
      </c>
      <c r="J461" s="27">
        <v>5</v>
      </c>
      <c r="K461" s="27">
        <v>2.7</v>
      </c>
      <c r="L461" s="27">
        <v>4.9000000000000004</v>
      </c>
      <c r="M461" s="32">
        <f t="shared" si="21"/>
        <v>4.2040983606557383</v>
      </c>
      <c r="N461" s="32">
        <f t="shared" ca="1" si="22"/>
        <v>4.8615885245901644</v>
      </c>
      <c r="O461" s="32">
        <f>IF(J461&gt;AVERAGE(Prueba_1),$E$3,$E$4)</f>
        <v>4.4092307692307706</v>
      </c>
      <c r="P461" s="39">
        <f t="shared" si="23"/>
        <v>5</v>
      </c>
    </row>
    <row r="462" spans="3:16" ht="15.75" thickBot="1" x14ac:dyDescent="0.3">
      <c r="C462" s="25" t="s">
        <v>178</v>
      </c>
      <c r="D462" s="26">
        <v>42255</v>
      </c>
      <c r="E462" s="27" t="s">
        <v>577</v>
      </c>
      <c r="F462" s="18" t="str">
        <f>VLOOKUP(E462,BD_Escuela[],2,FALSE)</f>
        <v>Investigación Nutrición y Dietetica</v>
      </c>
      <c r="G462" s="27">
        <v>26</v>
      </c>
      <c r="H462" s="18" t="str">
        <f>VLOOKUP(G462,BD_Participacion[],2)</f>
        <v>Baja</v>
      </c>
      <c r="I462" s="18">
        <f>INDEX(BD_DecimasExtras,MATCH(H462,'BD Aux'!$H$7:$H$10,0),MATCH(YEAR(D462),'BD Aux'!$I$6:$M$6,0))</f>
        <v>0.1</v>
      </c>
      <c r="J462" s="27">
        <v>2.7</v>
      </c>
      <c r="K462" s="27">
        <v>1.1000000000000001</v>
      </c>
      <c r="L462" s="27">
        <v>3.4</v>
      </c>
      <c r="M462" s="32">
        <f t="shared" si="21"/>
        <v>4.3040983606557379</v>
      </c>
      <c r="N462" s="32">
        <f t="shared" ca="1" si="22"/>
        <v>4.1139885245901642</v>
      </c>
      <c r="O462" s="32">
        <f>IF(J462&gt;AVERAGE(Prueba_1),$E$3,$E$4)</f>
        <v>3.2210526315789472</v>
      </c>
      <c r="P462" s="39">
        <f t="shared" ca="1" si="23"/>
        <v>3.2210526315789472</v>
      </c>
    </row>
    <row r="463" spans="3:16" ht="15.75" thickBot="1" x14ac:dyDescent="0.3">
      <c r="C463" s="25" t="s">
        <v>293</v>
      </c>
      <c r="D463" s="26">
        <v>41817</v>
      </c>
      <c r="E463" s="27" t="s">
        <v>573</v>
      </c>
      <c r="F463" s="18" t="str">
        <f>VLOOKUP(E463,BD_Escuela[],2,FALSE)</f>
        <v>Ingeniería Mecánica</v>
      </c>
      <c r="G463" s="27">
        <v>34</v>
      </c>
      <c r="H463" s="18" t="str">
        <f>VLOOKUP(G463,BD_Participacion[],2)</f>
        <v xml:space="preserve">Media </v>
      </c>
      <c r="I463" s="18">
        <f>INDEX(BD_DecimasExtras,MATCH(H463,'BD Aux'!$H$7:$H$10,0),MATCH(YEAR(D463),'BD Aux'!$I$6:$M$6,0))</f>
        <v>0.3</v>
      </c>
      <c r="J463" s="27">
        <v>4.5999999999999996</v>
      </c>
      <c r="K463" s="27">
        <v>4.2</v>
      </c>
      <c r="L463" s="27">
        <v>1.4</v>
      </c>
      <c r="M463" s="32">
        <f t="shared" si="21"/>
        <v>4.5040983606557381</v>
      </c>
      <c r="N463" s="32">
        <f t="shared" ca="1" si="22"/>
        <v>3.1527885245901639</v>
      </c>
      <c r="O463" s="32">
        <f>IF(J463&gt;AVERAGE(Prueba_1),$E$3,$E$4)</f>
        <v>4.4092307692307706</v>
      </c>
      <c r="P463" s="39">
        <f t="shared" si="23"/>
        <v>1.4</v>
      </c>
    </row>
    <row r="464" spans="3:16" ht="15.75" thickBot="1" x14ac:dyDescent="0.3">
      <c r="C464" s="25" t="s">
        <v>295</v>
      </c>
      <c r="D464" s="26">
        <v>42210</v>
      </c>
      <c r="E464" s="27" t="s">
        <v>565</v>
      </c>
      <c r="F464" s="18" t="str">
        <f>VLOOKUP(E464,BD_Escuela[],2,FALSE)</f>
        <v>Enfermería</v>
      </c>
      <c r="G464" s="27">
        <v>4</v>
      </c>
      <c r="H464" s="18" t="str">
        <f>VLOOKUP(G464,BD_Participacion[],2)</f>
        <v>No tuvo</v>
      </c>
      <c r="I464" s="18">
        <f>INDEX(BD_DecimasExtras,MATCH(H464,'BD Aux'!$H$7:$H$10,0),MATCH(YEAR(D464),'BD Aux'!$I$6:$M$6,0))</f>
        <v>0</v>
      </c>
      <c r="J464" s="27">
        <v>3.8</v>
      </c>
      <c r="K464" s="27">
        <v>6.3</v>
      </c>
      <c r="L464" s="27">
        <v>4.5</v>
      </c>
      <c r="M464" s="32">
        <f t="shared" si="21"/>
        <v>4.2040983606557383</v>
      </c>
      <c r="N464" s="32">
        <f t="shared" ca="1" si="22"/>
        <v>4.6479885245901649</v>
      </c>
      <c r="O464" s="32">
        <f>IF(J464&gt;AVERAGE(Prueba_1),$E$3,$E$4)</f>
        <v>3.2210526315789472</v>
      </c>
      <c r="P464" s="39">
        <f t="shared" si="23"/>
        <v>6.3</v>
      </c>
    </row>
    <row r="465" spans="3:16" ht="15.75" thickBot="1" x14ac:dyDescent="0.3">
      <c r="C465" s="25" t="s">
        <v>313</v>
      </c>
      <c r="D465" s="26">
        <v>41493</v>
      </c>
      <c r="E465" s="27" t="s">
        <v>575</v>
      </c>
      <c r="F465" s="18" t="str">
        <f>VLOOKUP(E465,BD_Escuela[],2,FALSE)</f>
        <v>Ingeniería Transporte</v>
      </c>
      <c r="G465" s="27">
        <v>16</v>
      </c>
      <c r="H465" s="18" t="str">
        <f>VLOOKUP(G465,BD_Participacion[],2)</f>
        <v>Baja</v>
      </c>
      <c r="I465" s="18">
        <f>INDEX(BD_DecimasExtras,MATCH(H465,'BD Aux'!$H$7:$H$10,0),MATCH(YEAR(D465),'BD Aux'!$I$6:$M$6,0))</f>
        <v>0.1</v>
      </c>
      <c r="J465" s="27">
        <v>3.5</v>
      </c>
      <c r="K465" s="27">
        <v>2.8</v>
      </c>
      <c r="L465" s="27">
        <v>6.4</v>
      </c>
      <c r="M465" s="32">
        <f t="shared" si="21"/>
        <v>4.3040983606557379</v>
      </c>
      <c r="N465" s="32">
        <f t="shared" ca="1" si="22"/>
        <v>5.7159885245901645</v>
      </c>
      <c r="O465" s="32">
        <f>IF(J465&gt;AVERAGE(Prueba_1),$E$3,$E$4)</f>
        <v>3.2210526315789472</v>
      </c>
      <c r="P465" s="39">
        <f t="shared" si="23"/>
        <v>6.4</v>
      </c>
    </row>
    <row r="466" spans="3:16" ht="15.75" thickBot="1" x14ac:dyDescent="0.3">
      <c r="C466" s="25" t="s">
        <v>314</v>
      </c>
      <c r="D466" s="26">
        <v>42708</v>
      </c>
      <c r="E466" s="27" t="s">
        <v>559</v>
      </c>
      <c r="F466" s="18" t="str">
        <f>VLOOKUP(E466,BD_Escuela[],2,FALSE)</f>
        <v>Agronomía</v>
      </c>
      <c r="G466" s="27">
        <v>16</v>
      </c>
      <c r="H466" s="18" t="str">
        <f>VLOOKUP(G466,BD_Participacion[],2)</f>
        <v>Baja</v>
      </c>
      <c r="I466" s="18">
        <f>INDEX(BD_DecimasExtras,MATCH(H466,'BD Aux'!$H$7:$H$10,0),MATCH(YEAR(D466),'BD Aux'!$I$6:$M$6,0))</f>
        <v>0.1</v>
      </c>
      <c r="J466" s="27">
        <v>5.3</v>
      </c>
      <c r="K466" s="27">
        <v>2.2999999999999998</v>
      </c>
      <c r="L466" s="27">
        <v>1.4</v>
      </c>
      <c r="M466" s="32">
        <f t="shared" si="21"/>
        <v>3.05</v>
      </c>
      <c r="N466" s="32">
        <f t="shared" ca="1" si="22"/>
        <v>4.2</v>
      </c>
      <c r="O466" s="32">
        <f>IF(J466&gt;AVERAGE(Prueba_1),$E$3,$E$4)</f>
        <v>4.4092307692307706</v>
      </c>
      <c r="P466" s="39">
        <f t="shared" ca="1" si="23"/>
        <v>3.05</v>
      </c>
    </row>
    <row r="467" spans="3:16" ht="15.75" thickBot="1" x14ac:dyDescent="0.3">
      <c r="C467" s="25" t="s">
        <v>175</v>
      </c>
      <c r="D467" s="26">
        <v>41931</v>
      </c>
      <c r="E467" s="27" t="s">
        <v>573</v>
      </c>
      <c r="F467" s="18" t="str">
        <f>VLOOKUP(E467,BD_Escuela[],2,FALSE)</f>
        <v>Ingeniería Mecánica</v>
      </c>
      <c r="G467" s="27">
        <v>35</v>
      </c>
      <c r="H467" s="18" t="str">
        <f>VLOOKUP(G467,BD_Participacion[],2)</f>
        <v xml:space="preserve">Media </v>
      </c>
      <c r="I467" s="18">
        <f>INDEX(BD_DecimasExtras,MATCH(H467,'BD Aux'!$H$7:$H$10,0),MATCH(YEAR(D467),'BD Aux'!$I$6:$M$6,0))</f>
        <v>0.3</v>
      </c>
      <c r="J467" s="27">
        <v>6.2</v>
      </c>
      <c r="K467" s="27">
        <v>6.8</v>
      </c>
      <c r="L467" s="27">
        <v>2.8</v>
      </c>
      <c r="M467" s="32">
        <f t="shared" si="21"/>
        <v>4.5040983606557381</v>
      </c>
      <c r="N467" s="32">
        <f t="shared" ca="1" si="22"/>
        <v>3.9003885245901642</v>
      </c>
      <c r="O467" s="32">
        <f>IF(J467&gt;AVERAGE(Prueba_1),$E$3,$E$4)</f>
        <v>4.4092307692307706</v>
      </c>
      <c r="P467" s="39">
        <f t="shared" si="23"/>
        <v>2.8</v>
      </c>
    </row>
    <row r="468" spans="3:16" ht="15.75" thickBot="1" x14ac:dyDescent="0.3">
      <c r="C468" s="25" t="s">
        <v>315</v>
      </c>
      <c r="D468" s="26">
        <v>41692</v>
      </c>
      <c r="E468" s="27" t="s">
        <v>567</v>
      </c>
      <c r="F468" s="18" t="str">
        <f>VLOOKUP(E468,BD_Escuela[],2,FALSE)</f>
        <v>Ingeniería Comercial</v>
      </c>
      <c r="G468" s="27">
        <v>24</v>
      </c>
      <c r="H468" s="18" t="str">
        <f>VLOOKUP(G468,BD_Participacion[],2)</f>
        <v>Baja</v>
      </c>
      <c r="I468" s="18">
        <f>INDEX(BD_DecimasExtras,MATCH(H468,'BD Aux'!$H$7:$H$10,0),MATCH(YEAR(D468),'BD Aux'!$I$6:$M$6,0))</f>
        <v>0.1</v>
      </c>
      <c r="J468" s="27">
        <v>2.6</v>
      </c>
      <c r="K468" s="27">
        <v>2.5</v>
      </c>
      <c r="L468" s="27">
        <v>4.5</v>
      </c>
      <c r="M468" s="32">
        <f t="shared" si="21"/>
        <v>4.3040983606557379</v>
      </c>
      <c r="N468" s="32">
        <f t="shared" ca="1" si="22"/>
        <v>4.7013885245901639</v>
      </c>
      <c r="O468" s="32">
        <f>IF(J468&gt;AVERAGE(Prueba_1),$E$3,$E$4)</f>
        <v>3.2210526315789472</v>
      </c>
      <c r="P468" s="39">
        <f t="shared" si="23"/>
        <v>4.5</v>
      </c>
    </row>
    <row r="469" spans="3:16" ht="15.75" thickBot="1" x14ac:dyDescent="0.3">
      <c r="C469" s="25" t="s">
        <v>316</v>
      </c>
      <c r="D469" s="26">
        <v>41496</v>
      </c>
      <c r="E469" s="27" t="s">
        <v>565</v>
      </c>
      <c r="F469" s="18" t="str">
        <f>VLOOKUP(E469,BD_Escuela[],2,FALSE)</f>
        <v>Enfermería</v>
      </c>
      <c r="G469" s="27">
        <v>21</v>
      </c>
      <c r="H469" s="18" t="str">
        <f>VLOOKUP(G469,BD_Participacion[],2)</f>
        <v>Baja</v>
      </c>
      <c r="I469" s="18">
        <f>INDEX(BD_DecimasExtras,MATCH(H469,'BD Aux'!$H$7:$H$10,0),MATCH(YEAR(D469),'BD Aux'!$I$6:$M$6,0))</f>
        <v>0.1</v>
      </c>
      <c r="J469" s="27">
        <v>2.5</v>
      </c>
      <c r="K469" s="27">
        <v>6.8</v>
      </c>
      <c r="L469" s="27">
        <v>5.3</v>
      </c>
      <c r="M469" s="32">
        <f t="shared" si="21"/>
        <v>4.3040983606557379</v>
      </c>
      <c r="N469" s="32">
        <f t="shared" ca="1" si="22"/>
        <v>5.1285885245901639</v>
      </c>
      <c r="O469" s="32">
        <f>IF(J469&gt;AVERAGE(Prueba_1),$E$3,$E$4)</f>
        <v>3.2210526315789472</v>
      </c>
      <c r="P469" s="39">
        <f t="shared" si="23"/>
        <v>6.8</v>
      </c>
    </row>
    <row r="470" spans="3:16" ht="15.75" thickBot="1" x14ac:dyDescent="0.3">
      <c r="C470" s="25" t="s">
        <v>167</v>
      </c>
      <c r="D470" s="26">
        <v>42456</v>
      </c>
      <c r="E470" s="27" t="s">
        <v>569</v>
      </c>
      <c r="F470" s="18" t="str">
        <f>VLOOKUP(E470,BD_Escuela[],2,FALSE)</f>
        <v>Ingeniería Computación</v>
      </c>
      <c r="G470" s="27">
        <v>36</v>
      </c>
      <c r="H470" s="18" t="str">
        <f>VLOOKUP(G470,BD_Participacion[],2)</f>
        <v xml:space="preserve">Media </v>
      </c>
      <c r="I470" s="18">
        <f>INDEX(BD_DecimasExtras,MATCH(H470,'BD Aux'!$H$7:$H$10,0),MATCH(YEAR(D470),'BD Aux'!$I$6:$M$6,0))</f>
        <v>0.4</v>
      </c>
      <c r="J470" s="27">
        <v>6.8</v>
      </c>
      <c r="K470" s="27">
        <v>5.9</v>
      </c>
      <c r="L470" s="27">
        <v>2.4</v>
      </c>
      <c r="M470" s="32">
        <f t="shared" si="21"/>
        <v>4.6040983606557386</v>
      </c>
      <c r="N470" s="32">
        <f t="shared" ca="1" si="22"/>
        <v>3.7401885245901649</v>
      </c>
      <c r="O470" s="32">
        <f>IF(J470&gt;AVERAGE(Prueba_1),$E$3,$E$4)</f>
        <v>4.4092307692307706</v>
      </c>
      <c r="P470" s="39">
        <f t="shared" si="23"/>
        <v>2.4</v>
      </c>
    </row>
    <row r="471" spans="3:16" ht="15.75" thickBot="1" x14ac:dyDescent="0.3">
      <c r="C471" s="25" t="s">
        <v>317</v>
      </c>
      <c r="D471" s="26">
        <v>41879</v>
      </c>
      <c r="E471" s="27" t="s">
        <v>577</v>
      </c>
      <c r="F471" s="18" t="str">
        <f>VLOOKUP(E471,BD_Escuela[],2,FALSE)</f>
        <v>Investigación Nutrición y Dietetica</v>
      </c>
      <c r="G471" s="27">
        <v>10</v>
      </c>
      <c r="H471" s="18" t="str">
        <f>VLOOKUP(G471,BD_Participacion[],2)</f>
        <v>No tuvo</v>
      </c>
      <c r="I471" s="18">
        <f>INDEX(BD_DecimasExtras,MATCH(H471,'BD Aux'!$H$7:$H$10,0),MATCH(YEAR(D471),'BD Aux'!$I$6:$M$6,0))</f>
        <v>0</v>
      </c>
      <c r="J471" s="27">
        <v>2.9</v>
      </c>
      <c r="K471" s="27">
        <v>4.5</v>
      </c>
      <c r="L471" s="27">
        <v>3.7</v>
      </c>
      <c r="M471" s="32">
        <f t="shared" si="21"/>
        <v>4.2040983606557383</v>
      </c>
      <c r="N471" s="32">
        <f t="shared" ca="1" si="22"/>
        <v>4.2207885245901648</v>
      </c>
      <c r="O471" s="32">
        <f>IF(J471&gt;AVERAGE(Prueba_1),$E$3,$E$4)</f>
        <v>3.2210526315789472</v>
      </c>
      <c r="P471" s="39">
        <f t="shared" ca="1" si="23"/>
        <v>3.2210526315789472</v>
      </c>
    </row>
    <row r="472" spans="3:16" ht="15.75" thickBot="1" x14ac:dyDescent="0.3">
      <c r="C472" s="25" t="s">
        <v>308</v>
      </c>
      <c r="D472" s="26">
        <v>41318</v>
      </c>
      <c r="E472" s="27" t="s">
        <v>575</v>
      </c>
      <c r="F472" s="18" t="str">
        <f>VLOOKUP(E472,BD_Escuela[],2,FALSE)</f>
        <v>Ingeniería Transporte</v>
      </c>
      <c r="G472" s="27">
        <v>43</v>
      </c>
      <c r="H472" s="18" t="str">
        <f>VLOOKUP(G472,BD_Participacion[],2)</f>
        <v xml:space="preserve">Media </v>
      </c>
      <c r="I472" s="18">
        <f>INDEX(BD_DecimasExtras,MATCH(H472,'BD Aux'!$H$7:$H$10,0),MATCH(YEAR(D472),'BD Aux'!$I$6:$M$6,0))</f>
        <v>0.2</v>
      </c>
      <c r="J472" s="27">
        <v>3.9</v>
      </c>
      <c r="K472" s="27">
        <v>7</v>
      </c>
      <c r="L472" s="27">
        <v>3.5</v>
      </c>
      <c r="M472" s="32">
        <f t="shared" si="21"/>
        <v>4.4040983606557385</v>
      </c>
      <c r="N472" s="32">
        <f t="shared" ca="1" si="22"/>
        <v>4.2207885245901648</v>
      </c>
      <c r="O472" s="32">
        <f>IF(J472&gt;AVERAGE(Prueba_1),$E$3,$E$4)</f>
        <v>3.2210526315789472</v>
      </c>
      <c r="P472" s="39">
        <f t="shared" si="23"/>
        <v>3.5</v>
      </c>
    </row>
    <row r="473" spans="3:16" ht="15.75" thickBot="1" x14ac:dyDescent="0.3">
      <c r="C473" s="25" t="s">
        <v>318</v>
      </c>
      <c r="D473" s="26">
        <v>42487</v>
      </c>
      <c r="E473" s="27" t="s">
        <v>577</v>
      </c>
      <c r="F473" s="18" t="str">
        <f>VLOOKUP(E473,BD_Escuela[],2,FALSE)</f>
        <v>Investigación Nutrición y Dietetica</v>
      </c>
      <c r="G473" s="27">
        <v>4</v>
      </c>
      <c r="H473" s="18" t="str">
        <f>VLOOKUP(G473,BD_Participacion[],2)</f>
        <v>No tuvo</v>
      </c>
      <c r="I473" s="18">
        <f>INDEX(BD_DecimasExtras,MATCH(H473,'BD Aux'!$H$7:$H$10,0),MATCH(YEAR(D473),'BD Aux'!$I$6:$M$6,0))</f>
        <v>0</v>
      </c>
      <c r="J473" s="27">
        <v>3.8</v>
      </c>
      <c r="K473" s="27">
        <v>2.7</v>
      </c>
      <c r="L473" s="27">
        <v>6.4</v>
      </c>
      <c r="M473" s="32">
        <f t="shared" si="21"/>
        <v>4.2040983606557383</v>
      </c>
      <c r="N473" s="32">
        <f t="shared" ca="1" si="22"/>
        <v>5.6625885245901646</v>
      </c>
      <c r="O473" s="32">
        <f>IF(J473&gt;AVERAGE(Prueba_1),$E$3,$E$4)</f>
        <v>3.2210526315789472</v>
      </c>
      <c r="P473" s="39">
        <f t="shared" si="23"/>
        <v>6.4</v>
      </c>
    </row>
    <row r="474" spans="3:16" ht="15.75" thickBot="1" x14ac:dyDescent="0.3">
      <c r="C474" s="25" t="s">
        <v>8</v>
      </c>
      <c r="D474" s="26">
        <v>41905</v>
      </c>
      <c r="E474" s="27" t="s">
        <v>575</v>
      </c>
      <c r="F474" s="18" t="str">
        <f>VLOOKUP(E474,BD_Escuela[],2,FALSE)</f>
        <v>Ingeniería Transporte</v>
      </c>
      <c r="G474" s="27">
        <v>41</v>
      </c>
      <c r="H474" s="18" t="str">
        <f>VLOOKUP(G474,BD_Participacion[],2)</f>
        <v xml:space="preserve">Media </v>
      </c>
      <c r="I474" s="18">
        <f>INDEX(BD_DecimasExtras,MATCH(H474,'BD Aux'!$H$7:$H$10,0),MATCH(YEAR(D474),'BD Aux'!$I$6:$M$6,0))</f>
        <v>0.3</v>
      </c>
      <c r="J474" s="27">
        <v>3.9</v>
      </c>
      <c r="K474" s="27">
        <v>6.2</v>
      </c>
      <c r="L474" s="27">
        <v>6.5</v>
      </c>
      <c r="M474" s="32">
        <f t="shared" si="21"/>
        <v>4.5040983606557381</v>
      </c>
      <c r="N474" s="32">
        <f t="shared" ca="1" si="22"/>
        <v>5.8761885245901651</v>
      </c>
      <c r="O474" s="32">
        <f>IF(J474&gt;AVERAGE(Prueba_1),$E$3,$E$4)</f>
        <v>3.2210526315789472</v>
      </c>
      <c r="P474" s="39">
        <f t="shared" si="23"/>
        <v>6.5</v>
      </c>
    </row>
    <row r="475" spans="3:16" ht="15.75" thickBot="1" x14ac:dyDescent="0.3">
      <c r="C475" s="25" t="s">
        <v>184</v>
      </c>
      <c r="D475" s="26">
        <v>41316</v>
      </c>
      <c r="E475" s="27" t="s">
        <v>579</v>
      </c>
      <c r="F475" s="18" t="str">
        <f>VLOOKUP(E475,BD_Escuela[],2,FALSE)</f>
        <v>Investigación Quimica</v>
      </c>
      <c r="G475" s="27">
        <v>1</v>
      </c>
      <c r="H475" s="18" t="str">
        <f>VLOOKUP(G475,BD_Participacion[],2)</f>
        <v>No tuvo</v>
      </c>
      <c r="I475" s="18">
        <f>INDEX(BD_DecimasExtras,MATCH(H475,'BD Aux'!$H$7:$H$10,0),MATCH(YEAR(D475),'BD Aux'!$I$6:$M$6,0))</f>
        <v>0</v>
      </c>
      <c r="J475" s="27">
        <v>3.4</v>
      </c>
      <c r="K475" s="27">
        <v>2.2999999999999998</v>
      </c>
      <c r="L475" s="27">
        <v>6.8</v>
      </c>
      <c r="M475" s="32">
        <f t="shared" si="21"/>
        <v>4.2040983606557383</v>
      </c>
      <c r="N475" s="32">
        <f t="shared" ca="1" si="22"/>
        <v>5.8761885245901651</v>
      </c>
      <c r="O475" s="32">
        <f>IF(J475&gt;AVERAGE(Prueba_1),$E$3,$E$4)</f>
        <v>3.2210526315789472</v>
      </c>
      <c r="P475" s="39">
        <f t="shared" si="23"/>
        <v>6.8</v>
      </c>
    </row>
    <row r="476" spans="3:16" ht="15.75" thickBot="1" x14ac:dyDescent="0.3">
      <c r="C476" s="25" t="s">
        <v>317</v>
      </c>
      <c r="D476" s="26">
        <v>41879</v>
      </c>
      <c r="E476" s="27" t="s">
        <v>569</v>
      </c>
      <c r="F476" s="18" t="str">
        <f>VLOOKUP(E476,BD_Escuela[],2,FALSE)</f>
        <v>Ingeniería Computación</v>
      </c>
      <c r="G476" s="27">
        <v>24</v>
      </c>
      <c r="H476" s="18" t="str">
        <f>VLOOKUP(G476,BD_Participacion[],2)</f>
        <v>Baja</v>
      </c>
      <c r="I476" s="18">
        <f>INDEX(BD_DecimasExtras,MATCH(H476,'BD Aux'!$H$7:$H$10,0),MATCH(YEAR(D476),'BD Aux'!$I$6:$M$6,0))</f>
        <v>0.1</v>
      </c>
      <c r="J476" s="27">
        <v>5.9</v>
      </c>
      <c r="K476" s="27">
        <v>4.9000000000000004</v>
      </c>
      <c r="L476" s="27">
        <v>5.3</v>
      </c>
      <c r="M476" s="32">
        <f t="shared" si="21"/>
        <v>4.3040983606557379</v>
      </c>
      <c r="N476" s="32">
        <f t="shared" ca="1" si="22"/>
        <v>5.1285885245901639</v>
      </c>
      <c r="O476" s="32">
        <f>IF(J476&gt;AVERAGE(Prueba_1),$E$3,$E$4)</f>
        <v>4.4092307692307706</v>
      </c>
      <c r="P476" s="39">
        <f t="shared" si="23"/>
        <v>5.9</v>
      </c>
    </row>
    <row r="477" spans="3:16" ht="15.75" thickBot="1" x14ac:dyDescent="0.3">
      <c r="C477" s="25" t="s">
        <v>28</v>
      </c>
      <c r="D477" s="26">
        <v>42020</v>
      </c>
      <c r="E477" s="27" t="s">
        <v>575</v>
      </c>
      <c r="F477" s="18" t="str">
        <f>VLOOKUP(E477,BD_Escuela[],2,FALSE)</f>
        <v>Ingeniería Transporte</v>
      </c>
      <c r="G477" s="27">
        <v>10</v>
      </c>
      <c r="H477" s="18" t="str">
        <f>VLOOKUP(G477,BD_Participacion[],2)</f>
        <v>No tuvo</v>
      </c>
      <c r="I477" s="18">
        <f>INDEX(BD_DecimasExtras,MATCH(H477,'BD Aux'!$H$7:$H$10,0),MATCH(YEAR(D477),'BD Aux'!$I$6:$M$6,0))</f>
        <v>0</v>
      </c>
      <c r="J477" s="27">
        <v>4.3</v>
      </c>
      <c r="K477" s="27">
        <v>4.8</v>
      </c>
      <c r="L477" s="27">
        <v>6.3</v>
      </c>
      <c r="M477" s="32">
        <f t="shared" si="21"/>
        <v>4.2040983606557383</v>
      </c>
      <c r="N477" s="32">
        <f t="shared" ca="1" si="22"/>
        <v>5.6091885245901647</v>
      </c>
      <c r="O477" s="32">
        <f>IF(J477&gt;AVERAGE(Prueba_1),$E$3,$E$4)</f>
        <v>4.4092307692307706</v>
      </c>
      <c r="P477" s="39">
        <f t="shared" si="23"/>
        <v>6.3</v>
      </c>
    </row>
    <row r="478" spans="3:16" ht="15.75" thickBot="1" x14ac:dyDescent="0.3">
      <c r="C478" s="25" t="s">
        <v>319</v>
      </c>
      <c r="D478" s="26">
        <v>41575</v>
      </c>
      <c r="E478" s="27" t="s">
        <v>561</v>
      </c>
      <c r="F478" s="18" t="str">
        <f>VLOOKUP(E478,BD_Escuela[],2,FALSE)</f>
        <v>Astronomía</v>
      </c>
      <c r="G478" s="27">
        <v>10</v>
      </c>
      <c r="H478" s="18" t="str">
        <f>VLOOKUP(G478,BD_Participacion[],2)</f>
        <v>No tuvo</v>
      </c>
      <c r="I478" s="18">
        <f>INDEX(BD_DecimasExtras,MATCH(H478,'BD Aux'!$H$7:$H$10,0),MATCH(YEAR(D478),'BD Aux'!$I$6:$M$6,0))</f>
        <v>0</v>
      </c>
      <c r="J478" s="27">
        <v>2.8</v>
      </c>
      <c r="K478" s="27">
        <v>6.9</v>
      </c>
      <c r="L478" s="27">
        <v>3</v>
      </c>
      <c r="M478" s="32">
        <f t="shared" si="21"/>
        <v>4.2040983606557383</v>
      </c>
      <c r="N478" s="32">
        <f t="shared" ca="1" si="22"/>
        <v>3.8469885245901643</v>
      </c>
      <c r="O478" s="32">
        <f>IF(J478&gt;AVERAGE(Prueba_1),$E$3,$E$4)</f>
        <v>3.2210526315789472</v>
      </c>
      <c r="P478" s="39">
        <f t="shared" ca="1" si="23"/>
        <v>3.2210526315789472</v>
      </c>
    </row>
    <row r="479" spans="3:16" ht="15.75" thickBot="1" x14ac:dyDescent="0.3">
      <c r="C479" s="25" t="s">
        <v>320</v>
      </c>
      <c r="D479" s="26">
        <v>42079</v>
      </c>
      <c r="E479" s="27" t="s">
        <v>577</v>
      </c>
      <c r="F479" s="18" t="str">
        <f>VLOOKUP(E479,BD_Escuela[],2,FALSE)</f>
        <v>Investigación Nutrición y Dietetica</v>
      </c>
      <c r="G479" s="27">
        <v>2</v>
      </c>
      <c r="H479" s="18" t="str">
        <f>VLOOKUP(G479,BD_Participacion[],2)</f>
        <v>No tuvo</v>
      </c>
      <c r="I479" s="18">
        <f>INDEX(BD_DecimasExtras,MATCH(H479,'BD Aux'!$H$7:$H$10,0),MATCH(YEAR(D479),'BD Aux'!$I$6:$M$6,0))</f>
        <v>0</v>
      </c>
      <c r="J479" s="27">
        <v>1.2</v>
      </c>
      <c r="K479" s="27">
        <v>2.5</v>
      </c>
      <c r="L479" s="27">
        <v>5.0999999999999996</v>
      </c>
      <c r="M479" s="32">
        <f t="shared" si="21"/>
        <v>4.2040983606557383</v>
      </c>
      <c r="N479" s="32">
        <f t="shared" ca="1" si="22"/>
        <v>4.9683885245901642</v>
      </c>
      <c r="O479" s="32">
        <f>IF(J479&gt;AVERAGE(Prueba_1),$E$3,$E$4)</f>
        <v>3.2210526315789472</v>
      </c>
      <c r="P479" s="39">
        <f t="shared" si="23"/>
        <v>5.0999999999999996</v>
      </c>
    </row>
    <row r="480" spans="3:16" ht="15.75" thickBot="1" x14ac:dyDescent="0.3">
      <c r="C480" s="25" t="s">
        <v>321</v>
      </c>
      <c r="D480" s="26">
        <v>42712</v>
      </c>
      <c r="E480" s="27" t="s">
        <v>577</v>
      </c>
      <c r="F480" s="18" t="str">
        <f>VLOOKUP(E480,BD_Escuela[],2,FALSE)</f>
        <v>Investigación Nutrición y Dietetica</v>
      </c>
      <c r="G480" s="27">
        <v>18</v>
      </c>
      <c r="H480" s="18" t="str">
        <f>VLOOKUP(G480,BD_Participacion[],2)</f>
        <v>Baja</v>
      </c>
      <c r="I480" s="18">
        <f>INDEX(BD_DecimasExtras,MATCH(H480,'BD Aux'!$H$7:$H$10,0),MATCH(YEAR(D480),'BD Aux'!$I$6:$M$6,0))</f>
        <v>0.1</v>
      </c>
      <c r="J480" s="27">
        <v>3</v>
      </c>
      <c r="K480" s="27">
        <v>6.8</v>
      </c>
      <c r="L480" s="27">
        <v>6.6</v>
      </c>
      <c r="M480" s="32">
        <f t="shared" si="21"/>
        <v>4.3040983606557379</v>
      </c>
      <c r="N480" s="32">
        <f t="shared" ca="1" si="22"/>
        <v>4.2</v>
      </c>
      <c r="O480" s="32">
        <f>IF(J480&gt;AVERAGE(Prueba_1),$E$3,$E$4)</f>
        <v>3.2210526315789472</v>
      </c>
      <c r="P480" s="39">
        <f t="shared" si="23"/>
        <v>6.8</v>
      </c>
    </row>
    <row r="481" spans="3:16" ht="15.75" thickBot="1" x14ac:dyDescent="0.3">
      <c r="C481" s="25" t="s">
        <v>296</v>
      </c>
      <c r="D481" s="26">
        <v>41543</v>
      </c>
      <c r="E481" s="27" t="s">
        <v>561</v>
      </c>
      <c r="F481" s="18" t="str">
        <f>VLOOKUP(E481,BD_Escuela[],2,FALSE)</f>
        <v>Astronomía</v>
      </c>
      <c r="G481" s="27">
        <v>50</v>
      </c>
      <c r="H481" s="18" t="str">
        <f>VLOOKUP(G481,BD_Participacion[],2)</f>
        <v>Alta</v>
      </c>
      <c r="I481" s="18">
        <f>INDEX(BD_DecimasExtras,MATCH(H481,'BD Aux'!$H$7:$H$10,0),MATCH(YEAR(D481),'BD Aux'!$I$6:$M$6,0))</f>
        <v>0.5</v>
      </c>
      <c r="J481" s="27">
        <v>5</v>
      </c>
      <c r="K481" s="27">
        <v>1.5</v>
      </c>
      <c r="L481" s="27">
        <v>1.4</v>
      </c>
      <c r="M481" s="32">
        <f t="shared" si="21"/>
        <v>4.7040983606557383</v>
      </c>
      <c r="N481" s="32">
        <f t="shared" ca="1" si="22"/>
        <v>3.2595885245901646</v>
      </c>
      <c r="O481" s="32">
        <f>IF(J481&gt;AVERAGE(Prueba_1),$E$3,$E$4)</f>
        <v>4.4092307692307706</v>
      </c>
      <c r="P481" s="39">
        <f t="shared" si="23"/>
        <v>1.4</v>
      </c>
    </row>
    <row r="482" spans="3:16" ht="15.75" thickBot="1" x14ac:dyDescent="0.3">
      <c r="C482" s="25" t="s">
        <v>322</v>
      </c>
      <c r="D482" s="26">
        <v>42627</v>
      </c>
      <c r="E482" s="27" t="s">
        <v>571</v>
      </c>
      <c r="F482" s="18" t="str">
        <f>VLOOKUP(E482,BD_Escuela[],2,FALSE)</f>
        <v>Ingeniería Forestal</v>
      </c>
      <c r="G482" s="27">
        <v>13</v>
      </c>
      <c r="H482" s="18" t="str">
        <f>VLOOKUP(G482,BD_Participacion[],2)</f>
        <v>No tuvo</v>
      </c>
      <c r="I482" s="18">
        <f>INDEX(BD_DecimasExtras,MATCH(H482,'BD Aux'!$H$7:$H$10,0),MATCH(YEAR(D482),'BD Aux'!$I$6:$M$6,0))</f>
        <v>0</v>
      </c>
      <c r="J482" s="27">
        <v>4.5999999999999996</v>
      </c>
      <c r="K482" s="27">
        <v>6.9</v>
      </c>
      <c r="L482" s="27">
        <v>6.7</v>
      </c>
      <c r="M482" s="32">
        <f t="shared" si="21"/>
        <v>4.2040983606557383</v>
      </c>
      <c r="N482" s="32">
        <f t="shared" ca="1" si="22"/>
        <v>4.2</v>
      </c>
      <c r="O482" s="32">
        <f>IF(J482&gt;AVERAGE(Prueba_1),$E$3,$E$4)</f>
        <v>4.4092307692307706</v>
      </c>
      <c r="P482" s="39">
        <f t="shared" si="23"/>
        <v>6.9</v>
      </c>
    </row>
    <row r="483" spans="3:16" ht="15.75" thickBot="1" x14ac:dyDescent="0.3">
      <c r="C483" s="25" t="s">
        <v>323</v>
      </c>
      <c r="D483" s="26">
        <v>42214</v>
      </c>
      <c r="E483" s="27" t="s">
        <v>565</v>
      </c>
      <c r="F483" s="18" t="str">
        <f>VLOOKUP(E483,BD_Escuela[],2,FALSE)</f>
        <v>Enfermería</v>
      </c>
      <c r="G483" s="27">
        <v>31</v>
      </c>
      <c r="H483" s="18" t="str">
        <f>VLOOKUP(G483,BD_Participacion[],2)</f>
        <v xml:space="preserve">Media </v>
      </c>
      <c r="I483" s="18">
        <f>INDEX(BD_DecimasExtras,MATCH(H483,'BD Aux'!$H$7:$H$10,0),MATCH(YEAR(D483),'BD Aux'!$I$6:$M$6,0))</f>
        <v>0.3</v>
      </c>
      <c r="J483" s="27">
        <v>6.4</v>
      </c>
      <c r="K483" s="27">
        <v>2.2000000000000002</v>
      </c>
      <c r="L483" s="27">
        <v>4.5999999999999996</v>
      </c>
      <c r="M483" s="32">
        <f t="shared" si="21"/>
        <v>4.5040983606557381</v>
      </c>
      <c r="N483" s="32">
        <f t="shared" ca="1" si="22"/>
        <v>4.8615885245901636</v>
      </c>
      <c r="O483" s="32">
        <f>IF(J483&gt;AVERAGE(Prueba_1),$E$3,$E$4)</f>
        <v>4.4092307692307706</v>
      </c>
      <c r="P483" s="39">
        <f t="shared" si="23"/>
        <v>6.4</v>
      </c>
    </row>
    <row r="484" spans="3:16" ht="15.75" thickBot="1" x14ac:dyDescent="0.3">
      <c r="C484" s="25" t="s">
        <v>324</v>
      </c>
      <c r="D484" s="26">
        <v>42182</v>
      </c>
      <c r="E484" s="27" t="s">
        <v>573</v>
      </c>
      <c r="F484" s="18" t="str">
        <f>VLOOKUP(E484,BD_Escuela[],2,FALSE)</f>
        <v>Ingeniería Mecánica</v>
      </c>
      <c r="G484" s="27">
        <v>47</v>
      </c>
      <c r="H484" s="18" t="str">
        <f>VLOOKUP(G484,BD_Participacion[],2)</f>
        <v>Alta</v>
      </c>
      <c r="I484" s="18">
        <f>INDEX(BD_DecimasExtras,MATCH(H484,'BD Aux'!$H$7:$H$10,0),MATCH(YEAR(D484),'BD Aux'!$I$6:$M$6,0))</f>
        <v>0.6</v>
      </c>
      <c r="J484" s="27">
        <v>5.0999999999999996</v>
      </c>
      <c r="K484" s="27">
        <v>1</v>
      </c>
      <c r="L484" s="27">
        <v>1.3</v>
      </c>
      <c r="M484" s="32">
        <f t="shared" si="21"/>
        <v>4.8040983606557379</v>
      </c>
      <c r="N484" s="32">
        <f t="shared" ca="1" si="22"/>
        <v>3.2595885245901641</v>
      </c>
      <c r="O484" s="32">
        <f>IF(J484&gt;AVERAGE(Prueba_1),$E$3,$E$4)</f>
        <v>4.4092307692307706</v>
      </c>
      <c r="P484" s="39">
        <f t="shared" si="23"/>
        <v>1</v>
      </c>
    </row>
    <row r="485" spans="3:16" ht="15.75" thickBot="1" x14ac:dyDescent="0.3">
      <c r="C485" s="25" t="s">
        <v>325</v>
      </c>
      <c r="D485" s="26">
        <v>42558</v>
      </c>
      <c r="E485" s="27" t="s">
        <v>559</v>
      </c>
      <c r="F485" s="18" t="str">
        <f>VLOOKUP(E485,BD_Escuela[],2,FALSE)</f>
        <v>Agronomía</v>
      </c>
      <c r="G485" s="27">
        <v>31</v>
      </c>
      <c r="H485" s="18" t="str">
        <f>VLOOKUP(G485,BD_Participacion[],2)</f>
        <v xml:space="preserve">Media </v>
      </c>
      <c r="I485" s="18">
        <f>INDEX(BD_DecimasExtras,MATCH(H485,'BD Aux'!$H$7:$H$10,0),MATCH(YEAR(D485),'BD Aux'!$I$6:$M$6,0))</f>
        <v>0.4</v>
      </c>
      <c r="J485" s="27">
        <v>1.9</v>
      </c>
      <c r="K485" s="27">
        <v>3.8</v>
      </c>
      <c r="L485" s="27">
        <v>2.5</v>
      </c>
      <c r="M485" s="32">
        <f t="shared" si="21"/>
        <v>2.9333333333333331</v>
      </c>
      <c r="N485" s="32">
        <f t="shared" ca="1" si="22"/>
        <v>4.2</v>
      </c>
      <c r="O485" s="32">
        <f>IF(J485&gt;AVERAGE(Prueba_1),$E$3,$E$4)</f>
        <v>3.2210526315789472</v>
      </c>
      <c r="P485" s="39">
        <f t="shared" si="23"/>
        <v>1.9</v>
      </c>
    </row>
    <row r="486" spans="3:16" ht="15.75" thickBot="1" x14ac:dyDescent="0.3">
      <c r="C486" s="25" t="s">
        <v>326</v>
      </c>
      <c r="D486" s="26">
        <v>41458</v>
      </c>
      <c r="E486" s="27" t="s">
        <v>563</v>
      </c>
      <c r="F486" s="18" t="str">
        <f>VLOOKUP(E486,BD_Escuela[],2,FALSE)</f>
        <v>Bachilerato</v>
      </c>
      <c r="G486" s="27">
        <v>17</v>
      </c>
      <c r="H486" s="18" t="str">
        <f>VLOOKUP(G486,BD_Participacion[],2)</f>
        <v>Baja</v>
      </c>
      <c r="I486" s="18">
        <f>INDEX(BD_DecimasExtras,MATCH(H486,'BD Aux'!$H$7:$H$10,0),MATCH(YEAR(D486),'BD Aux'!$I$6:$M$6,0))</f>
        <v>0.1</v>
      </c>
      <c r="J486" s="27">
        <v>1.7</v>
      </c>
      <c r="K486" s="27">
        <v>5.6</v>
      </c>
      <c r="L486" s="27">
        <v>1.5</v>
      </c>
      <c r="M486" s="32">
        <f t="shared" si="21"/>
        <v>4.3040983606557379</v>
      </c>
      <c r="N486" s="32">
        <f t="shared" ca="1" si="22"/>
        <v>3.099388524590164</v>
      </c>
      <c r="O486" s="32">
        <f>IF(J486&gt;AVERAGE(Prueba_1),$E$3,$E$4)</f>
        <v>3.2210526315789472</v>
      </c>
      <c r="P486" s="39">
        <f t="shared" ca="1" si="23"/>
        <v>3.099388524590164</v>
      </c>
    </row>
    <row r="487" spans="3:16" ht="15.75" thickBot="1" x14ac:dyDescent="0.3">
      <c r="C487" s="25" t="s">
        <v>20</v>
      </c>
      <c r="D487" s="26">
        <v>41446</v>
      </c>
      <c r="E487" s="27" t="s">
        <v>567</v>
      </c>
      <c r="F487" s="18" t="str">
        <f>VLOOKUP(E487,BD_Escuela[],2,FALSE)</f>
        <v>Ingeniería Comercial</v>
      </c>
      <c r="G487" s="27">
        <v>39</v>
      </c>
      <c r="H487" s="18" t="str">
        <f>VLOOKUP(G487,BD_Participacion[],2)</f>
        <v xml:space="preserve">Media </v>
      </c>
      <c r="I487" s="18">
        <f>INDEX(BD_DecimasExtras,MATCH(H487,'BD Aux'!$H$7:$H$10,0),MATCH(YEAR(D487),'BD Aux'!$I$6:$M$6,0))</f>
        <v>0.2</v>
      </c>
      <c r="J487" s="27">
        <v>5.0999999999999996</v>
      </c>
      <c r="K487" s="27">
        <v>2.8</v>
      </c>
      <c r="L487" s="27">
        <v>2.7</v>
      </c>
      <c r="M487" s="32">
        <f t="shared" si="21"/>
        <v>4.4040983606557385</v>
      </c>
      <c r="N487" s="32">
        <f t="shared" ca="1" si="22"/>
        <v>3.7935885245901648</v>
      </c>
      <c r="O487" s="32">
        <f>IF(J487&gt;AVERAGE(Prueba_1),$E$3,$E$4)</f>
        <v>4.4092307692307706</v>
      </c>
      <c r="P487" s="39">
        <f t="shared" si="23"/>
        <v>2.7</v>
      </c>
    </row>
    <row r="488" spans="3:16" ht="15.75" thickBot="1" x14ac:dyDescent="0.3">
      <c r="C488" s="25" t="s">
        <v>169</v>
      </c>
      <c r="D488" s="26">
        <v>41999</v>
      </c>
      <c r="E488" s="27" t="s">
        <v>559</v>
      </c>
      <c r="F488" s="18" t="str">
        <f>VLOOKUP(E488,BD_Escuela[],2,FALSE)</f>
        <v>Agronomía</v>
      </c>
      <c r="G488" s="27">
        <v>10</v>
      </c>
      <c r="H488" s="18" t="str">
        <f>VLOOKUP(G488,BD_Participacion[],2)</f>
        <v>No tuvo</v>
      </c>
      <c r="I488" s="18">
        <f>INDEX(BD_DecimasExtras,MATCH(H488,'BD Aux'!$H$7:$H$10,0),MATCH(YEAR(D488),'BD Aux'!$I$6:$M$6,0))</f>
        <v>0</v>
      </c>
      <c r="J488" s="27">
        <v>2.8</v>
      </c>
      <c r="K488" s="27">
        <v>5.6</v>
      </c>
      <c r="L488" s="27">
        <v>3</v>
      </c>
      <c r="M488" s="32">
        <f t="shared" si="21"/>
        <v>3.7999999999999994</v>
      </c>
      <c r="N488" s="32">
        <f t="shared" ca="1" si="22"/>
        <v>3.6311999999999998</v>
      </c>
      <c r="O488" s="32">
        <f>IF(J488&gt;AVERAGE(Prueba_1),$E$3,$E$4)</f>
        <v>3.2210526315789472</v>
      </c>
      <c r="P488" s="39">
        <f t="shared" ca="1" si="23"/>
        <v>3.2210526315789472</v>
      </c>
    </row>
    <row r="489" spans="3:16" ht="15.75" thickBot="1" x14ac:dyDescent="0.3">
      <c r="C489" s="25" t="s">
        <v>187</v>
      </c>
      <c r="D489" s="26">
        <v>41575</v>
      </c>
      <c r="E489" s="27" t="s">
        <v>577</v>
      </c>
      <c r="F489" s="18" t="str">
        <f>VLOOKUP(E489,BD_Escuela[],2,FALSE)</f>
        <v>Investigación Nutrición y Dietetica</v>
      </c>
      <c r="G489" s="27">
        <v>48</v>
      </c>
      <c r="H489" s="18" t="str">
        <f>VLOOKUP(G489,BD_Participacion[],2)</f>
        <v>Alta</v>
      </c>
      <c r="I489" s="18">
        <f>INDEX(BD_DecimasExtras,MATCH(H489,'BD Aux'!$H$7:$H$10,0),MATCH(YEAR(D489),'BD Aux'!$I$6:$M$6,0))</f>
        <v>0.5</v>
      </c>
      <c r="J489" s="27">
        <v>6.4</v>
      </c>
      <c r="K489" s="27">
        <v>5.2</v>
      </c>
      <c r="L489" s="27">
        <v>6.7</v>
      </c>
      <c r="M489" s="32">
        <f t="shared" si="21"/>
        <v>4.7040983606557383</v>
      </c>
      <c r="N489" s="32">
        <f t="shared" ca="1" si="22"/>
        <v>6.0897885245901646</v>
      </c>
      <c r="O489" s="32">
        <f>IF(J489&gt;AVERAGE(Prueba_1),$E$3,$E$4)</f>
        <v>4.4092307692307706</v>
      </c>
      <c r="P489" s="39">
        <f t="shared" si="23"/>
        <v>6.7</v>
      </c>
    </row>
    <row r="490" spans="3:16" ht="15.75" thickBot="1" x14ac:dyDescent="0.3">
      <c r="C490" s="25" t="s">
        <v>327</v>
      </c>
      <c r="D490" s="26">
        <v>42169</v>
      </c>
      <c r="E490" s="27" t="s">
        <v>563</v>
      </c>
      <c r="F490" s="18" t="str">
        <f>VLOOKUP(E490,BD_Escuela[],2,FALSE)</f>
        <v>Bachilerato</v>
      </c>
      <c r="G490" s="27">
        <v>36</v>
      </c>
      <c r="H490" s="18" t="str">
        <f>VLOOKUP(G490,BD_Participacion[],2)</f>
        <v xml:space="preserve">Media </v>
      </c>
      <c r="I490" s="18">
        <f>INDEX(BD_DecimasExtras,MATCH(H490,'BD Aux'!$H$7:$H$10,0),MATCH(YEAR(D490),'BD Aux'!$I$6:$M$6,0))</f>
        <v>0.3</v>
      </c>
      <c r="J490" s="27">
        <v>4.9000000000000004</v>
      </c>
      <c r="K490" s="27">
        <v>5.8</v>
      </c>
      <c r="L490" s="27">
        <v>2.1</v>
      </c>
      <c r="M490" s="32">
        <f t="shared" si="21"/>
        <v>4.5040983606557381</v>
      </c>
      <c r="N490" s="32">
        <f t="shared" ca="1" si="22"/>
        <v>3.5265885245901645</v>
      </c>
      <c r="O490" s="32">
        <f>IF(J490&gt;AVERAGE(Prueba_1),$E$3,$E$4)</f>
        <v>4.4092307692307706</v>
      </c>
      <c r="P490" s="39">
        <f t="shared" si="23"/>
        <v>2.1</v>
      </c>
    </row>
    <row r="491" spans="3:16" ht="15.75" thickBot="1" x14ac:dyDescent="0.3">
      <c r="C491" s="25" t="s">
        <v>328</v>
      </c>
      <c r="D491" s="26">
        <v>42447</v>
      </c>
      <c r="E491" s="27" t="s">
        <v>567</v>
      </c>
      <c r="F491" s="18" t="str">
        <f>VLOOKUP(E491,BD_Escuela[],2,FALSE)</f>
        <v>Ingeniería Comercial</v>
      </c>
      <c r="G491" s="27">
        <v>50</v>
      </c>
      <c r="H491" s="18" t="str">
        <f>VLOOKUP(G491,BD_Participacion[],2)</f>
        <v>Alta</v>
      </c>
      <c r="I491" s="18">
        <f>INDEX(BD_DecimasExtras,MATCH(H491,'BD Aux'!$H$7:$H$10,0),MATCH(YEAR(D491),'BD Aux'!$I$6:$M$6,0))</f>
        <v>0.6</v>
      </c>
      <c r="J491" s="27">
        <v>4</v>
      </c>
      <c r="K491" s="27">
        <v>3.6</v>
      </c>
      <c r="L491" s="27">
        <v>4</v>
      </c>
      <c r="M491" s="32">
        <f t="shared" si="21"/>
        <v>4.8040983606557379</v>
      </c>
      <c r="N491" s="32">
        <f t="shared" ca="1" si="22"/>
        <v>4.7013885245901639</v>
      </c>
      <c r="O491" s="32">
        <f>IF(J491&gt;AVERAGE(Prueba_1),$E$3,$E$4)</f>
        <v>3.2210526315789472</v>
      </c>
      <c r="P491" s="39">
        <f t="shared" si="23"/>
        <v>4</v>
      </c>
    </row>
    <row r="492" spans="3:16" ht="15.75" thickBot="1" x14ac:dyDescent="0.3">
      <c r="C492" s="25" t="s">
        <v>315</v>
      </c>
      <c r="D492" s="26">
        <v>41831</v>
      </c>
      <c r="E492" s="27" t="s">
        <v>569</v>
      </c>
      <c r="F492" s="18" t="str">
        <f>VLOOKUP(E492,BD_Escuela[],2,FALSE)</f>
        <v>Ingeniería Computación</v>
      </c>
      <c r="G492" s="27">
        <v>4</v>
      </c>
      <c r="H492" s="18" t="str">
        <f>VLOOKUP(G492,BD_Participacion[],2)</f>
        <v>No tuvo</v>
      </c>
      <c r="I492" s="18">
        <f>INDEX(BD_DecimasExtras,MATCH(H492,'BD Aux'!$H$7:$H$10,0),MATCH(YEAR(D492),'BD Aux'!$I$6:$M$6,0))</f>
        <v>0</v>
      </c>
      <c r="J492" s="27">
        <v>1.1000000000000001</v>
      </c>
      <c r="K492" s="27">
        <v>4.9000000000000004</v>
      </c>
      <c r="L492" s="27">
        <v>3.6</v>
      </c>
      <c r="M492" s="32">
        <f t="shared" si="21"/>
        <v>4.2040983606557383</v>
      </c>
      <c r="N492" s="32">
        <f t="shared" ca="1" si="22"/>
        <v>4.1673885245901641</v>
      </c>
      <c r="O492" s="32">
        <f>IF(J492&gt;AVERAGE(Prueba_1),$E$3,$E$4)</f>
        <v>3.2210526315789472</v>
      </c>
      <c r="P492" s="39">
        <f t="shared" ca="1" si="23"/>
        <v>3.2210526315789472</v>
      </c>
    </row>
    <row r="493" spans="3:16" ht="15.75" thickBot="1" x14ac:dyDescent="0.3">
      <c r="C493" s="25" t="s">
        <v>1</v>
      </c>
      <c r="D493" s="26">
        <v>42314</v>
      </c>
      <c r="E493" s="27" t="s">
        <v>579</v>
      </c>
      <c r="F493" s="18" t="str">
        <f>VLOOKUP(E493,BD_Escuela[],2,FALSE)</f>
        <v>Investigación Quimica</v>
      </c>
      <c r="G493" s="27">
        <v>19</v>
      </c>
      <c r="H493" s="18" t="str">
        <f>VLOOKUP(G493,BD_Participacion[],2)</f>
        <v>Baja</v>
      </c>
      <c r="I493" s="18">
        <f>INDEX(BD_DecimasExtras,MATCH(H493,'BD Aux'!$H$7:$H$10,0),MATCH(YEAR(D493),'BD Aux'!$I$6:$M$6,0))</f>
        <v>0.1</v>
      </c>
      <c r="J493" s="27">
        <v>5.7</v>
      </c>
      <c r="K493" s="27">
        <v>3.5</v>
      </c>
      <c r="L493" s="27">
        <v>4.0999999999999996</v>
      </c>
      <c r="M493" s="32">
        <f t="shared" si="21"/>
        <v>4.3040983606557379</v>
      </c>
      <c r="N493" s="32">
        <f t="shared" ca="1" si="22"/>
        <v>4.4877885245901643</v>
      </c>
      <c r="O493" s="32">
        <f>IF(J493&gt;AVERAGE(Prueba_1),$E$3,$E$4)</f>
        <v>4.4092307692307706</v>
      </c>
      <c r="P493" s="39">
        <f t="shared" si="23"/>
        <v>5.7</v>
      </c>
    </row>
    <row r="494" spans="3:16" ht="15.75" thickBot="1" x14ac:dyDescent="0.3">
      <c r="C494" s="25" t="s">
        <v>35</v>
      </c>
      <c r="D494" s="26">
        <v>41627</v>
      </c>
      <c r="E494" s="27" t="s">
        <v>569</v>
      </c>
      <c r="F494" s="18" t="str">
        <f>VLOOKUP(E494,BD_Escuela[],2,FALSE)</f>
        <v>Ingeniería Computación</v>
      </c>
      <c r="G494" s="27">
        <v>13</v>
      </c>
      <c r="H494" s="18" t="str">
        <f>VLOOKUP(G494,BD_Participacion[],2)</f>
        <v>No tuvo</v>
      </c>
      <c r="I494" s="18">
        <f>INDEX(BD_DecimasExtras,MATCH(H494,'BD Aux'!$H$7:$H$10,0),MATCH(YEAR(D494),'BD Aux'!$I$6:$M$6,0))</f>
        <v>0</v>
      </c>
      <c r="J494" s="27">
        <v>6.8</v>
      </c>
      <c r="K494" s="27">
        <v>5.7</v>
      </c>
      <c r="L494" s="27">
        <v>6.9</v>
      </c>
      <c r="M494" s="32">
        <f t="shared" si="21"/>
        <v>4.2040983606557383</v>
      </c>
      <c r="N494" s="32">
        <f t="shared" ca="1" si="22"/>
        <v>5.9295885245901649</v>
      </c>
      <c r="O494" s="32">
        <f>IF(J494&gt;AVERAGE(Prueba_1),$E$3,$E$4)</f>
        <v>4.4092307692307706</v>
      </c>
      <c r="P494" s="39">
        <f t="shared" si="23"/>
        <v>6.9</v>
      </c>
    </row>
    <row r="495" spans="3:16" ht="15.75" thickBot="1" x14ac:dyDescent="0.3">
      <c r="C495" s="25" t="s">
        <v>320</v>
      </c>
      <c r="D495" s="26">
        <v>42761</v>
      </c>
      <c r="E495" s="27" t="s">
        <v>567</v>
      </c>
      <c r="F495" s="18" t="str">
        <f>VLOOKUP(E495,BD_Escuela[],2,FALSE)</f>
        <v>Ingeniería Comercial</v>
      </c>
      <c r="G495" s="27">
        <v>42</v>
      </c>
      <c r="H495" s="18" t="str">
        <f>VLOOKUP(G495,BD_Participacion[],2)</f>
        <v xml:space="preserve">Media </v>
      </c>
      <c r="I495" s="18">
        <f>INDEX(BD_DecimasExtras,MATCH(H495,'BD Aux'!$H$7:$H$10,0),MATCH(YEAR(D495),'BD Aux'!$I$6:$M$6,0))</f>
        <v>0.4</v>
      </c>
      <c r="J495" s="27">
        <v>3.2</v>
      </c>
      <c r="K495" s="27">
        <v>6.3</v>
      </c>
      <c r="L495" s="27">
        <v>3.4</v>
      </c>
      <c r="M495" s="32">
        <f t="shared" si="21"/>
        <v>4.6040983606557386</v>
      </c>
      <c r="N495" s="32">
        <f t="shared" ca="1" si="22"/>
        <v>4.2</v>
      </c>
      <c r="O495" s="32">
        <f>IF(J495&gt;AVERAGE(Prueba_1),$E$3,$E$4)</f>
        <v>3.2210526315789472</v>
      </c>
      <c r="P495" s="39">
        <f t="shared" si="23"/>
        <v>3.2</v>
      </c>
    </row>
    <row r="496" spans="3:16" ht="15.75" thickBot="1" x14ac:dyDescent="0.3">
      <c r="C496" s="25" t="s">
        <v>306</v>
      </c>
      <c r="D496" s="26">
        <v>42098</v>
      </c>
      <c r="E496" s="27" t="s">
        <v>577</v>
      </c>
      <c r="F496" s="18" t="str">
        <f>VLOOKUP(E496,BD_Escuela[],2,FALSE)</f>
        <v>Investigación Nutrición y Dietetica</v>
      </c>
      <c r="G496" s="27">
        <v>1</v>
      </c>
      <c r="H496" s="18" t="str">
        <f>VLOOKUP(G496,BD_Participacion[],2)</f>
        <v>No tuvo</v>
      </c>
      <c r="I496" s="18">
        <f>INDEX(BD_DecimasExtras,MATCH(H496,'BD Aux'!$H$7:$H$10,0),MATCH(YEAR(D496),'BD Aux'!$I$6:$M$6,0))</f>
        <v>0</v>
      </c>
      <c r="J496" s="27">
        <v>3.5</v>
      </c>
      <c r="K496" s="27">
        <v>1.2</v>
      </c>
      <c r="L496" s="27">
        <v>5.0999999999999996</v>
      </c>
      <c r="M496" s="32">
        <f t="shared" si="21"/>
        <v>4.2040983606557383</v>
      </c>
      <c r="N496" s="32">
        <f t="shared" ca="1" si="22"/>
        <v>4.9683885245901642</v>
      </c>
      <c r="O496" s="32">
        <f>IF(J496&gt;AVERAGE(Prueba_1),$E$3,$E$4)</f>
        <v>3.2210526315789472</v>
      </c>
      <c r="P496" s="39">
        <f t="shared" si="23"/>
        <v>5.0999999999999996</v>
      </c>
    </row>
    <row r="497" spans="3:16" ht="15.75" thickBot="1" x14ac:dyDescent="0.3">
      <c r="C497" s="25" t="s">
        <v>329</v>
      </c>
      <c r="D497" s="26">
        <v>41862</v>
      </c>
      <c r="E497" s="27" t="s">
        <v>561</v>
      </c>
      <c r="F497" s="18" t="str">
        <f>VLOOKUP(E497,BD_Escuela[],2,FALSE)</f>
        <v>Astronomía</v>
      </c>
      <c r="G497" s="27">
        <v>28</v>
      </c>
      <c r="H497" s="18" t="str">
        <f>VLOOKUP(G497,BD_Participacion[],2)</f>
        <v>Baja</v>
      </c>
      <c r="I497" s="18">
        <f>INDEX(BD_DecimasExtras,MATCH(H497,'BD Aux'!$H$7:$H$10,0),MATCH(YEAR(D497),'BD Aux'!$I$6:$M$6,0))</f>
        <v>0.1</v>
      </c>
      <c r="J497" s="27">
        <v>3.8</v>
      </c>
      <c r="K497" s="27">
        <v>6.7</v>
      </c>
      <c r="L497" s="27">
        <v>1.8</v>
      </c>
      <c r="M497" s="32">
        <f t="shared" si="21"/>
        <v>4.3040983606557379</v>
      </c>
      <c r="N497" s="32">
        <f t="shared" ca="1" si="22"/>
        <v>3.2595885245901641</v>
      </c>
      <c r="O497" s="32">
        <f>IF(J497&gt;AVERAGE(Prueba_1),$E$3,$E$4)</f>
        <v>3.2210526315789472</v>
      </c>
      <c r="P497" s="39">
        <f t="shared" ca="1" si="23"/>
        <v>3.2210526315789472</v>
      </c>
    </row>
    <row r="498" spans="3:16" ht="15.75" thickBot="1" x14ac:dyDescent="0.3">
      <c r="C498" s="25" t="s">
        <v>330</v>
      </c>
      <c r="D498" s="26">
        <v>41440</v>
      </c>
      <c r="E498" s="27" t="s">
        <v>579</v>
      </c>
      <c r="F498" s="18" t="str">
        <f>VLOOKUP(E498,BD_Escuela[],2,FALSE)</f>
        <v>Investigación Quimica</v>
      </c>
      <c r="G498" s="27">
        <v>40</v>
      </c>
      <c r="H498" s="18" t="str">
        <f>VLOOKUP(G498,BD_Participacion[],2)</f>
        <v xml:space="preserve">Media </v>
      </c>
      <c r="I498" s="18">
        <f>INDEX(BD_DecimasExtras,MATCH(H498,'BD Aux'!$H$7:$H$10,0),MATCH(YEAR(D498),'BD Aux'!$I$6:$M$6,0))</f>
        <v>0.2</v>
      </c>
      <c r="J498" s="27">
        <v>4.9000000000000004</v>
      </c>
      <c r="K498" s="27">
        <v>5.9</v>
      </c>
      <c r="L498" s="27">
        <v>2.8</v>
      </c>
      <c r="M498" s="32">
        <f t="shared" si="21"/>
        <v>4.4040983606557385</v>
      </c>
      <c r="N498" s="32">
        <f t="shared" ca="1" si="22"/>
        <v>3.8469885245901643</v>
      </c>
      <c r="O498" s="32">
        <f>IF(J498&gt;AVERAGE(Prueba_1),$E$3,$E$4)</f>
        <v>4.4092307692307706</v>
      </c>
      <c r="P498" s="39">
        <f t="shared" si="23"/>
        <v>2.8</v>
      </c>
    </row>
    <row r="499" spans="3:16" ht="15.75" thickBot="1" x14ac:dyDescent="0.3">
      <c r="C499" s="25" t="s">
        <v>25</v>
      </c>
      <c r="D499" s="26">
        <v>42413</v>
      </c>
      <c r="E499" s="27" t="s">
        <v>567</v>
      </c>
      <c r="F499" s="18" t="str">
        <f>VLOOKUP(E499,BD_Escuela[],2,FALSE)</f>
        <v>Ingeniería Comercial</v>
      </c>
      <c r="G499" s="27">
        <v>5</v>
      </c>
      <c r="H499" s="18" t="str">
        <f>VLOOKUP(G499,BD_Participacion[],2)</f>
        <v>No tuvo</v>
      </c>
      <c r="I499" s="18">
        <f>INDEX(BD_DecimasExtras,MATCH(H499,'BD Aux'!$H$7:$H$10,0),MATCH(YEAR(D499),'BD Aux'!$I$6:$M$6,0))</f>
        <v>0</v>
      </c>
      <c r="J499" s="27">
        <v>1.5</v>
      </c>
      <c r="K499" s="27">
        <v>4.0999999999999996</v>
      </c>
      <c r="L499" s="27">
        <v>5.4</v>
      </c>
      <c r="M499" s="32">
        <f t="shared" si="21"/>
        <v>4.2040983606557383</v>
      </c>
      <c r="N499" s="32">
        <f t="shared" ca="1" si="22"/>
        <v>5.1285885245901648</v>
      </c>
      <c r="O499" s="32">
        <f>IF(J499&gt;AVERAGE(Prueba_1),$E$3,$E$4)</f>
        <v>3.2210526315789472</v>
      </c>
      <c r="P499" s="39">
        <f t="shared" si="23"/>
        <v>5.4</v>
      </c>
    </row>
    <row r="500" spans="3:16" ht="15.75" thickBot="1" x14ac:dyDescent="0.3">
      <c r="C500" s="25" t="s">
        <v>25</v>
      </c>
      <c r="D500" s="26">
        <v>42599</v>
      </c>
      <c r="E500" s="27" t="s">
        <v>577</v>
      </c>
      <c r="F500" s="18" t="str">
        <f>VLOOKUP(E500,BD_Escuela[],2,FALSE)</f>
        <v>Investigación Nutrición y Dietetica</v>
      </c>
      <c r="G500" s="27">
        <v>15</v>
      </c>
      <c r="H500" s="18" t="str">
        <f>VLOOKUP(G500,BD_Participacion[],2)</f>
        <v>Baja</v>
      </c>
      <c r="I500" s="18">
        <f>INDEX(BD_DecimasExtras,MATCH(H500,'BD Aux'!$H$7:$H$10,0),MATCH(YEAR(D500),'BD Aux'!$I$6:$M$6,0))</f>
        <v>0.1</v>
      </c>
      <c r="J500" s="27">
        <v>5.4</v>
      </c>
      <c r="K500" s="27">
        <v>4.9000000000000004</v>
      </c>
      <c r="L500" s="27">
        <v>4.5</v>
      </c>
      <c r="M500" s="32">
        <f t="shared" si="21"/>
        <v>4.3040983606557379</v>
      </c>
      <c r="N500" s="32">
        <f t="shared" ca="1" si="22"/>
        <v>4.2</v>
      </c>
      <c r="O500" s="32">
        <f>IF(J500&gt;AVERAGE(Prueba_1),$E$3,$E$4)</f>
        <v>4.4092307692307706</v>
      </c>
      <c r="P500" s="39">
        <f t="shared" si="23"/>
        <v>5.4</v>
      </c>
    </row>
    <row r="501" spans="3:16" ht="15.75" thickBot="1" x14ac:dyDescent="0.3">
      <c r="C501" s="25" t="s">
        <v>15</v>
      </c>
      <c r="D501" s="26">
        <v>41471</v>
      </c>
      <c r="E501" s="27" t="s">
        <v>575</v>
      </c>
      <c r="F501" s="18" t="str">
        <f>VLOOKUP(E501,BD_Escuela[],2,FALSE)</f>
        <v>Ingeniería Transporte</v>
      </c>
      <c r="G501" s="27">
        <v>16</v>
      </c>
      <c r="H501" s="18" t="str">
        <f>VLOOKUP(G501,BD_Participacion[],2)</f>
        <v>Baja</v>
      </c>
      <c r="I501" s="18">
        <f>INDEX(BD_DecimasExtras,MATCH(H501,'BD Aux'!$H$7:$H$10,0),MATCH(YEAR(D501),'BD Aux'!$I$6:$M$6,0))</f>
        <v>0.1</v>
      </c>
      <c r="J501" s="27">
        <v>4.3</v>
      </c>
      <c r="K501" s="27">
        <v>3.7</v>
      </c>
      <c r="L501" s="27">
        <v>1</v>
      </c>
      <c r="M501" s="32">
        <f t="shared" si="21"/>
        <v>4.3040983606557379</v>
      </c>
      <c r="N501" s="32">
        <f t="shared" ca="1" si="22"/>
        <v>2.8323885245901641</v>
      </c>
      <c r="O501" s="32">
        <f>IF(J501&gt;AVERAGE(Prueba_1),$E$3,$E$4)</f>
        <v>4.4092307692307706</v>
      </c>
      <c r="P501" s="39">
        <f t="shared" ca="1" si="23"/>
        <v>2.8323885245901641</v>
      </c>
    </row>
    <row r="502" spans="3:16" ht="15.75" thickBot="1" x14ac:dyDescent="0.3">
      <c r="C502" s="25" t="s">
        <v>276</v>
      </c>
      <c r="D502" s="26">
        <v>42713</v>
      </c>
      <c r="E502" s="27" t="s">
        <v>575</v>
      </c>
      <c r="F502" s="18" t="str">
        <f>VLOOKUP(E502,BD_Escuela[],2,FALSE)</f>
        <v>Ingeniería Transporte</v>
      </c>
      <c r="G502" s="27">
        <v>43</v>
      </c>
      <c r="H502" s="18" t="str">
        <f>VLOOKUP(G502,BD_Participacion[],2)</f>
        <v xml:space="preserve">Media </v>
      </c>
      <c r="I502" s="18">
        <f>INDEX(BD_DecimasExtras,MATCH(H502,'BD Aux'!$H$7:$H$10,0),MATCH(YEAR(D502),'BD Aux'!$I$6:$M$6,0))</f>
        <v>0.4</v>
      </c>
      <c r="J502" s="27">
        <v>5.0999999999999996</v>
      </c>
      <c r="K502" s="27">
        <v>1.1000000000000001</v>
      </c>
      <c r="L502" s="27">
        <v>1</v>
      </c>
      <c r="M502" s="32">
        <f t="shared" si="21"/>
        <v>4.6040983606557386</v>
      </c>
      <c r="N502" s="32">
        <f t="shared" ca="1" si="22"/>
        <v>4.2</v>
      </c>
      <c r="O502" s="32">
        <f>IF(J502&gt;AVERAGE(Prueba_1),$E$3,$E$4)</f>
        <v>4.4092307692307706</v>
      </c>
      <c r="P502" s="39">
        <f t="shared" si="23"/>
        <v>1</v>
      </c>
    </row>
    <row r="503" spans="3:16" ht="15.75" thickBot="1" x14ac:dyDescent="0.3">
      <c r="C503" s="25" t="s">
        <v>331</v>
      </c>
      <c r="D503" s="26">
        <v>42038</v>
      </c>
      <c r="E503" s="27" t="s">
        <v>567</v>
      </c>
      <c r="F503" s="18" t="str">
        <f>VLOOKUP(E503,BD_Escuela[],2,FALSE)</f>
        <v>Ingeniería Comercial</v>
      </c>
      <c r="G503" s="27">
        <v>21</v>
      </c>
      <c r="H503" s="18" t="str">
        <f>VLOOKUP(G503,BD_Participacion[],2)</f>
        <v>Baja</v>
      </c>
      <c r="I503" s="18">
        <f>INDEX(BD_DecimasExtras,MATCH(H503,'BD Aux'!$H$7:$H$10,0),MATCH(YEAR(D503),'BD Aux'!$I$6:$M$6,0))</f>
        <v>0.1</v>
      </c>
      <c r="J503" s="27">
        <v>2.7</v>
      </c>
      <c r="K503" s="27">
        <v>5.7</v>
      </c>
      <c r="L503" s="27">
        <v>4.0999999999999996</v>
      </c>
      <c r="M503" s="32">
        <f t="shared" si="21"/>
        <v>4.3040983606557379</v>
      </c>
      <c r="N503" s="32">
        <f t="shared" ca="1" si="22"/>
        <v>4.4877885245901643</v>
      </c>
      <c r="O503" s="32">
        <f>IF(J503&gt;AVERAGE(Prueba_1),$E$3,$E$4)</f>
        <v>3.2210526315789472</v>
      </c>
      <c r="P503" s="39">
        <f t="shared" si="23"/>
        <v>5.7</v>
      </c>
    </row>
    <row r="504" spans="3:16" ht="15.75" thickBot="1" x14ac:dyDescent="0.3">
      <c r="C504" s="25" t="s">
        <v>92</v>
      </c>
      <c r="D504" s="26">
        <v>41413</v>
      </c>
      <c r="E504" s="27" t="s">
        <v>579</v>
      </c>
      <c r="F504" s="18" t="str">
        <f>VLOOKUP(E504,BD_Escuela[],2,FALSE)</f>
        <v>Investigación Quimica</v>
      </c>
      <c r="G504" s="27">
        <v>24</v>
      </c>
      <c r="H504" s="18" t="str">
        <f>VLOOKUP(G504,BD_Participacion[],2)</f>
        <v>Baja</v>
      </c>
      <c r="I504" s="18">
        <f>INDEX(BD_DecimasExtras,MATCH(H504,'BD Aux'!$H$7:$H$10,0),MATCH(YEAR(D504),'BD Aux'!$I$6:$M$6,0))</f>
        <v>0.1</v>
      </c>
      <c r="J504" s="27">
        <v>4.9000000000000004</v>
      </c>
      <c r="K504" s="27">
        <v>2.6</v>
      </c>
      <c r="L504" s="27">
        <v>2</v>
      </c>
      <c r="M504" s="32">
        <f t="shared" si="21"/>
        <v>4.3040983606557379</v>
      </c>
      <c r="N504" s="32">
        <f t="shared" ca="1" si="22"/>
        <v>3.3663885245901644</v>
      </c>
      <c r="O504" s="32">
        <f>IF(J504&gt;AVERAGE(Prueba_1),$E$3,$E$4)</f>
        <v>4.4092307692307706</v>
      </c>
      <c r="P504" s="39">
        <f t="shared" ca="1" si="23"/>
        <v>3.3663885245901644</v>
      </c>
    </row>
    <row r="505" spans="3:16" ht="15.75" thickBot="1" x14ac:dyDescent="0.3">
      <c r="C505" s="25" t="s">
        <v>117</v>
      </c>
      <c r="D505" s="26">
        <v>42499</v>
      </c>
      <c r="E505" s="27" t="s">
        <v>577</v>
      </c>
      <c r="F505" s="18" t="str">
        <f>VLOOKUP(E505,BD_Escuela[],2,FALSE)</f>
        <v>Investigación Nutrición y Dietetica</v>
      </c>
      <c r="G505" s="27">
        <v>12</v>
      </c>
      <c r="H505" s="18" t="str">
        <f>VLOOKUP(G505,BD_Participacion[],2)</f>
        <v>No tuvo</v>
      </c>
      <c r="I505" s="18">
        <f>INDEX(BD_DecimasExtras,MATCH(H505,'BD Aux'!$H$7:$H$10,0),MATCH(YEAR(D505),'BD Aux'!$I$6:$M$6,0))</f>
        <v>0</v>
      </c>
      <c r="J505" s="27">
        <v>5.0999999999999996</v>
      </c>
      <c r="K505" s="27">
        <v>6.1</v>
      </c>
      <c r="L505" s="27">
        <v>1.8</v>
      </c>
      <c r="M505" s="32">
        <f t="shared" si="21"/>
        <v>4.2040983606557383</v>
      </c>
      <c r="N505" s="32">
        <f t="shared" ca="1" si="22"/>
        <v>3.2061885245901642</v>
      </c>
      <c r="O505" s="32">
        <f>IF(J505&gt;AVERAGE(Prueba_1),$E$3,$E$4)</f>
        <v>4.4092307692307706</v>
      </c>
      <c r="P505" s="39">
        <f t="shared" ca="1" si="23"/>
        <v>3.2061885245901642</v>
      </c>
    </row>
    <row r="506" spans="3:16" ht="15.75" thickBot="1" x14ac:dyDescent="0.3">
      <c r="C506" s="25" t="s">
        <v>276</v>
      </c>
      <c r="D506" s="26">
        <v>42128</v>
      </c>
      <c r="E506" s="27" t="s">
        <v>561</v>
      </c>
      <c r="F506" s="18" t="str">
        <f>VLOOKUP(E506,BD_Escuela[],2,FALSE)</f>
        <v>Astronomía</v>
      </c>
      <c r="G506" s="27">
        <v>36</v>
      </c>
      <c r="H506" s="18" t="str">
        <f>VLOOKUP(G506,BD_Participacion[],2)</f>
        <v xml:space="preserve">Media </v>
      </c>
      <c r="I506" s="18">
        <f>INDEX(BD_DecimasExtras,MATCH(H506,'BD Aux'!$H$7:$H$10,0),MATCH(YEAR(D506),'BD Aux'!$I$6:$M$6,0))</f>
        <v>0.3</v>
      </c>
      <c r="J506" s="27">
        <v>4.0999999999999996</v>
      </c>
      <c r="K506" s="27">
        <v>4.2</v>
      </c>
      <c r="L506" s="27">
        <v>6.3</v>
      </c>
      <c r="M506" s="32">
        <f t="shared" si="21"/>
        <v>4.5040983606557381</v>
      </c>
      <c r="N506" s="32">
        <f t="shared" ca="1" si="22"/>
        <v>5.7693885245901644</v>
      </c>
      <c r="O506" s="32">
        <f>IF(J506&gt;AVERAGE(Prueba_1),$E$3,$E$4)</f>
        <v>4.4092307692307706</v>
      </c>
      <c r="P506" s="39">
        <f t="shared" si="23"/>
        <v>6.3</v>
      </c>
    </row>
    <row r="507" spans="3:16" ht="15.75" thickBot="1" x14ac:dyDescent="0.3">
      <c r="C507" s="25" t="s">
        <v>112</v>
      </c>
      <c r="D507" s="26">
        <v>42273</v>
      </c>
      <c r="E507" s="27" t="s">
        <v>575</v>
      </c>
      <c r="F507" s="18" t="str">
        <f>VLOOKUP(E507,BD_Escuela[],2,FALSE)</f>
        <v>Ingeniería Transporte</v>
      </c>
      <c r="G507" s="27">
        <v>31</v>
      </c>
      <c r="H507" s="18" t="str">
        <f>VLOOKUP(G507,BD_Participacion[],2)</f>
        <v xml:space="preserve">Media </v>
      </c>
      <c r="I507" s="18">
        <f>INDEX(BD_DecimasExtras,MATCH(H507,'BD Aux'!$H$7:$H$10,0),MATCH(YEAR(D507),'BD Aux'!$I$6:$M$6,0))</f>
        <v>0.3</v>
      </c>
      <c r="J507" s="27">
        <v>5.7</v>
      </c>
      <c r="K507" s="27">
        <v>2.6</v>
      </c>
      <c r="L507" s="27">
        <v>5.6</v>
      </c>
      <c r="M507" s="32">
        <f t="shared" si="21"/>
        <v>4.5040983606557381</v>
      </c>
      <c r="N507" s="32">
        <f t="shared" ca="1" si="22"/>
        <v>5.3955885245901634</v>
      </c>
      <c r="O507" s="32">
        <f>IF(J507&gt;AVERAGE(Prueba_1),$E$3,$E$4)</f>
        <v>4.4092307692307706</v>
      </c>
      <c r="P507" s="39">
        <f t="shared" si="23"/>
        <v>5.7</v>
      </c>
    </row>
    <row r="508" spans="3:16" ht="15.75" thickBot="1" x14ac:dyDescent="0.3">
      <c r="C508" s="25" t="s">
        <v>332</v>
      </c>
      <c r="D508" s="26">
        <v>41449</v>
      </c>
      <c r="E508" s="27" t="s">
        <v>571</v>
      </c>
      <c r="F508" s="18" t="str">
        <f>VLOOKUP(E508,BD_Escuela[],2,FALSE)</f>
        <v>Ingeniería Forestal</v>
      </c>
      <c r="G508" s="27">
        <v>33</v>
      </c>
      <c r="H508" s="18" t="str">
        <f>VLOOKUP(G508,BD_Participacion[],2)</f>
        <v xml:space="preserve">Media </v>
      </c>
      <c r="I508" s="18">
        <f>INDEX(BD_DecimasExtras,MATCH(H508,'BD Aux'!$H$7:$H$10,0),MATCH(YEAR(D508),'BD Aux'!$I$6:$M$6,0))</f>
        <v>0.2</v>
      </c>
      <c r="J508" s="27">
        <v>4.0999999999999996</v>
      </c>
      <c r="K508" s="27">
        <v>2.9</v>
      </c>
      <c r="L508" s="27">
        <v>5</v>
      </c>
      <c r="M508" s="32">
        <f t="shared" si="21"/>
        <v>4.4040983606557385</v>
      </c>
      <c r="N508" s="32">
        <f t="shared" ca="1" si="22"/>
        <v>5.0217885245901641</v>
      </c>
      <c r="O508" s="32">
        <f>IF(J508&gt;AVERAGE(Prueba_1),$E$3,$E$4)</f>
        <v>4.4092307692307706</v>
      </c>
      <c r="P508" s="39">
        <f t="shared" si="23"/>
        <v>5</v>
      </c>
    </row>
    <row r="509" spans="3:16" ht="15.75" thickBot="1" x14ac:dyDescent="0.3">
      <c r="C509" s="25" t="s">
        <v>226</v>
      </c>
      <c r="D509" s="26">
        <v>41799</v>
      </c>
      <c r="E509" s="27" t="s">
        <v>573</v>
      </c>
      <c r="F509" s="18" t="str">
        <f>VLOOKUP(E509,BD_Escuela[],2,FALSE)</f>
        <v>Ingeniería Mecánica</v>
      </c>
      <c r="G509" s="27">
        <v>6</v>
      </c>
      <c r="H509" s="18" t="str">
        <f>VLOOKUP(G509,BD_Participacion[],2)</f>
        <v>No tuvo</v>
      </c>
      <c r="I509" s="18">
        <f>INDEX(BD_DecimasExtras,MATCH(H509,'BD Aux'!$H$7:$H$10,0),MATCH(YEAR(D509),'BD Aux'!$I$6:$M$6,0))</f>
        <v>0</v>
      </c>
      <c r="J509" s="27">
        <v>4.5</v>
      </c>
      <c r="K509" s="27">
        <v>2.9</v>
      </c>
      <c r="L509" s="27">
        <v>2.5</v>
      </c>
      <c r="M509" s="32">
        <f t="shared" si="21"/>
        <v>4.2040983606557383</v>
      </c>
      <c r="N509" s="32">
        <f t="shared" ca="1" si="22"/>
        <v>3.5799885245901644</v>
      </c>
      <c r="O509" s="32">
        <f>IF(J509&gt;AVERAGE(Prueba_1),$E$3,$E$4)</f>
        <v>4.4092307692307706</v>
      </c>
      <c r="P509" s="39">
        <f t="shared" ca="1" si="23"/>
        <v>3.5799885245901644</v>
      </c>
    </row>
    <row r="510" spans="3:16" ht="15.75" thickBot="1" x14ac:dyDescent="0.3">
      <c r="C510" s="25" t="s">
        <v>333</v>
      </c>
      <c r="D510" s="26">
        <v>42036</v>
      </c>
      <c r="E510" s="27" t="s">
        <v>561</v>
      </c>
      <c r="F510" s="18" t="str">
        <f>VLOOKUP(E510,BD_Escuela[],2,FALSE)</f>
        <v>Astronomía</v>
      </c>
      <c r="G510" s="27">
        <v>34</v>
      </c>
      <c r="H510" s="18" t="str">
        <f>VLOOKUP(G510,BD_Participacion[],2)</f>
        <v xml:space="preserve">Media </v>
      </c>
      <c r="I510" s="18">
        <f>INDEX(BD_DecimasExtras,MATCH(H510,'BD Aux'!$H$7:$H$10,0),MATCH(YEAR(D510),'BD Aux'!$I$6:$M$6,0))</f>
        <v>0.3</v>
      </c>
      <c r="J510" s="27">
        <v>3</v>
      </c>
      <c r="K510" s="27">
        <v>4.4000000000000004</v>
      </c>
      <c r="L510" s="27">
        <v>3</v>
      </c>
      <c r="M510" s="32">
        <f t="shared" si="21"/>
        <v>4.5040983606557381</v>
      </c>
      <c r="N510" s="32">
        <f t="shared" ca="1" si="22"/>
        <v>4.0071885245901644</v>
      </c>
      <c r="O510" s="32">
        <f>IF(J510&gt;AVERAGE(Prueba_1),$E$3,$E$4)</f>
        <v>3.2210526315789472</v>
      </c>
      <c r="P510" s="39">
        <f t="shared" si="23"/>
        <v>3</v>
      </c>
    </row>
    <row r="511" spans="3:16" ht="15.75" thickBot="1" x14ac:dyDescent="0.3">
      <c r="C511" s="25" t="s">
        <v>334</v>
      </c>
      <c r="D511" s="26">
        <v>41506</v>
      </c>
      <c r="E511" s="27" t="s">
        <v>561</v>
      </c>
      <c r="F511" s="18" t="str">
        <f>VLOOKUP(E511,BD_Escuela[],2,FALSE)</f>
        <v>Astronomía</v>
      </c>
      <c r="G511" s="27">
        <v>29</v>
      </c>
      <c r="H511" s="18" t="str">
        <f>VLOOKUP(G511,BD_Participacion[],2)</f>
        <v>Baja</v>
      </c>
      <c r="I511" s="18">
        <f>INDEX(BD_DecimasExtras,MATCH(H511,'BD Aux'!$H$7:$H$10,0),MATCH(YEAR(D511),'BD Aux'!$I$6:$M$6,0))</f>
        <v>0.1</v>
      </c>
      <c r="J511" s="27">
        <v>2.9</v>
      </c>
      <c r="K511" s="27">
        <v>2.1</v>
      </c>
      <c r="L511" s="27">
        <v>2.4</v>
      </c>
      <c r="M511" s="32">
        <f t="shared" si="21"/>
        <v>4.3040983606557379</v>
      </c>
      <c r="N511" s="32">
        <f t="shared" ca="1" si="22"/>
        <v>3.5799885245901644</v>
      </c>
      <c r="O511" s="32">
        <f>IF(J511&gt;AVERAGE(Prueba_1),$E$3,$E$4)</f>
        <v>3.2210526315789472</v>
      </c>
      <c r="P511" s="39">
        <f t="shared" ca="1" si="23"/>
        <v>3.2210526315789472</v>
      </c>
    </row>
    <row r="512" spans="3:16" ht="15.75" thickBot="1" x14ac:dyDescent="0.3">
      <c r="C512" s="25" t="s">
        <v>335</v>
      </c>
      <c r="D512" s="26">
        <v>41409</v>
      </c>
      <c r="E512" s="27" t="s">
        <v>559</v>
      </c>
      <c r="F512" s="18" t="str">
        <f>VLOOKUP(E512,BD_Escuela[],2,FALSE)</f>
        <v>Agronomía</v>
      </c>
      <c r="G512" s="27">
        <v>11</v>
      </c>
      <c r="H512" s="18" t="str">
        <f>VLOOKUP(G512,BD_Participacion[],2)</f>
        <v>No tuvo</v>
      </c>
      <c r="I512" s="18">
        <f>INDEX(BD_DecimasExtras,MATCH(H512,'BD Aux'!$H$7:$H$10,0),MATCH(YEAR(D512),'BD Aux'!$I$6:$M$6,0))</f>
        <v>0</v>
      </c>
      <c r="J512" s="27">
        <v>4.7</v>
      </c>
      <c r="K512" s="27">
        <v>1.9</v>
      </c>
      <c r="L512" s="27">
        <v>2.5</v>
      </c>
      <c r="M512" s="32">
        <f t="shared" si="21"/>
        <v>3.0333333333333332</v>
      </c>
      <c r="N512" s="32">
        <f t="shared" ca="1" si="22"/>
        <v>2.9548000000000001</v>
      </c>
      <c r="O512" s="32">
        <f>IF(J512&gt;AVERAGE(Prueba_1),$E$3,$E$4)</f>
        <v>4.4092307692307706</v>
      </c>
      <c r="P512" s="39">
        <f t="shared" ca="1" si="23"/>
        <v>2.9548000000000001</v>
      </c>
    </row>
    <row r="513" spans="3:16" ht="15.75" thickBot="1" x14ac:dyDescent="0.3">
      <c r="C513" s="25" t="s">
        <v>245</v>
      </c>
      <c r="D513" s="26">
        <v>42535</v>
      </c>
      <c r="E513" s="27" t="s">
        <v>577</v>
      </c>
      <c r="F513" s="18" t="str">
        <f>VLOOKUP(E513,BD_Escuela[],2,FALSE)</f>
        <v>Investigación Nutrición y Dietetica</v>
      </c>
      <c r="G513" s="27">
        <v>38</v>
      </c>
      <c r="H513" s="18" t="str">
        <f>VLOOKUP(G513,BD_Participacion[],2)</f>
        <v xml:space="preserve">Media </v>
      </c>
      <c r="I513" s="18">
        <f>INDEX(BD_DecimasExtras,MATCH(H513,'BD Aux'!$H$7:$H$10,0),MATCH(YEAR(D513),'BD Aux'!$I$6:$M$6,0))</f>
        <v>0.4</v>
      </c>
      <c r="J513" s="27">
        <v>1</v>
      </c>
      <c r="K513" s="27">
        <v>5.2</v>
      </c>
      <c r="L513" s="27">
        <v>2.2999999999999998</v>
      </c>
      <c r="M513" s="32">
        <f t="shared" si="21"/>
        <v>4.6040983606557386</v>
      </c>
      <c r="N513" s="32">
        <f t="shared" ca="1" si="22"/>
        <v>3.6867885245901646</v>
      </c>
      <c r="O513" s="32">
        <f>IF(J513&gt;AVERAGE(Prueba_1),$E$3,$E$4)</f>
        <v>3.2210526315789472</v>
      </c>
      <c r="P513" s="39">
        <f t="shared" si="23"/>
        <v>1</v>
      </c>
    </row>
    <row r="514" spans="3:16" ht="15.75" thickBot="1" x14ac:dyDescent="0.3">
      <c r="C514" s="25" t="s">
        <v>96</v>
      </c>
      <c r="D514" s="26">
        <v>41837</v>
      </c>
      <c r="E514" s="27" t="s">
        <v>575</v>
      </c>
      <c r="F514" s="18" t="str">
        <f>VLOOKUP(E514,BD_Escuela[],2,FALSE)</f>
        <v>Ingeniería Transporte</v>
      </c>
      <c r="G514" s="27">
        <v>33</v>
      </c>
      <c r="H514" s="18" t="str">
        <f>VLOOKUP(G514,BD_Participacion[],2)</f>
        <v xml:space="preserve">Media </v>
      </c>
      <c r="I514" s="18">
        <f>INDEX(BD_DecimasExtras,MATCH(H514,'BD Aux'!$H$7:$H$10,0),MATCH(YEAR(D514),'BD Aux'!$I$6:$M$6,0))</f>
        <v>0.3</v>
      </c>
      <c r="J514" s="27">
        <v>2.2000000000000002</v>
      </c>
      <c r="K514" s="27">
        <v>1.6</v>
      </c>
      <c r="L514" s="27">
        <v>2</v>
      </c>
      <c r="M514" s="32">
        <f t="shared" si="21"/>
        <v>4.5040983606557381</v>
      </c>
      <c r="N514" s="32">
        <f t="shared" ca="1" si="22"/>
        <v>3.4731885245901641</v>
      </c>
      <c r="O514" s="32">
        <f>IF(J514&gt;AVERAGE(Prueba_1),$E$3,$E$4)</f>
        <v>3.2210526315789472</v>
      </c>
      <c r="P514" s="39">
        <f t="shared" si="23"/>
        <v>1.6</v>
      </c>
    </row>
    <row r="515" spans="3:16" ht="15.75" thickBot="1" x14ac:dyDescent="0.3">
      <c r="C515" s="25" t="s">
        <v>336</v>
      </c>
      <c r="D515" s="26">
        <v>41973</v>
      </c>
      <c r="E515" s="27" t="s">
        <v>565</v>
      </c>
      <c r="F515" s="18" t="str">
        <f>VLOOKUP(E515,BD_Escuela[],2,FALSE)</f>
        <v>Enfermería</v>
      </c>
      <c r="G515" s="27">
        <v>36</v>
      </c>
      <c r="H515" s="18" t="str">
        <f>VLOOKUP(G515,BD_Participacion[],2)</f>
        <v xml:space="preserve">Media </v>
      </c>
      <c r="I515" s="18">
        <f>INDEX(BD_DecimasExtras,MATCH(H515,'BD Aux'!$H$7:$H$10,0),MATCH(YEAR(D515),'BD Aux'!$I$6:$M$6,0))</f>
        <v>0.3</v>
      </c>
      <c r="J515" s="27">
        <v>6.4</v>
      </c>
      <c r="K515" s="27">
        <v>5.3</v>
      </c>
      <c r="L515" s="27">
        <v>4.5</v>
      </c>
      <c r="M515" s="32">
        <f t="shared" si="21"/>
        <v>4.5040983606557381</v>
      </c>
      <c r="N515" s="32">
        <f t="shared" ca="1" si="22"/>
        <v>4.8081885245901645</v>
      </c>
      <c r="O515" s="32">
        <f>IF(J515&gt;AVERAGE(Prueba_1),$E$3,$E$4)</f>
        <v>4.4092307692307706</v>
      </c>
      <c r="P515" s="39">
        <f t="shared" si="23"/>
        <v>6.4</v>
      </c>
    </row>
    <row r="516" spans="3:16" ht="15.75" thickBot="1" x14ac:dyDescent="0.3">
      <c r="C516" s="25" t="s">
        <v>337</v>
      </c>
      <c r="D516" s="26">
        <v>42255</v>
      </c>
      <c r="E516" s="27" t="s">
        <v>575</v>
      </c>
      <c r="F516" s="18" t="str">
        <f>VLOOKUP(E516,BD_Escuela[],2,FALSE)</f>
        <v>Ingeniería Transporte</v>
      </c>
      <c r="G516" s="27">
        <v>25</v>
      </c>
      <c r="H516" s="18" t="str">
        <f>VLOOKUP(G516,BD_Participacion[],2)</f>
        <v>Baja</v>
      </c>
      <c r="I516" s="18">
        <f>INDEX(BD_DecimasExtras,MATCH(H516,'BD Aux'!$H$7:$H$10,0),MATCH(YEAR(D516),'BD Aux'!$I$6:$M$6,0))</f>
        <v>0.1</v>
      </c>
      <c r="J516" s="27">
        <v>5.0999999999999996</v>
      </c>
      <c r="K516" s="27">
        <v>6.9</v>
      </c>
      <c r="L516" s="27">
        <v>4.7</v>
      </c>
      <c r="M516" s="32">
        <f t="shared" si="21"/>
        <v>4.3040983606557379</v>
      </c>
      <c r="N516" s="32">
        <f t="shared" ca="1" si="22"/>
        <v>4.8081885245901645</v>
      </c>
      <c r="O516" s="32">
        <f>IF(J516&gt;AVERAGE(Prueba_1),$E$3,$E$4)</f>
        <v>4.4092307692307706</v>
      </c>
      <c r="P516" s="39">
        <f t="shared" si="23"/>
        <v>6.9</v>
      </c>
    </row>
    <row r="517" spans="3:16" ht="15.75" thickBot="1" x14ac:dyDescent="0.3">
      <c r="C517" s="25" t="s">
        <v>338</v>
      </c>
      <c r="D517" s="26">
        <v>42085</v>
      </c>
      <c r="E517" s="27" t="s">
        <v>561</v>
      </c>
      <c r="F517" s="18" t="str">
        <f>VLOOKUP(E517,BD_Escuela[],2,FALSE)</f>
        <v>Astronomía</v>
      </c>
      <c r="G517" s="27">
        <v>40</v>
      </c>
      <c r="H517" s="18" t="str">
        <f>VLOOKUP(G517,BD_Participacion[],2)</f>
        <v xml:space="preserve">Media </v>
      </c>
      <c r="I517" s="18">
        <f>INDEX(BD_DecimasExtras,MATCH(H517,'BD Aux'!$H$7:$H$10,0),MATCH(YEAR(D517),'BD Aux'!$I$6:$M$6,0))</f>
        <v>0.3</v>
      </c>
      <c r="J517" s="27">
        <v>2.2999999999999998</v>
      </c>
      <c r="K517" s="27">
        <v>3.1</v>
      </c>
      <c r="L517" s="27">
        <v>6.9</v>
      </c>
      <c r="M517" s="32">
        <f t="shared" si="21"/>
        <v>4.5040983606557381</v>
      </c>
      <c r="N517" s="32">
        <f t="shared" ca="1" si="22"/>
        <v>6.0897885245901646</v>
      </c>
      <c r="O517" s="32">
        <f>IF(J517&gt;AVERAGE(Prueba_1),$E$3,$E$4)</f>
        <v>3.2210526315789472</v>
      </c>
      <c r="P517" s="39">
        <f t="shared" si="23"/>
        <v>6.9</v>
      </c>
    </row>
    <row r="518" spans="3:16" ht="15.75" thickBot="1" x14ac:dyDescent="0.3">
      <c r="C518" s="25" t="s">
        <v>339</v>
      </c>
      <c r="D518" s="26">
        <v>42718</v>
      </c>
      <c r="E518" s="27" t="s">
        <v>571</v>
      </c>
      <c r="F518" s="18" t="str">
        <f>VLOOKUP(E518,BD_Escuela[],2,FALSE)</f>
        <v>Ingeniería Forestal</v>
      </c>
      <c r="G518" s="27">
        <v>45</v>
      </c>
      <c r="H518" s="18" t="str">
        <f>VLOOKUP(G518,BD_Participacion[],2)</f>
        <v>Alta</v>
      </c>
      <c r="I518" s="18">
        <f>INDEX(BD_DecimasExtras,MATCH(H518,'BD Aux'!$H$7:$H$10,0),MATCH(YEAR(D518),'BD Aux'!$I$6:$M$6,0))</f>
        <v>0.6</v>
      </c>
      <c r="J518" s="27">
        <v>2.9</v>
      </c>
      <c r="K518" s="27">
        <v>2.6</v>
      </c>
      <c r="L518" s="27">
        <v>5</v>
      </c>
      <c r="M518" s="32">
        <f t="shared" si="21"/>
        <v>4.8040983606557379</v>
      </c>
      <c r="N518" s="32">
        <f t="shared" ca="1" si="22"/>
        <v>4.2</v>
      </c>
      <c r="O518" s="32">
        <f>IF(J518&gt;AVERAGE(Prueba_1),$E$3,$E$4)</f>
        <v>3.2210526315789472</v>
      </c>
      <c r="P518" s="39">
        <f t="shared" si="23"/>
        <v>5</v>
      </c>
    </row>
    <row r="519" spans="3:16" ht="15.75" thickBot="1" x14ac:dyDescent="0.3">
      <c r="C519" s="25" t="s">
        <v>259</v>
      </c>
      <c r="D519" s="26">
        <v>42001</v>
      </c>
      <c r="E519" s="27" t="s">
        <v>573</v>
      </c>
      <c r="F519" s="18" t="str">
        <f>VLOOKUP(E519,BD_Escuela[],2,FALSE)</f>
        <v>Ingeniería Mecánica</v>
      </c>
      <c r="G519" s="27">
        <v>17</v>
      </c>
      <c r="H519" s="18" t="str">
        <f>VLOOKUP(G519,BD_Participacion[],2)</f>
        <v>Baja</v>
      </c>
      <c r="I519" s="18">
        <f>INDEX(BD_DecimasExtras,MATCH(H519,'BD Aux'!$H$7:$H$10,0),MATCH(YEAR(D519),'BD Aux'!$I$6:$M$6,0))</f>
        <v>0.1</v>
      </c>
      <c r="J519" s="27">
        <v>1.3</v>
      </c>
      <c r="K519" s="27">
        <v>3</v>
      </c>
      <c r="L519" s="27">
        <v>5.7</v>
      </c>
      <c r="M519" s="32">
        <f t="shared" si="21"/>
        <v>4.3040983606557379</v>
      </c>
      <c r="N519" s="32">
        <f t="shared" ca="1" si="22"/>
        <v>5.3421885245901652</v>
      </c>
      <c r="O519" s="32">
        <f>IF(J519&gt;AVERAGE(Prueba_1),$E$3,$E$4)</f>
        <v>3.2210526315789472</v>
      </c>
      <c r="P519" s="39">
        <f t="shared" si="23"/>
        <v>5.7</v>
      </c>
    </row>
    <row r="520" spans="3:16" ht="15.75" thickBot="1" x14ac:dyDescent="0.3">
      <c r="C520" s="25" t="s">
        <v>340</v>
      </c>
      <c r="D520" s="26">
        <v>42104</v>
      </c>
      <c r="E520" s="27" t="s">
        <v>569</v>
      </c>
      <c r="F520" s="18" t="str">
        <f>VLOOKUP(E520,BD_Escuela[],2,FALSE)</f>
        <v>Ingeniería Computación</v>
      </c>
      <c r="G520" s="27">
        <v>46</v>
      </c>
      <c r="H520" s="18" t="str">
        <f>VLOOKUP(G520,BD_Participacion[],2)</f>
        <v>Alta</v>
      </c>
      <c r="I520" s="18">
        <f>INDEX(BD_DecimasExtras,MATCH(H520,'BD Aux'!$H$7:$H$10,0),MATCH(YEAR(D520),'BD Aux'!$I$6:$M$6,0))</f>
        <v>0.6</v>
      </c>
      <c r="J520" s="27">
        <v>1.7</v>
      </c>
      <c r="K520" s="27">
        <v>4.5</v>
      </c>
      <c r="L520" s="27">
        <v>5.8</v>
      </c>
      <c r="M520" s="32">
        <f t="shared" ref="M520:M583" si="24">IF(F520&lt;&gt;"Agronomía",$E$2+I520,IF(D520&gt;12-31-2015,AVERAGE(J520:L520)+I520/2,SUM(J520:L520)*(1-0.65)))</f>
        <v>4.8040983606557379</v>
      </c>
      <c r="N520" s="32">
        <f t="shared" ref="N520:N583" ca="1" si="25">IF(YEARFRAC(D520,TODAY())&gt;3.75,SUM(L520,M520)*(1-0.466),4.2)</f>
        <v>5.6625885245901637</v>
      </c>
      <c r="O520" s="32">
        <f>IF(J520&gt;AVERAGE(Prueba_1),$E$3,$E$4)</f>
        <v>3.2210526315789472</v>
      </c>
      <c r="P520" s="39">
        <f t="shared" ref="P520:P583" si="26">IF(L520&lt;4,IF(I520&gt;AVERAGE($I$7:$I$1048),MIN(J520:L520),MIN(M520:O520)),MAX(J520:L520))</f>
        <v>5.8</v>
      </c>
    </row>
    <row r="521" spans="3:16" ht="15.75" thickBot="1" x14ac:dyDescent="0.3">
      <c r="C521" s="25" t="s">
        <v>156</v>
      </c>
      <c r="D521" s="26">
        <v>41414</v>
      </c>
      <c r="E521" s="27" t="s">
        <v>567</v>
      </c>
      <c r="F521" s="18" t="str">
        <f>VLOOKUP(E521,BD_Escuela[],2,FALSE)</f>
        <v>Ingeniería Comercial</v>
      </c>
      <c r="G521" s="27">
        <v>32</v>
      </c>
      <c r="H521" s="18" t="str">
        <f>VLOOKUP(G521,BD_Participacion[],2)</f>
        <v xml:space="preserve">Media </v>
      </c>
      <c r="I521" s="18">
        <f>INDEX(BD_DecimasExtras,MATCH(H521,'BD Aux'!$H$7:$H$10,0),MATCH(YEAR(D521),'BD Aux'!$I$6:$M$6,0))</f>
        <v>0.2</v>
      </c>
      <c r="J521" s="27">
        <v>4.4000000000000004</v>
      </c>
      <c r="K521" s="27">
        <v>6.5</v>
      </c>
      <c r="L521" s="27">
        <v>2.7</v>
      </c>
      <c r="M521" s="32">
        <f t="shared" si="24"/>
        <v>4.4040983606557385</v>
      </c>
      <c r="N521" s="32">
        <f t="shared" ca="1" si="25"/>
        <v>3.7935885245901648</v>
      </c>
      <c r="O521" s="32">
        <f>IF(J521&gt;AVERAGE(Prueba_1),$E$3,$E$4)</f>
        <v>4.4092307692307706</v>
      </c>
      <c r="P521" s="39">
        <f t="shared" si="26"/>
        <v>2.7</v>
      </c>
    </row>
    <row r="522" spans="3:16" ht="15.75" thickBot="1" x14ac:dyDescent="0.3">
      <c r="C522" s="25" t="s">
        <v>125</v>
      </c>
      <c r="D522" s="26">
        <v>42413</v>
      </c>
      <c r="E522" s="27" t="s">
        <v>569</v>
      </c>
      <c r="F522" s="18" t="str">
        <f>VLOOKUP(E522,BD_Escuela[],2,FALSE)</f>
        <v>Ingeniería Computación</v>
      </c>
      <c r="G522" s="27">
        <v>22</v>
      </c>
      <c r="H522" s="18" t="str">
        <f>VLOOKUP(G522,BD_Participacion[],2)</f>
        <v>Baja</v>
      </c>
      <c r="I522" s="18">
        <f>INDEX(BD_DecimasExtras,MATCH(H522,'BD Aux'!$H$7:$H$10,0),MATCH(YEAR(D522),'BD Aux'!$I$6:$M$6,0))</f>
        <v>0.1</v>
      </c>
      <c r="J522" s="27">
        <v>4.7</v>
      </c>
      <c r="K522" s="27">
        <v>1.7</v>
      </c>
      <c r="L522" s="27">
        <v>4</v>
      </c>
      <c r="M522" s="32">
        <f t="shared" si="24"/>
        <v>4.3040983606557379</v>
      </c>
      <c r="N522" s="32">
        <f t="shared" ca="1" si="25"/>
        <v>4.4343885245901644</v>
      </c>
      <c r="O522" s="32">
        <f>IF(J522&gt;AVERAGE(Prueba_1),$E$3,$E$4)</f>
        <v>4.4092307692307706</v>
      </c>
      <c r="P522" s="39">
        <f t="shared" si="26"/>
        <v>4.7</v>
      </c>
    </row>
    <row r="523" spans="3:16" ht="15.75" thickBot="1" x14ac:dyDescent="0.3">
      <c r="C523" s="25" t="s">
        <v>83</v>
      </c>
      <c r="D523" s="26">
        <v>41920</v>
      </c>
      <c r="E523" s="27" t="s">
        <v>579</v>
      </c>
      <c r="F523" s="18" t="str">
        <f>VLOOKUP(E523,BD_Escuela[],2,FALSE)</f>
        <v>Investigación Quimica</v>
      </c>
      <c r="G523" s="27">
        <v>24</v>
      </c>
      <c r="H523" s="18" t="str">
        <f>VLOOKUP(G523,BD_Participacion[],2)</f>
        <v>Baja</v>
      </c>
      <c r="I523" s="18">
        <f>INDEX(BD_DecimasExtras,MATCH(H523,'BD Aux'!$H$7:$H$10,0),MATCH(YEAR(D523),'BD Aux'!$I$6:$M$6,0))</f>
        <v>0.1</v>
      </c>
      <c r="J523" s="27">
        <v>4</v>
      </c>
      <c r="K523" s="27">
        <v>5.6</v>
      </c>
      <c r="L523" s="27">
        <v>5.6</v>
      </c>
      <c r="M523" s="32">
        <f t="shared" si="24"/>
        <v>4.3040983606557379</v>
      </c>
      <c r="N523" s="32">
        <f t="shared" ca="1" si="25"/>
        <v>5.2887885245901645</v>
      </c>
      <c r="O523" s="32">
        <f>IF(J523&gt;AVERAGE(Prueba_1),$E$3,$E$4)</f>
        <v>3.2210526315789472</v>
      </c>
      <c r="P523" s="39">
        <f t="shared" si="26"/>
        <v>5.6</v>
      </c>
    </row>
    <row r="524" spans="3:16" ht="15.75" thickBot="1" x14ac:dyDescent="0.3">
      <c r="C524" s="25" t="s">
        <v>341</v>
      </c>
      <c r="D524" s="26">
        <v>41571</v>
      </c>
      <c r="E524" s="27" t="s">
        <v>577</v>
      </c>
      <c r="F524" s="18" t="str">
        <f>VLOOKUP(E524,BD_Escuela[],2,FALSE)</f>
        <v>Investigación Nutrición y Dietetica</v>
      </c>
      <c r="G524" s="27">
        <v>50</v>
      </c>
      <c r="H524" s="18" t="str">
        <f>VLOOKUP(G524,BD_Participacion[],2)</f>
        <v>Alta</v>
      </c>
      <c r="I524" s="18">
        <f>INDEX(BD_DecimasExtras,MATCH(H524,'BD Aux'!$H$7:$H$10,0),MATCH(YEAR(D524),'BD Aux'!$I$6:$M$6,0))</f>
        <v>0.5</v>
      </c>
      <c r="J524" s="27">
        <v>2.7</v>
      </c>
      <c r="K524" s="27">
        <v>5</v>
      </c>
      <c r="L524" s="27">
        <v>5.2</v>
      </c>
      <c r="M524" s="32">
        <f t="shared" si="24"/>
        <v>4.7040983606557383</v>
      </c>
      <c r="N524" s="32">
        <f t="shared" ca="1" si="25"/>
        <v>5.2887885245901645</v>
      </c>
      <c r="O524" s="32">
        <f>IF(J524&gt;AVERAGE(Prueba_1),$E$3,$E$4)</f>
        <v>3.2210526315789472</v>
      </c>
      <c r="P524" s="39">
        <f t="shared" si="26"/>
        <v>5.2</v>
      </c>
    </row>
    <row r="525" spans="3:16" ht="15.75" thickBot="1" x14ac:dyDescent="0.3">
      <c r="C525" s="25" t="s">
        <v>282</v>
      </c>
      <c r="D525" s="26">
        <v>42600</v>
      </c>
      <c r="E525" s="27" t="s">
        <v>573</v>
      </c>
      <c r="F525" s="18" t="str">
        <f>VLOOKUP(E525,BD_Escuela[],2,FALSE)</f>
        <v>Ingeniería Mecánica</v>
      </c>
      <c r="G525" s="27">
        <v>31</v>
      </c>
      <c r="H525" s="18" t="str">
        <f>VLOOKUP(G525,BD_Participacion[],2)</f>
        <v xml:space="preserve">Media </v>
      </c>
      <c r="I525" s="18">
        <f>INDEX(BD_DecimasExtras,MATCH(H525,'BD Aux'!$H$7:$H$10,0),MATCH(YEAR(D525),'BD Aux'!$I$6:$M$6,0))</f>
        <v>0.4</v>
      </c>
      <c r="J525" s="27">
        <v>4.8</v>
      </c>
      <c r="K525" s="27">
        <v>5.7</v>
      </c>
      <c r="L525" s="27">
        <v>2</v>
      </c>
      <c r="M525" s="32">
        <f t="shared" si="24"/>
        <v>4.6040983606557386</v>
      </c>
      <c r="N525" s="32">
        <f t="shared" ca="1" si="25"/>
        <v>4.2</v>
      </c>
      <c r="O525" s="32">
        <f>IF(J525&gt;AVERAGE(Prueba_1),$E$3,$E$4)</f>
        <v>4.4092307692307706</v>
      </c>
      <c r="P525" s="39">
        <f t="shared" si="26"/>
        <v>2</v>
      </c>
    </row>
    <row r="526" spans="3:16" ht="15.75" thickBot="1" x14ac:dyDescent="0.3">
      <c r="C526" s="25" t="s">
        <v>342</v>
      </c>
      <c r="D526" s="26">
        <v>42211</v>
      </c>
      <c r="E526" s="27" t="s">
        <v>579</v>
      </c>
      <c r="F526" s="18" t="str">
        <f>VLOOKUP(E526,BD_Escuela[],2,FALSE)</f>
        <v>Investigación Quimica</v>
      </c>
      <c r="G526" s="27">
        <v>20</v>
      </c>
      <c r="H526" s="18" t="str">
        <f>VLOOKUP(G526,BD_Participacion[],2)</f>
        <v>Baja</v>
      </c>
      <c r="I526" s="18">
        <f>INDEX(BD_DecimasExtras,MATCH(H526,'BD Aux'!$H$7:$H$10,0),MATCH(YEAR(D526),'BD Aux'!$I$6:$M$6,0))</f>
        <v>0.1</v>
      </c>
      <c r="J526" s="27">
        <v>3.6</v>
      </c>
      <c r="K526" s="27">
        <v>2.5</v>
      </c>
      <c r="L526" s="27">
        <v>2.4</v>
      </c>
      <c r="M526" s="32">
        <f t="shared" si="24"/>
        <v>4.3040983606557379</v>
      </c>
      <c r="N526" s="32">
        <f t="shared" ca="1" si="25"/>
        <v>3.5799885245901644</v>
      </c>
      <c r="O526" s="32">
        <f>IF(J526&gt;AVERAGE(Prueba_1),$E$3,$E$4)</f>
        <v>3.2210526315789472</v>
      </c>
      <c r="P526" s="39">
        <f t="shared" ca="1" si="26"/>
        <v>3.2210526315789472</v>
      </c>
    </row>
    <row r="527" spans="3:16" ht="15.75" thickBot="1" x14ac:dyDescent="0.3">
      <c r="C527" s="25" t="s">
        <v>221</v>
      </c>
      <c r="D527" s="26">
        <v>42369</v>
      </c>
      <c r="E527" s="27" t="s">
        <v>561</v>
      </c>
      <c r="F527" s="18" t="str">
        <f>VLOOKUP(E527,BD_Escuela[],2,FALSE)</f>
        <v>Astronomía</v>
      </c>
      <c r="G527" s="27">
        <v>21</v>
      </c>
      <c r="H527" s="18" t="str">
        <f>VLOOKUP(G527,BD_Participacion[],2)</f>
        <v>Baja</v>
      </c>
      <c r="I527" s="18">
        <f>INDEX(BD_DecimasExtras,MATCH(H527,'BD Aux'!$H$7:$H$10,0),MATCH(YEAR(D527),'BD Aux'!$I$6:$M$6,0))</f>
        <v>0.1</v>
      </c>
      <c r="J527" s="27">
        <v>5.6</v>
      </c>
      <c r="K527" s="27">
        <v>6.8</v>
      </c>
      <c r="L527" s="27">
        <v>3.1</v>
      </c>
      <c r="M527" s="32">
        <f t="shared" si="24"/>
        <v>4.3040983606557379</v>
      </c>
      <c r="N527" s="32">
        <f t="shared" ca="1" si="25"/>
        <v>3.9537885245901641</v>
      </c>
      <c r="O527" s="32">
        <f>IF(J527&gt;AVERAGE(Prueba_1),$E$3,$E$4)</f>
        <v>4.4092307692307706</v>
      </c>
      <c r="P527" s="39">
        <f t="shared" ca="1" si="26"/>
        <v>3.9537885245901641</v>
      </c>
    </row>
    <row r="528" spans="3:16" ht="15.75" thickBot="1" x14ac:dyDescent="0.3">
      <c r="C528" s="25" t="s">
        <v>343</v>
      </c>
      <c r="D528" s="26">
        <v>42413</v>
      </c>
      <c r="E528" s="27" t="s">
        <v>573</v>
      </c>
      <c r="F528" s="18" t="str">
        <f>VLOOKUP(E528,BD_Escuela[],2,FALSE)</f>
        <v>Ingeniería Mecánica</v>
      </c>
      <c r="G528" s="27">
        <v>35</v>
      </c>
      <c r="H528" s="18" t="str">
        <f>VLOOKUP(G528,BD_Participacion[],2)</f>
        <v xml:space="preserve">Media </v>
      </c>
      <c r="I528" s="18">
        <f>INDEX(BD_DecimasExtras,MATCH(H528,'BD Aux'!$H$7:$H$10,0),MATCH(YEAR(D528),'BD Aux'!$I$6:$M$6,0))</f>
        <v>0.4</v>
      </c>
      <c r="J528" s="27">
        <v>4.3</v>
      </c>
      <c r="K528" s="27">
        <v>5.2</v>
      </c>
      <c r="L528" s="27">
        <v>4.0999999999999996</v>
      </c>
      <c r="M528" s="32">
        <f t="shared" si="24"/>
        <v>4.6040983606557386</v>
      </c>
      <c r="N528" s="32">
        <f t="shared" ca="1" si="25"/>
        <v>4.6479885245901649</v>
      </c>
      <c r="O528" s="32">
        <f>IF(J528&gt;AVERAGE(Prueba_1),$E$3,$E$4)</f>
        <v>4.4092307692307706</v>
      </c>
      <c r="P528" s="39">
        <f t="shared" si="26"/>
        <v>5.2</v>
      </c>
    </row>
    <row r="529" spans="3:16" ht="15.75" thickBot="1" x14ac:dyDescent="0.3">
      <c r="C529" s="25" t="s">
        <v>344</v>
      </c>
      <c r="D529" s="26">
        <v>41921</v>
      </c>
      <c r="E529" s="27" t="s">
        <v>577</v>
      </c>
      <c r="F529" s="18" t="str">
        <f>VLOOKUP(E529,BD_Escuela[],2,FALSE)</f>
        <v>Investigación Nutrición y Dietetica</v>
      </c>
      <c r="G529" s="27">
        <v>35</v>
      </c>
      <c r="H529" s="18" t="str">
        <f>VLOOKUP(G529,BD_Participacion[],2)</f>
        <v xml:space="preserve">Media </v>
      </c>
      <c r="I529" s="18">
        <f>INDEX(BD_DecimasExtras,MATCH(H529,'BD Aux'!$H$7:$H$10,0),MATCH(YEAR(D529),'BD Aux'!$I$6:$M$6,0))</f>
        <v>0.3</v>
      </c>
      <c r="J529" s="27">
        <v>3.6</v>
      </c>
      <c r="K529" s="27">
        <v>4.3</v>
      </c>
      <c r="L529" s="27">
        <v>3.2</v>
      </c>
      <c r="M529" s="32">
        <f t="shared" si="24"/>
        <v>4.5040983606557381</v>
      </c>
      <c r="N529" s="32">
        <f t="shared" ca="1" si="25"/>
        <v>4.1139885245901642</v>
      </c>
      <c r="O529" s="32">
        <f>IF(J529&gt;AVERAGE(Prueba_1),$E$3,$E$4)</f>
        <v>3.2210526315789472</v>
      </c>
      <c r="P529" s="39">
        <f t="shared" si="26"/>
        <v>3.2</v>
      </c>
    </row>
    <row r="530" spans="3:16" ht="15.75" thickBot="1" x14ac:dyDescent="0.3">
      <c r="C530" s="25" t="s">
        <v>345</v>
      </c>
      <c r="D530" s="26">
        <v>41638</v>
      </c>
      <c r="E530" s="27" t="s">
        <v>573</v>
      </c>
      <c r="F530" s="18" t="str">
        <f>VLOOKUP(E530,BD_Escuela[],2,FALSE)</f>
        <v>Ingeniería Mecánica</v>
      </c>
      <c r="G530" s="27">
        <v>6</v>
      </c>
      <c r="H530" s="18" t="str">
        <f>VLOOKUP(G530,BD_Participacion[],2)</f>
        <v>No tuvo</v>
      </c>
      <c r="I530" s="18">
        <f>INDEX(BD_DecimasExtras,MATCH(H530,'BD Aux'!$H$7:$H$10,0),MATCH(YEAR(D530),'BD Aux'!$I$6:$M$6,0))</f>
        <v>0</v>
      </c>
      <c r="J530" s="27">
        <v>5.5</v>
      </c>
      <c r="K530" s="27">
        <v>5.5</v>
      </c>
      <c r="L530" s="27">
        <v>1.9</v>
      </c>
      <c r="M530" s="32">
        <f t="shared" si="24"/>
        <v>4.2040983606557383</v>
      </c>
      <c r="N530" s="32">
        <f t="shared" ca="1" si="25"/>
        <v>3.2595885245901646</v>
      </c>
      <c r="O530" s="32">
        <f>IF(J530&gt;AVERAGE(Prueba_1),$E$3,$E$4)</f>
        <v>4.4092307692307706</v>
      </c>
      <c r="P530" s="39">
        <f t="shared" ca="1" si="26"/>
        <v>3.2595885245901646</v>
      </c>
    </row>
    <row r="531" spans="3:16" ht="15.75" thickBot="1" x14ac:dyDescent="0.3">
      <c r="C531" s="25" t="s">
        <v>346</v>
      </c>
      <c r="D531" s="26">
        <v>42203</v>
      </c>
      <c r="E531" s="27" t="s">
        <v>569</v>
      </c>
      <c r="F531" s="18" t="str">
        <f>VLOOKUP(E531,BD_Escuela[],2,FALSE)</f>
        <v>Ingeniería Computación</v>
      </c>
      <c r="G531" s="27">
        <v>34</v>
      </c>
      <c r="H531" s="18" t="str">
        <f>VLOOKUP(G531,BD_Participacion[],2)</f>
        <v xml:space="preserve">Media </v>
      </c>
      <c r="I531" s="18">
        <f>INDEX(BD_DecimasExtras,MATCH(H531,'BD Aux'!$H$7:$H$10,0),MATCH(YEAR(D531),'BD Aux'!$I$6:$M$6,0))</f>
        <v>0.3</v>
      </c>
      <c r="J531" s="27">
        <v>1.6</v>
      </c>
      <c r="K531" s="27">
        <v>4.5</v>
      </c>
      <c r="L531" s="27">
        <v>2.7</v>
      </c>
      <c r="M531" s="32">
        <f t="shared" si="24"/>
        <v>4.5040983606557381</v>
      </c>
      <c r="N531" s="32">
        <f t="shared" ca="1" si="25"/>
        <v>3.8469885245901643</v>
      </c>
      <c r="O531" s="32">
        <f>IF(J531&gt;AVERAGE(Prueba_1),$E$3,$E$4)</f>
        <v>3.2210526315789472</v>
      </c>
      <c r="P531" s="39">
        <f t="shared" si="26"/>
        <v>1.6</v>
      </c>
    </row>
    <row r="532" spans="3:16" ht="15.75" thickBot="1" x14ac:dyDescent="0.3">
      <c r="C532" s="25" t="s">
        <v>347</v>
      </c>
      <c r="D532" s="26">
        <v>42243</v>
      </c>
      <c r="E532" s="27" t="s">
        <v>559</v>
      </c>
      <c r="F532" s="18" t="str">
        <f>VLOOKUP(E532,BD_Escuela[],2,FALSE)</f>
        <v>Agronomía</v>
      </c>
      <c r="G532" s="27">
        <v>48</v>
      </c>
      <c r="H532" s="18" t="str">
        <f>VLOOKUP(G532,BD_Participacion[],2)</f>
        <v>Alta</v>
      </c>
      <c r="I532" s="18">
        <f>INDEX(BD_DecimasExtras,MATCH(H532,'BD Aux'!$H$7:$H$10,0),MATCH(YEAR(D532),'BD Aux'!$I$6:$M$6,0))</f>
        <v>0.6</v>
      </c>
      <c r="J532" s="27">
        <v>6.8</v>
      </c>
      <c r="K532" s="27">
        <v>1.6</v>
      </c>
      <c r="L532" s="27">
        <v>1.7</v>
      </c>
      <c r="M532" s="32">
        <f t="shared" si="24"/>
        <v>3.6666666666666665</v>
      </c>
      <c r="N532" s="32">
        <f t="shared" ca="1" si="25"/>
        <v>2.8658000000000001</v>
      </c>
      <c r="O532" s="32">
        <f>IF(J532&gt;AVERAGE(Prueba_1),$E$3,$E$4)</f>
        <v>4.4092307692307706</v>
      </c>
      <c r="P532" s="39">
        <f t="shared" si="26"/>
        <v>1.6</v>
      </c>
    </row>
    <row r="533" spans="3:16" ht="15.75" thickBot="1" x14ac:dyDescent="0.3">
      <c r="C533" s="25" t="s">
        <v>348</v>
      </c>
      <c r="D533" s="26">
        <v>42139</v>
      </c>
      <c r="E533" s="27" t="s">
        <v>575</v>
      </c>
      <c r="F533" s="18" t="str">
        <f>VLOOKUP(E533,BD_Escuela[],2,FALSE)</f>
        <v>Ingeniería Transporte</v>
      </c>
      <c r="G533" s="27">
        <v>21</v>
      </c>
      <c r="H533" s="18" t="str">
        <f>VLOOKUP(G533,BD_Participacion[],2)</f>
        <v>Baja</v>
      </c>
      <c r="I533" s="18">
        <f>INDEX(BD_DecimasExtras,MATCH(H533,'BD Aux'!$H$7:$H$10,0),MATCH(YEAR(D533),'BD Aux'!$I$6:$M$6,0))</f>
        <v>0.1</v>
      </c>
      <c r="J533" s="27">
        <v>6.4</v>
      </c>
      <c r="K533" s="27">
        <v>5.4</v>
      </c>
      <c r="L533" s="27">
        <v>6.8</v>
      </c>
      <c r="M533" s="32">
        <f t="shared" si="24"/>
        <v>4.3040983606557379</v>
      </c>
      <c r="N533" s="32">
        <f t="shared" ca="1" si="25"/>
        <v>5.9295885245901641</v>
      </c>
      <c r="O533" s="32">
        <f>IF(J533&gt;AVERAGE(Prueba_1),$E$3,$E$4)</f>
        <v>4.4092307692307706</v>
      </c>
      <c r="P533" s="39">
        <f t="shared" si="26"/>
        <v>6.8</v>
      </c>
    </row>
    <row r="534" spans="3:16" ht="15.75" thickBot="1" x14ac:dyDescent="0.3">
      <c r="C534" s="25" t="s">
        <v>349</v>
      </c>
      <c r="D534" s="26">
        <v>42553</v>
      </c>
      <c r="E534" s="27" t="s">
        <v>577</v>
      </c>
      <c r="F534" s="18" t="str">
        <f>VLOOKUP(E534,BD_Escuela[],2,FALSE)</f>
        <v>Investigación Nutrición y Dietetica</v>
      </c>
      <c r="G534" s="27">
        <v>46</v>
      </c>
      <c r="H534" s="18" t="str">
        <f>VLOOKUP(G534,BD_Participacion[],2)</f>
        <v>Alta</v>
      </c>
      <c r="I534" s="18">
        <f>INDEX(BD_DecimasExtras,MATCH(H534,'BD Aux'!$H$7:$H$10,0),MATCH(YEAR(D534),'BD Aux'!$I$6:$M$6,0))</f>
        <v>0.6</v>
      </c>
      <c r="J534" s="27">
        <v>1.6</v>
      </c>
      <c r="K534" s="27">
        <v>2.2000000000000002</v>
      </c>
      <c r="L534" s="27">
        <v>4.2</v>
      </c>
      <c r="M534" s="32">
        <f t="shared" si="24"/>
        <v>4.8040983606557379</v>
      </c>
      <c r="N534" s="32">
        <f t="shared" ca="1" si="25"/>
        <v>4.8081885245901645</v>
      </c>
      <c r="O534" s="32">
        <f>IF(J534&gt;AVERAGE(Prueba_1),$E$3,$E$4)</f>
        <v>3.2210526315789472</v>
      </c>
      <c r="P534" s="39">
        <f t="shared" si="26"/>
        <v>4.2</v>
      </c>
    </row>
    <row r="535" spans="3:16" ht="15.75" thickBot="1" x14ac:dyDescent="0.3">
      <c r="C535" s="25" t="s">
        <v>350</v>
      </c>
      <c r="D535" s="26">
        <v>42062</v>
      </c>
      <c r="E535" s="27" t="s">
        <v>559</v>
      </c>
      <c r="F535" s="18" t="str">
        <f>VLOOKUP(E535,BD_Escuela[],2,FALSE)</f>
        <v>Agronomía</v>
      </c>
      <c r="G535" s="27">
        <v>1</v>
      </c>
      <c r="H535" s="18" t="str">
        <f>VLOOKUP(G535,BD_Participacion[],2)</f>
        <v>No tuvo</v>
      </c>
      <c r="I535" s="18">
        <f>INDEX(BD_DecimasExtras,MATCH(H535,'BD Aux'!$H$7:$H$10,0),MATCH(YEAR(D535),'BD Aux'!$I$6:$M$6,0))</f>
        <v>0</v>
      </c>
      <c r="J535" s="27">
        <v>4.4000000000000004</v>
      </c>
      <c r="K535" s="27">
        <v>6</v>
      </c>
      <c r="L535" s="27">
        <v>1.4</v>
      </c>
      <c r="M535" s="32">
        <f t="shared" si="24"/>
        <v>3.9333333333333336</v>
      </c>
      <c r="N535" s="32">
        <f t="shared" ca="1" si="25"/>
        <v>2.8480000000000003</v>
      </c>
      <c r="O535" s="32">
        <f>IF(J535&gt;AVERAGE(Prueba_1),$E$3,$E$4)</f>
        <v>4.4092307692307706</v>
      </c>
      <c r="P535" s="39">
        <f t="shared" ca="1" si="26"/>
        <v>2.8480000000000003</v>
      </c>
    </row>
    <row r="536" spans="3:16" ht="15.75" thickBot="1" x14ac:dyDescent="0.3">
      <c r="C536" s="25" t="s">
        <v>289</v>
      </c>
      <c r="D536" s="26">
        <v>42342</v>
      </c>
      <c r="E536" s="27" t="s">
        <v>571</v>
      </c>
      <c r="F536" s="18" t="str">
        <f>VLOOKUP(E536,BD_Escuela[],2,FALSE)</f>
        <v>Ingeniería Forestal</v>
      </c>
      <c r="G536" s="27">
        <v>17</v>
      </c>
      <c r="H536" s="18" t="str">
        <f>VLOOKUP(G536,BD_Participacion[],2)</f>
        <v>Baja</v>
      </c>
      <c r="I536" s="18">
        <f>INDEX(BD_DecimasExtras,MATCH(H536,'BD Aux'!$H$7:$H$10,0),MATCH(YEAR(D536),'BD Aux'!$I$6:$M$6,0))</f>
        <v>0.1</v>
      </c>
      <c r="J536" s="27">
        <v>5.7</v>
      </c>
      <c r="K536" s="27">
        <v>3.8</v>
      </c>
      <c r="L536" s="27">
        <v>1.3</v>
      </c>
      <c r="M536" s="32">
        <f t="shared" si="24"/>
        <v>4.3040983606557379</v>
      </c>
      <c r="N536" s="32">
        <f t="shared" ca="1" si="25"/>
        <v>2.9925885245901642</v>
      </c>
      <c r="O536" s="32">
        <f>IF(J536&gt;AVERAGE(Prueba_1),$E$3,$E$4)</f>
        <v>4.4092307692307706</v>
      </c>
      <c r="P536" s="39">
        <f t="shared" ca="1" si="26"/>
        <v>2.9925885245901642</v>
      </c>
    </row>
    <row r="537" spans="3:16" ht="15.75" thickBot="1" x14ac:dyDescent="0.3">
      <c r="C537" s="25" t="s">
        <v>235</v>
      </c>
      <c r="D537" s="26">
        <v>42319</v>
      </c>
      <c r="E537" s="27" t="s">
        <v>559</v>
      </c>
      <c r="F537" s="18" t="str">
        <f>VLOOKUP(E537,BD_Escuela[],2,FALSE)</f>
        <v>Agronomía</v>
      </c>
      <c r="G537" s="27">
        <v>22</v>
      </c>
      <c r="H537" s="18" t="str">
        <f>VLOOKUP(G537,BD_Participacion[],2)</f>
        <v>Baja</v>
      </c>
      <c r="I537" s="18">
        <f>INDEX(BD_DecimasExtras,MATCH(H537,'BD Aux'!$H$7:$H$10,0),MATCH(YEAR(D537),'BD Aux'!$I$6:$M$6,0))</f>
        <v>0.1</v>
      </c>
      <c r="J537" s="27">
        <v>4</v>
      </c>
      <c r="K537" s="27">
        <v>1.1000000000000001</v>
      </c>
      <c r="L537" s="27">
        <v>5.2</v>
      </c>
      <c r="M537" s="32">
        <f t="shared" si="24"/>
        <v>3.4833333333333334</v>
      </c>
      <c r="N537" s="32">
        <f t="shared" ca="1" si="25"/>
        <v>4.6369000000000007</v>
      </c>
      <c r="O537" s="32">
        <f>IF(J537&gt;AVERAGE(Prueba_1),$E$3,$E$4)</f>
        <v>3.2210526315789472</v>
      </c>
      <c r="P537" s="39">
        <f t="shared" si="26"/>
        <v>5.2</v>
      </c>
    </row>
    <row r="538" spans="3:16" ht="15.75" thickBot="1" x14ac:dyDescent="0.3">
      <c r="C538" s="25" t="s">
        <v>347</v>
      </c>
      <c r="D538" s="26">
        <v>42328</v>
      </c>
      <c r="E538" s="27" t="s">
        <v>571</v>
      </c>
      <c r="F538" s="18" t="str">
        <f>VLOOKUP(E538,BD_Escuela[],2,FALSE)</f>
        <v>Ingeniería Forestal</v>
      </c>
      <c r="G538" s="27">
        <v>21</v>
      </c>
      <c r="H538" s="18" t="str">
        <f>VLOOKUP(G538,BD_Participacion[],2)</f>
        <v>Baja</v>
      </c>
      <c r="I538" s="18">
        <f>INDEX(BD_DecimasExtras,MATCH(H538,'BD Aux'!$H$7:$H$10,0),MATCH(YEAR(D538),'BD Aux'!$I$6:$M$6,0))</f>
        <v>0.1</v>
      </c>
      <c r="J538" s="27">
        <v>6.6</v>
      </c>
      <c r="K538" s="27">
        <v>1</v>
      </c>
      <c r="L538" s="27">
        <v>2.5</v>
      </c>
      <c r="M538" s="32">
        <f t="shared" si="24"/>
        <v>4.3040983606557379</v>
      </c>
      <c r="N538" s="32">
        <f t="shared" ca="1" si="25"/>
        <v>3.6333885245901643</v>
      </c>
      <c r="O538" s="32">
        <f>IF(J538&gt;AVERAGE(Prueba_1),$E$3,$E$4)</f>
        <v>4.4092307692307706</v>
      </c>
      <c r="P538" s="39">
        <f t="shared" ca="1" si="26"/>
        <v>3.6333885245901643</v>
      </c>
    </row>
    <row r="539" spans="3:16" ht="15.75" thickBot="1" x14ac:dyDescent="0.3">
      <c r="C539" s="25" t="s">
        <v>347</v>
      </c>
      <c r="D539" s="26">
        <v>42215</v>
      </c>
      <c r="E539" s="27" t="s">
        <v>569</v>
      </c>
      <c r="F539" s="18" t="str">
        <f>VLOOKUP(E539,BD_Escuela[],2,FALSE)</f>
        <v>Ingeniería Computación</v>
      </c>
      <c r="G539" s="27">
        <v>24</v>
      </c>
      <c r="H539" s="18" t="str">
        <f>VLOOKUP(G539,BD_Participacion[],2)</f>
        <v>Baja</v>
      </c>
      <c r="I539" s="18">
        <f>INDEX(BD_DecimasExtras,MATCH(H539,'BD Aux'!$H$7:$H$10,0),MATCH(YEAR(D539),'BD Aux'!$I$6:$M$6,0))</f>
        <v>0.1</v>
      </c>
      <c r="J539" s="27">
        <v>6.8</v>
      </c>
      <c r="K539" s="27">
        <v>5.8</v>
      </c>
      <c r="L539" s="27">
        <v>2.5</v>
      </c>
      <c r="M539" s="32">
        <f t="shared" si="24"/>
        <v>4.3040983606557379</v>
      </c>
      <c r="N539" s="32">
        <f t="shared" ca="1" si="25"/>
        <v>3.6333885245901643</v>
      </c>
      <c r="O539" s="32">
        <f>IF(J539&gt;AVERAGE(Prueba_1),$E$3,$E$4)</f>
        <v>4.4092307692307706</v>
      </c>
      <c r="P539" s="39">
        <f t="shared" ca="1" si="26"/>
        <v>3.6333885245901643</v>
      </c>
    </row>
    <row r="540" spans="3:16" ht="15.75" thickBot="1" x14ac:dyDescent="0.3">
      <c r="C540" s="25" t="s">
        <v>342</v>
      </c>
      <c r="D540" s="26">
        <v>41914</v>
      </c>
      <c r="E540" s="27" t="s">
        <v>569</v>
      </c>
      <c r="F540" s="18" t="str">
        <f>VLOOKUP(E540,BD_Escuela[],2,FALSE)</f>
        <v>Ingeniería Computación</v>
      </c>
      <c r="G540" s="27">
        <v>48</v>
      </c>
      <c r="H540" s="18" t="str">
        <f>VLOOKUP(G540,BD_Participacion[],2)</f>
        <v>Alta</v>
      </c>
      <c r="I540" s="18">
        <f>INDEX(BD_DecimasExtras,MATCH(H540,'BD Aux'!$H$7:$H$10,0),MATCH(YEAR(D540),'BD Aux'!$I$6:$M$6,0))</f>
        <v>0.5</v>
      </c>
      <c r="J540" s="27">
        <v>6.2</v>
      </c>
      <c r="K540" s="27">
        <v>1.5</v>
      </c>
      <c r="L540" s="27">
        <v>1.3</v>
      </c>
      <c r="M540" s="32">
        <f t="shared" si="24"/>
        <v>4.7040983606557383</v>
      </c>
      <c r="N540" s="32">
        <f t="shared" ca="1" si="25"/>
        <v>3.2061885245901642</v>
      </c>
      <c r="O540" s="32">
        <f>IF(J540&gt;AVERAGE(Prueba_1),$E$3,$E$4)</f>
        <v>4.4092307692307706</v>
      </c>
      <c r="P540" s="39">
        <f t="shared" si="26"/>
        <v>1.3</v>
      </c>
    </row>
    <row r="541" spans="3:16" ht="15.75" thickBot="1" x14ac:dyDescent="0.3">
      <c r="C541" s="25" t="s">
        <v>351</v>
      </c>
      <c r="D541" s="26">
        <v>42593</v>
      </c>
      <c r="E541" s="27" t="s">
        <v>571</v>
      </c>
      <c r="F541" s="18" t="str">
        <f>VLOOKUP(E541,BD_Escuela[],2,FALSE)</f>
        <v>Ingeniería Forestal</v>
      </c>
      <c r="G541" s="27">
        <v>30</v>
      </c>
      <c r="H541" s="18" t="str">
        <f>VLOOKUP(G541,BD_Participacion[],2)</f>
        <v xml:space="preserve">Media </v>
      </c>
      <c r="I541" s="18">
        <f>INDEX(BD_DecimasExtras,MATCH(H541,'BD Aux'!$H$7:$H$10,0),MATCH(YEAR(D541),'BD Aux'!$I$6:$M$6,0))</f>
        <v>0.4</v>
      </c>
      <c r="J541" s="27">
        <v>1.3</v>
      </c>
      <c r="K541" s="27">
        <v>2.2999999999999998</v>
      </c>
      <c r="L541" s="27">
        <v>4.2</v>
      </c>
      <c r="M541" s="32">
        <f t="shared" si="24"/>
        <v>4.6040983606557386</v>
      </c>
      <c r="N541" s="32">
        <f t="shared" ca="1" si="25"/>
        <v>4.2</v>
      </c>
      <c r="O541" s="32">
        <f>IF(J541&gt;AVERAGE(Prueba_1),$E$3,$E$4)</f>
        <v>3.2210526315789472</v>
      </c>
      <c r="P541" s="39">
        <f t="shared" si="26"/>
        <v>4.2</v>
      </c>
    </row>
    <row r="542" spans="3:16" ht="15.75" thickBot="1" x14ac:dyDescent="0.3">
      <c r="C542" s="25" t="s">
        <v>352</v>
      </c>
      <c r="D542" s="26">
        <v>41537</v>
      </c>
      <c r="E542" s="27" t="s">
        <v>563</v>
      </c>
      <c r="F542" s="18" t="str">
        <f>VLOOKUP(E542,BD_Escuela[],2,FALSE)</f>
        <v>Bachilerato</v>
      </c>
      <c r="G542" s="27">
        <v>18</v>
      </c>
      <c r="H542" s="18" t="str">
        <f>VLOOKUP(G542,BD_Participacion[],2)</f>
        <v>Baja</v>
      </c>
      <c r="I542" s="18">
        <f>INDEX(BD_DecimasExtras,MATCH(H542,'BD Aux'!$H$7:$H$10,0),MATCH(YEAR(D542),'BD Aux'!$I$6:$M$6,0))</f>
        <v>0.1</v>
      </c>
      <c r="J542" s="27">
        <v>3.9</v>
      </c>
      <c r="K542" s="27">
        <v>5.6</v>
      </c>
      <c r="L542" s="27">
        <v>3.5</v>
      </c>
      <c r="M542" s="32">
        <f t="shared" si="24"/>
        <v>4.3040983606557379</v>
      </c>
      <c r="N542" s="32">
        <f t="shared" ca="1" si="25"/>
        <v>4.1673885245901641</v>
      </c>
      <c r="O542" s="32">
        <f>IF(J542&gt;AVERAGE(Prueba_1),$E$3,$E$4)</f>
        <v>3.2210526315789472</v>
      </c>
      <c r="P542" s="39">
        <f t="shared" ca="1" si="26"/>
        <v>3.2210526315789472</v>
      </c>
    </row>
    <row r="543" spans="3:16" ht="15.75" thickBot="1" x14ac:dyDescent="0.3">
      <c r="C543" s="25" t="s">
        <v>353</v>
      </c>
      <c r="D543" s="26">
        <v>41331</v>
      </c>
      <c r="E543" s="27" t="s">
        <v>573</v>
      </c>
      <c r="F543" s="18" t="str">
        <f>VLOOKUP(E543,BD_Escuela[],2,FALSE)</f>
        <v>Ingeniería Mecánica</v>
      </c>
      <c r="G543" s="27">
        <v>34</v>
      </c>
      <c r="H543" s="18" t="str">
        <f>VLOOKUP(G543,BD_Participacion[],2)</f>
        <v xml:space="preserve">Media </v>
      </c>
      <c r="I543" s="18">
        <f>INDEX(BD_DecimasExtras,MATCH(H543,'BD Aux'!$H$7:$H$10,0),MATCH(YEAR(D543),'BD Aux'!$I$6:$M$6,0))</f>
        <v>0.2</v>
      </c>
      <c r="J543" s="27">
        <v>1.9</v>
      </c>
      <c r="K543" s="27">
        <v>6.2</v>
      </c>
      <c r="L543" s="27">
        <v>4.8</v>
      </c>
      <c r="M543" s="32">
        <f t="shared" si="24"/>
        <v>4.4040983606557385</v>
      </c>
      <c r="N543" s="32">
        <f t="shared" ca="1" si="25"/>
        <v>4.9149885245901643</v>
      </c>
      <c r="O543" s="32">
        <f>IF(J543&gt;AVERAGE(Prueba_1),$E$3,$E$4)</f>
        <v>3.2210526315789472</v>
      </c>
      <c r="P543" s="39">
        <f t="shared" si="26"/>
        <v>6.2</v>
      </c>
    </row>
    <row r="544" spans="3:16" ht="15.75" thickBot="1" x14ac:dyDescent="0.3">
      <c r="C544" s="25" t="s">
        <v>354</v>
      </c>
      <c r="D544" s="26">
        <v>42590</v>
      </c>
      <c r="E544" s="27" t="s">
        <v>559</v>
      </c>
      <c r="F544" s="18" t="str">
        <f>VLOOKUP(E544,BD_Escuela[],2,FALSE)</f>
        <v>Agronomía</v>
      </c>
      <c r="G544" s="27">
        <v>34</v>
      </c>
      <c r="H544" s="18" t="str">
        <f>VLOOKUP(G544,BD_Participacion[],2)</f>
        <v xml:space="preserve">Media </v>
      </c>
      <c r="I544" s="18">
        <f>INDEX(BD_DecimasExtras,MATCH(H544,'BD Aux'!$H$7:$H$10,0),MATCH(YEAR(D544),'BD Aux'!$I$6:$M$6,0))</f>
        <v>0.4</v>
      </c>
      <c r="J544" s="27">
        <v>6.6</v>
      </c>
      <c r="K544" s="27">
        <v>4.5999999999999996</v>
      </c>
      <c r="L544" s="27">
        <v>1.6</v>
      </c>
      <c r="M544" s="32">
        <f t="shared" si="24"/>
        <v>4.4666666666666668</v>
      </c>
      <c r="N544" s="32">
        <f t="shared" ca="1" si="25"/>
        <v>4.2</v>
      </c>
      <c r="O544" s="32">
        <f>IF(J544&gt;AVERAGE(Prueba_1),$E$3,$E$4)</f>
        <v>4.4092307692307706</v>
      </c>
      <c r="P544" s="39">
        <f t="shared" si="26"/>
        <v>1.6</v>
      </c>
    </row>
    <row r="545" spans="3:16" ht="15.75" thickBot="1" x14ac:dyDescent="0.3">
      <c r="C545" s="25" t="s">
        <v>127</v>
      </c>
      <c r="D545" s="26">
        <v>42732</v>
      </c>
      <c r="E545" s="27" t="s">
        <v>575</v>
      </c>
      <c r="F545" s="18" t="str">
        <f>VLOOKUP(E545,BD_Escuela[],2,FALSE)</f>
        <v>Ingeniería Transporte</v>
      </c>
      <c r="G545" s="27">
        <v>15</v>
      </c>
      <c r="H545" s="18" t="str">
        <f>VLOOKUP(G545,BD_Participacion[],2)</f>
        <v>Baja</v>
      </c>
      <c r="I545" s="18">
        <f>INDEX(BD_DecimasExtras,MATCH(H545,'BD Aux'!$H$7:$H$10,0),MATCH(YEAR(D545),'BD Aux'!$I$6:$M$6,0))</f>
        <v>0.1</v>
      </c>
      <c r="J545" s="27">
        <v>5.6</v>
      </c>
      <c r="K545" s="27">
        <v>4.4000000000000004</v>
      </c>
      <c r="L545" s="27">
        <v>4.3</v>
      </c>
      <c r="M545" s="32">
        <f t="shared" si="24"/>
        <v>4.3040983606557379</v>
      </c>
      <c r="N545" s="32">
        <f t="shared" ca="1" si="25"/>
        <v>4.2</v>
      </c>
      <c r="O545" s="32">
        <f>IF(J545&gt;AVERAGE(Prueba_1),$E$3,$E$4)</f>
        <v>4.4092307692307706</v>
      </c>
      <c r="P545" s="39">
        <f t="shared" si="26"/>
        <v>5.6</v>
      </c>
    </row>
    <row r="546" spans="3:16" ht="15.75" thickBot="1" x14ac:dyDescent="0.3">
      <c r="C546" s="25" t="s">
        <v>355</v>
      </c>
      <c r="D546" s="26">
        <v>42053</v>
      </c>
      <c r="E546" s="27" t="s">
        <v>567</v>
      </c>
      <c r="F546" s="18" t="str">
        <f>VLOOKUP(E546,BD_Escuela[],2,FALSE)</f>
        <v>Ingeniería Comercial</v>
      </c>
      <c r="G546" s="27">
        <v>49</v>
      </c>
      <c r="H546" s="18" t="str">
        <f>VLOOKUP(G546,BD_Participacion[],2)</f>
        <v>Alta</v>
      </c>
      <c r="I546" s="18">
        <f>INDEX(BD_DecimasExtras,MATCH(H546,'BD Aux'!$H$7:$H$10,0),MATCH(YEAR(D546),'BD Aux'!$I$6:$M$6,0))</f>
        <v>0.6</v>
      </c>
      <c r="J546" s="27">
        <v>4.7</v>
      </c>
      <c r="K546" s="27">
        <v>2.8</v>
      </c>
      <c r="L546" s="27">
        <v>1.9</v>
      </c>
      <c r="M546" s="32">
        <f t="shared" si="24"/>
        <v>4.8040983606557379</v>
      </c>
      <c r="N546" s="32">
        <f t="shared" ca="1" si="25"/>
        <v>3.5799885245901644</v>
      </c>
      <c r="O546" s="32">
        <f>IF(J546&gt;AVERAGE(Prueba_1),$E$3,$E$4)</f>
        <v>4.4092307692307706</v>
      </c>
      <c r="P546" s="39">
        <f t="shared" si="26"/>
        <v>1.9</v>
      </c>
    </row>
    <row r="547" spans="3:16" ht="15.75" thickBot="1" x14ac:dyDescent="0.3">
      <c r="C547" s="25" t="s">
        <v>356</v>
      </c>
      <c r="D547" s="26">
        <v>41788</v>
      </c>
      <c r="E547" s="27" t="s">
        <v>567</v>
      </c>
      <c r="F547" s="18" t="str">
        <f>VLOOKUP(E547,BD_Escuela[],2,FALSE)</f>
        <v>Ingeniería Comercial</v>
      </c>
      <c r="G547" s="27">
        <v>45</v>
      </c>
      <c r="H547" s="18" t="str">
        <f>VLOOKUP(G547,BD_Participacion[],2)</f>
        <v>Alta</v>
      </c>
      <c r="I547" s="18">
        <f>INDEX(BD_DecimasExtras,MATCH(H547,'BD Aux'!$H$7:$H$10,0),MATCH(YEAR(D547),'BD Aux'!$I$6:$M$6,0))</f>
        <v>0.5</v>
      </c>
      <c r="J547" s="27">
        <v>3.7</v>
      </c>
      <c r="K547" s="27">
        <v>2.2999999999999998</v>
      </c>
      <c r="L547" s="27">
        <v>7</v>
      </c>
      <c r="M547" s="32">
        <f t="shared" si="24"/>
        <v>4.7040983606557383</v>
      </c>
      <c r="N547" s="32">
        <f t="shared" ca="1" si="25"/>
        <v>6.2499885245901643</v>
      </c>
      <c r="O547" s="32">
        <f>IF(J547&gt;AVERAGE(Prueba_1),$E$3,$E$4)</f>
        <v>3.2210526315789472</v>
      </c>
      <c r="P547" s="39">
        <f t="shared" si="26"/>
        <v>7</v>
      </c>
    </row>
    <row r="548" spans="3:16" ht="15.75" thickBot="1" x14ac:dyDescent="0.3">
      <c r="C548" s="25" t="s">
        <v>357</v>
      </c>
      <c r="D548" s="26">
        <v>41965</v>
      </c>
      <c r="E548" s="27" t="s">
        <v>573</v>
      </c>
      <c r="F548" s="18" t="str">
        <f>VLOOKUP(E548,BD_Escuela[],2,FALSE)</f>
        <v>Ingeniería Mecánica</v>
      </c>
      <c r="G548" s="27">
        <v>5</v>
      </c>
      <c r="H548" s="18" t="str">
        <f>VLOOKUP(G548,BD_Participacion[],2)</f>
        <v>No tuvo</v>
      </c>
      <c r="I548" s="18">
        <f>INDEX(BD_DecimasExtras,MATCH(H548,'BD Aux'!$H$7:$H$10,0),MATCH(YEAR(D548),'BD Aux'!$I$6:$M$6,0))</f>
        <v>0</v>
      </c>
      <c r="J548" s="27">
        <v>4.8</v>
      </c>
      <c r="K548" s="27">
        <v>6.9</v>
      </c>
      <c r="L548" s="27">
        <v>1.2</v>
      </c>
      <c r="M548" s="32">
        <f t="shared" si="24"/>
        <v>4.2040983606557383</v>
      </c>
      <c r="N548" s="32">
        <f t="shared" ca="1" si="25"/>
        <v>2.8857885245901644</v>
      </c>
      <c r="O548" s="32">
        <f>IF(J548&gt;AVERAGE(Prueba_1),$E$3,$E$4)</f>
        <v>4.4092307692307706</v>
      </c>
      <c r="P548" s="39">
        <f t="shared" ca="1" si="26"/>
        <v>2.8857885245901644</v>
      </c>
    </row>
    <row r="549" spans="3:16" ht="15.75" thickBot="1" x14ac:dyDescent="0.3">
      <c r="C549" s="25" t="s">
        <v>358</v>
      </c>
      <c r="D549" s="26">
        <v>41850</v>
      </c>
      <c r="E549" s="27" t="s">
        <v>575</v>
      </c>
      <c r="F549" s="18" t="str">
        <f>VLOOKUP(E549,BD_Escuela[],2,FALSE)</f>
        <v>Ingeniería Transporte</v>
      </c>
      <c r="G549" s="27">
        <v>28</v>
      </c>
      <c r="H549" s="18" t="str">
        <f>VLOOKUP(G549,BD_Participacion[],2)</f>
        <v>Baja</v>
      </c>
      <c r="I549" s="18">
        <f>INDEX(BD_DecimasExtras,MATCH(H549,'BD Aux'!$H$7:$H$10,0),MATCH(YEAR(D549),'BD Aux'!$I$6:$M$6,0))</f>
        <v>0.1</v>
      </c>
      <c r="J549" s="27">
        <v>5.3</v>
      </c>
      <c r="K549" s="27">
        <v>2</v>
      </c>
      <c r="L549" s="27">
        <v>4.9000000000000004</v>
      </c>
      <c r="M549" s="32">
        <f t="shared" si="24"/>
        <v>4.3040983606557379</v>
      </c>
      <c r="N549" s="32">
        <f t="shared" ca="1" si="25"/>
        <v>4.9149885245901643</v>
      </c>
      <c r="O549" s="32">
        <f>IF(J549&gt;AVERAGE(Prueba_1),$E$3,$E$4)</f>
        <v>4.4092307692307706</v>
      </c>
      <c r="P549" s="39">
        <f t="shared" si="26"/>
        <v>5.3</v>
      </c>
    </row>
    <row r="550" spans="3:16" ht="15.75" thickBot="1" x14ac:dyDescent="0.3">
      <c r="C550" s="25" t="s">
        <v>158</v>
      </c>
      <c r="D550" s="26">
        <v>42619</v>
      </c>
      <c r="E550" s="27" t="s">
        <v>579</v>
      </c>
      <c r="F550" s="18" t="str">
        <f>VLOOKUP(E550,BD_Escuela[],2,FALSE)</f>
        <v>Investigación Quimica</v>
      </c>
      <c r="G550" s="27">
        <v>1</v>
      </c>
      <c r="H550" s="18" t="str">
        <f>VLOOKUP(G550,BD_Participacion[],2)</f>
        <v>No tuvo</v>
      </c>
      <c r="I550" s="18">
        <f>INDEX(BD_DecimasExtras,MATCH(H550,'BD Aux'!$H$7:$H$10,0),MATCH(YEAR(D550),'BD Aux'!$I$6:$M$6,0))</f>
        <v>0</v>
      </c>
      <c r="J550" s="27">
        <v>4.8</v>
      </c>
      <c r="K550" s="27">
        <v>2</v>
      </c>
      <c r="L550" s="27">
        <v>2.7</v>
      </c>
      <c r="M550" s="32">
        <f t="shared" si="24"/>
        <v>4.2040983606557383</v>
      </c>
      <c r="N550" s="32">
        <f t="shared" ca="1" si="25"/>
        <v>4.2</v>
      </c>
      <c r="O550" s="32">
        <f>IF(J550&gt;AVERAGE(Prueba_1),$E$3,$E$4)</f>
        <v>4.4092307692307706</v>
      </c>
      <c r="P550" s="39">
        <f t="shared" ca="1" si="26"/>
        <v>4.2</v>
      </c>
    </row>
    <row r="551" spans="3:16" ht="15.75" thickBot="1" x14ac:dyDescent="0.3">
      <c r="C551" s="25" t="s">
        <v>359</v>
      </c>
      <c r="D551" s="26">
        <v>42107</v>
      </c>
      <c r="E551" s="27" t="s">
        <v>559</v>
      </c>
      <c r="F551" s="18" t="str">
        <f>VLOOKUP(E551,BD_Escuela[],2,FALSE)</f>
        <v>Agronomía</v>
      </c>
      <c r="G551" s="27">
        <v>43</v>
      </c>
      <c r="H551" s="18" t="str">
        <f>VLOOKUP(G551,BD_Participacion[],2)</f>
        <v xml:space="preserve">Media </v>
      </c>
      <c r="I551" s="18">
        <f>INDEX(BD_DecimasExtras,MATCH(H551,'BD Aux'!$H$7:$H$10,0),MATCH(YEAR(D551),'BD Aux'!$I$6:$M$6,0))</f>
        <v>0.3</v>
      </c>
      <c r="J551" s="27">
        <v>5.0999999999999996</v>
      </c>
      <c r="K551" s="27">
        <v>3.6</v>
      </c>
      <c r="L551" s="27">
        <v>1.5</v>
      </c>
      <c r="M551" s="32">
        <f t="shared" si="24"/>
        <v>3.55</v>
      </c>
      <c r="N551" s="32">
        <f t="shared" ca="1" si="25"/>
        <v>2.6966999999999999</v>
      </c>
      <c r="O551" s="32">
        <f>IF(J551&gt;AVERAGE(Prueba_1),$E$3,$E$4)</f>
        <v>4.4092307692307706</v>
      </c>
      <c r="P551" s="39">
        <f t="shared" si="26"/>
        <v>1.5</v>
      </c>
    </row>
    <row r="552" spans="3:16" ht="15.75" thickBot="1" x14ac:dyDescent="0.3">
      <c r="C552" s="25" t="s">
        <v>285</v>
      </c>
      <c r="D552" s="26">
        <v>41683</v>
      </c>
      <c r="E552" s="27" t="s">
        <v>559</v>
      </c>
      <c r="F552" s="18" t="str">
        <f>VLOOKUP(E552,BD_Escuela[],2,FALSE)</f>
        <v>Agronomía</v>
      </c>
      <c r="G552" s="27">
        <v>21</v>
      </c>
      <c r="H552" s="18" t="str">
        <f>VLOOKUP(G552,BD_Participacion[],2)</f>
        <v>Baja</v>
      </c>
      <c r="I552" s="18">
        <f>INDEX(BD_DecimasExtras,MATCH(H552,'BD Aux'!$H$7:$H$10,0),MATCH(YEAR(D552),'BD Aux'!$I$6:$M$6,0))</f>
        <v>0.1</v>
      </c>
      <c r="J552" s="27">
        <v>1.8</v>
      </c>
      <c r="K552" s="27">
        <v>3.8</v>
      </c>
      <c r="L552" s="27">
        <v>4.4000000000000004</v>
      </c>
      <c r="M552" s="32">
        <f t="shared" si="24"/>
        <v>3.3833333333333333</v>
      </c>
      <c r="N552" s="32">
        <f t="shared" ca="1" si="25"/>
        <v>4.1562999999999999</v>
      </c>
      <c r="O552" s="32">
        <f>IF(J552&gt;AVERAGE(Prueba_1),$E$3,$E$4)</f>
        <v>3.2210526315789472</v>
      </c>
      <c r="P552" s="39">
        <f t="shared" si="26"/>
        <v>4.4000000000000004</v>
      </c>
    </row>
    <row r="553" spans="3:16" ht="15.75" thickBot="1" x14ac:dyDescent="0.3">
      <c r="C553" s="25" t="s">
        <v>360</v>
      </c>
      <c r="D553" s="26">
        <v>42067</v>
      </c>
      <c r="E553" s="27" t="s">
        <v>559</v>
      </c>
      <c r="F553" s="18" t="str">
        <f>VLOOKUP(E553,BD_Escuela[],2,FALSE)</f>
        <v>Agronomía</v>
      </c>
      <c r="G553" s="27">
        <v>29</v>
      </c>
      <c r="H553" s="18" t="str">
        <f>VLOOKUP(G553,BD_Participacion[],2)</f>
        <v>Baja</v>
      </c>
      <c r="I553" s="18">
        <f>INDEX(BD_DecimasExtras,MATCH(H553,'BD Aux'!$H$7:$H$10,0),MATCH(YEAR(D553),'BD Aux'!$I$6:$M$6,0))</f>
        <v>0.1</v>
      </c>
      <c r="J553" s="27">
        <v>5.9</v>
      </c>
      <c r="K553" s="27">
        <v>4</v>
      </c>
      <c r="L553" s="27">
        <v>5.2</v>
      </c>
      <c r="M553" s="32">
        <f t="shared" si="24"/>
        <v>5.0833333333333339</v>
      </c>
      <c r="N553" s="32">
        <f t="shared" ca="1" si="25"/>
        <v>5.4913000000000016</v>
      </c>
      <c r="O553" s="32">
        <f>IF(J553&gt;AVERAGE(Prueba_1),$E$3,$E$4)</f>
        <v>4.4092307692307706</v>
      </c>
      <c r="P553" s="39">
        <f t="shared" si="26"/>
        <v>5.9</v>
      </c>
    </row>
    <row r="554" spans="3:16" ht="15.75" thickBot="1" x14ac:dyDescent="0.3">
      <c r="C554" s="25" t="s">
        <v>361</v>
      </c>
      <c r="D554" s="26">
        <v>42114</v>
      </c>
      <c r="E554" s="27" t="s">
        <v>569</v>
      </c>
      <c r="F554" s="18" t="str">
        <f>VLOOKUP(E554,BD_Escuela[],2,FALSE)</f>
        <v>Ingeniería Computación</v>
      </c>
      <c r="G554" s="27">
        <v>16</v>
      </c>
      <c r="H554" s="18" t="str">
        <f>VLOOKUP(G554,BD_Participacion[],2)</f>
        <v>Baja</v>
      </c>
      <c r="I554" s="18">
        <f>INDEX(BD_DecimasExtras,MATCH(H554,'BD Aux'!$H$7:$H$10,0),MATCH(YEAR(D554),'BD Aux'!$I$6:$M$6,0))</f>
        <v>0.1</v>
      </c>
      <c r="J554" s="27">
        <v>3.5</v>
      </c>
      <c r="K554" s="27">
        <v>6.4</v>
      </c>
      <c r="L554" s="27">
        <v>5.3</v>
      </c>
      <c r="M554" s="32">
        <f t="shared" si="24"/>
        <v>4.3040983606557379</v>
      </c>
      <c r="N554" s="32">
        <f t="shared" ca="1" si="25"/>
        <v>5.1285885245901639</v>
      </c>
      <c r="O554" s="32">
        <f>IF(J554&gt;AVERAGE(Prueba_1),$E$3,$E$4)</f>
        <v>3.2210526315789472</v>
      </c>
      <c r="P554" s="39">
        <f t="shared" si="26"/>
        <v>6.4</v>
      </c>
    </row>
    <row r="555" spans="3:16" ht="15.75" thickBot="1" x14ac:dyDescent="0.3">
      <c r="C555" s="25" t="s">
        <v>72</v>
      </c>
      <c r="D555" s="26">
        <v>42381</v>
      </c>
      <c r="E555" s="27" t="s">
        <v>569</v>
      </c>
      <c r="F555" s="18" t="str">
        <f>VLOOKUP(E555,BD_Escuela[],2,FALSE)</f>
        <v>Ingeniería Computación</v>
      </c>
      <c r="G555" s="27">
        <v>9</v>
      </c>
      <c r="H555" s="18" t="str">
        <f>VLOOKUP(G555,BD_Participacion[],2)</f>
        <v>No tuvo</v>
      </c>
      <c r="I555" s="18">
        <f>INDEX(BD_DecimasExtras,MATCH(H555,'BD Aux'!$H$7:$H$10,0),MATCH(YEAR(D555),'BD Aux'!$I$6:$M$6,0))</f>
        <v>0</v>
      </c>
      <c r="J555" s="27">
        <v>4.0999999999999996</v>
      </c>
      <c r="K555" s="27">
        <v>2.4</v>
      </c>
      <c r="L555" s="27">
        <v>4.9000000000000004</v>
      </c>
      <c r="M555" s="32">
        <f t="shared" si="24"/>
        <v>4.2040983606557383</v>
      </c>
      <c r="N555" s="32">
        <f t="shared" ca="1" si="25"/>
        <v>4.8615885245901644</v>
      </c>
      <c r="O555" s="32">
        <f>IF(J555&gt;AVERAGE(Prueba_1),$E$3,$E$4)</f>
        <v>4.4092307692307706</v>
      </c>
      <c r="P555" s="39">
        <f t="shared" si="26"/>
        <v>4.9000000000000004</v>
      </c>
    </row>
    <row r="556" spans="3:16" ht="15.75" thickBot="1" x14ac:dyDescent="0.3">
      <c r="C556" s="25" t="s">
        <v>362</v>
      </c>
      <c r="D556" s="26">
        <v>42770</v>
      </c>
      <c r="E556" s="27" t="s">
        <v>565</v>
      </c>
      <c r="F556" s="18" t="str">
        <f>VLOOKUP(E556,BD_Escuela[],2,FALSE)</f>
        <v>Enfermería</v>
      </c>
      <c r="G556" s="27">
        <v>7</v>
      </c>
      <c r="H556" s="18" t="str">
        <f>VLOOKUP(G556,BD_Participacion[],2)</f>
        <v>No tuvo</v>
      </c>
      <c r="I556" s="18">
        <f>INDEX(BD_DecimasExtras,MATCH(H556,'BD Aux'!$H$7:$H$10,0),MATCH(YEAR(D556),'BD Aux'!$I$6:$M$6,0))</f>
        <v>0.1</v>
      </c>
      <c r="J556" s="27">
        <v>4</v>
      </c>
      <c r="K556" s="27">
        <v>4.5</v>
      </c>
      <c r="L556" s="27">
        <v>7</v>
      </c>
      <c r="M556" s="32">
        <f t="shared" si="24"/>
        <v>4.3040983606557379</v>
      </c>
      <c r="N556" s="32">
        <f t="shared" ca="1" si="25"/>
        <v>4.2</v>
      </c>
      <c r="O556" s="32">
        <f>IF(J556&gt;AVERAGE(Prueba_1),$E$3,$E$4)</f>
        <v>3.2210526315789472</v>
      </c>
      <c r="P556" s="39">
        <f t="shared" si="26"/>
        <v>7</v>
      </c>
    </row>
    <row r="557" spans="3:16" ht="15.75" thickBot="1" x14ac:dyDescent="0.3">
      <c r="C557" s="25" t="s">
        <v>289</v>
      </c>
      <c r="D557" s="26">
        <v>42551</v>
      </c>
      <c r="E557" s="27" t="s">
        <v>579</v>
      </c>
      <c r="F557" s="18" t="str">
        <f>VLOOKUP(E557,BD_Escuela[],2,FALSE)</f>
        <v>Investigación Quimica</v>
      </c>
      <c r="G557" s="27">
        <v>27</v>
      </c>
      <c r="H557" s="18" t="str">
        <f>VLOOKUP(G557,BD_Participacion[],2)</f>
        <v>Baja</v>
      </c>
      <c r="I557" s="18">
        <f>INDEX(BD_DecimasExtras,MATCH(H557,'BD Aux'!$H$7:$H$10,0),MATCH(YEAR(D557),'BD Aux'!$I$6:$M$6,0))</f>
        <v>0.1</v>
      </c>
      <c r="J557" s="27">
        <v>1.4</v>
      </c>
      <c r="K557" s="27">
        <v>4</v>
      </c>
      <c r="L557" s="27">
        <v>7</v>
      </c>
      <c r="M557" s="32">
        <f t="shared" si="24"/>
        <v>4.3040983606557379</v>
      </c>
      <c r="N557" s="32">
        <f t="shared" ca="1" si="25"/>
        <v>6.0363885245901647</v>
      </c>
      <c r="O557" s="32">
        <f>IF(J557&gt;AVERAGE(Prueba_1),$E$3,$E$4)</f>
        <v>3.2210526315789472</v>
      </c>
      <c r="P557" s="39">
        <f t="shared" si="26"/>
        <v>7</v>
      </c>
    </row>
    <row r="558" spans="3:16" ht="15.75" thickBot="1" x14ac:dyDescent="0.3">
      <c r="C558" s="25" t="s">
        <v>363</v>
      </c>
      <c r="D558" s="26">
        <v>42709</v>
      </c>
      <c r="E558" s="27" t="s">
        <v>571</v>
      </c>
      <c r="F558" s="18" t="str">
        <f>VLOOKUP(E558,BD_Escuela[],2,FALSE)</f>
        <v>Ingeniería Forestal</v>
      </c>
      <c r="G558" s="27">
        <v>5</v>
      </c>
      <c r="H558" s="18" t="str">
        <f>VLOOKUP(G558,BD_Participacion[],2)</f>
        <v>No tuvo</v>
      </c>
      <c r="I558" s="18">
        <f>INDEX(BD_DecimasExtras,MATCH(H558,'BD Aux'!$H$7:$H$10,0),MATCH(YEAR(D558),'BD Aux'!$I$6:$M$6,0))</f>
        <v>0</v>
      </c>
      <c r="J558" s="27">
        <v>2</v>
      </c>
      <c r="K558" s="27">
        <v>2.6</v>
      </c>
      <c r="L558" s="27">
        <v>1.8</v>
      </c>
      <c r="M558" s="32">
        <f t="shared" si="24"/>
        <v>4.2040983606557383</v>
      </c>
      <c r="N558" s="32">
        <f t="shared" ca="1" si="25"/>
        <v>4.2</v>
      </c>
      <c r="O558" s="32">
        <f>IF(J558&gt;AVERAGE(Prueba_1),$E$3,$E$4)</f>
        <v>3.2210526315789472</v>
      </c>
      <c r="P558" s="39">
        <f t="shared" ca="1" si="26"/>
        <v>3.2210526315789472</v>
      </c>
    </row>
    <row r="559" spans="3:16" ht="15.75" thickBot="1" x14ac:dyDescent="0.3">
      <c r="C559" s="25" t="s">
        <v>149</v>
      </c>
      <c r="D559" s="26">
        <v>41519</v>
      </c>
      <c r="E559" s="27" t="s">
        <v>577</v>
      </c>
      <c r="F559" s="18" t="str">
        <f>VLOOKUP(E559,BD_Escuela[],2,FALSE)</f>
        <v>Investigación Nutrición y Dietetica</v>
      </c>
      <c r="G559" s="27">
        <v>8</v>
      </c>
      <c r="H559" s="18" t="str">
        <f>VLOOKUP(G559,BD_Participacion[],2)</f>
        <v>No tuvo</v>
      </c>
      <c r="I559" s="18">
        <f>INDEX(BD_DecimasExtras,MATCH(H559,'BD Aux'!$H$7:$H$10,0),MATCH(YEAR(D559),'BD Aux'!$I$6:$M$6,0))</f>
        <v>0</v>
      </c>
      <c r="J559" s="27">
        <v>3</v>
      </c>
      <c r="K559" s="27">
        <v>2.2000000000000002</v>
      </c>
      <c r="L559" s="27">
        <v>6.4</v>
      </c>
      <c r="M559" s="32">
        <f t="shared" si="24"/>
        <v>4.2040983606557383</v>
      </c>
      <c r="N559" s="32">
        <f t="shared" ca="1" si="25"/>
        <v>5.6625885245901646</v>
      </c>
      <c r="O559" s="32">
        <f>IF(J559&gt;AVERAGE(Prueba_1),$E$3,$E$4)</f>
        <v>3.2210526315789472</v>
      </c>
      <c r="P559" s="39">
        <f t="shared" si="26"/>
        <v>6.4</v>
      </c>
    </row>
    <row r="560" spans="3:16" ht="15.75" thickBot="1" x14ac:dyDescent="0.3">
      <c r="C560" s="25" t="s">
        <v>231</v>
      </c>
      <c r="D560" s="26">
        <v>42388</v>
      </c>
      <c r="E560" s="27" t="s">
        <v>573</v>
      </c>
      <c r="F560" s="18" t="str">
        <f>VLOOKUP(E560,BD_Escuela[],2,FALSE)</f>
        <v>Ingeniería Mecánica</v>
      </c>
      <c r="G560" s="27">
        <v>2</v>
      </c>
      <c r="H560" s="18" t="str">
        <f>VLOOKUP(G560,BD_Participacion[],2)</f>
        <v>No tuvo</v>
      </c>
      <c r="I560" s="18">
        <f>INDEX(BD_DecimasExtras,MATCH(H560,'BD Aux'!$H$7:$H$10,0),MATCH(YEAR(D560),'BD Aux'!$I$6:$M$6,0))</f>
        <v>0</v>
      </c>
      <c r="J560" s="27">
        <v>2.8</v>
      </c>
      <c r="K560" s="27">
        <v>4.5999999999999996</v>
      </c>
      <c r="L560" s="27">
        <v>4.7</v>
      </c>
      <c r="M560" s="32">
        <f t="shared" si="24"/>
        <v>4.2040983606557383</v>
      </c>
      <c r="N560" s="32">
        <f t="shared" ca="1" si="25"/>
        <v>4.7547885245901638</v>
      </c>
      <c r="O560" s="32">
        <f>IF(J560&gt;AVERAGE(Prueba_1),$E$3,$E$4)</f>
        <v>3.2210526315789472</v>
      </c>
      <c r="P560" s="39">
        <f t="shared" si="26"/>
        <v>4.7</v>
      </c>
    </row>
    <row r="561" spans="3:16" ht="15.75" thickBot="1" x14ac:dyDescent="0.3">
      <c r="C561" s="25" t="s">
        <v>364</v>
      </c>
      <c r="D561" s="26">
        <v>41960</v>
      </c>
      <c r="E561" s="27" t="s">
        <v>579</v>
      </c>
      <c r="F561" s="18" t="str">
        <f>VLOOKUP(E561,BD_Escuela[],2,FALSE)</f>
        <v>Investigación Quimica</v>
      </c>
      <c r="G561" s="27">
        <v>23</v>
      </c>
      <c r="H561" s="18" t="str">
        <f>VLOOKUP(G561,BD_Participacion[],2)</f>
        <v>Baja</v>
      </c>
      <c r="I561" s="18">
        <f>INDEX(BD_DecimasExtras,MATCH(H561,'BD Aux'!$H$7:$H$10,0),MATCH(YEAR(D561),'BD Aux'!$I$6:$M$6,0))</f>
        <v>0.1</v>
      </c>
      <c r="J561" s="27">
        <v>3.6</v>
      </c>
      <c r="K561" s="27">
        <v>3.3</v>
      </c>
      <c r="L561" s="27">
        <v>4.0999999999999996</v>
      </c>
      <c r="M561" s="32">
        <f t="shared" si="24"/>
        <v>4.3040983606557379</v>
      </c>
      <c r="N561" s="32">
        <f t="shared" ca="1" si="25"/>
        <v>4.4877885245901643</v>
      </c>
      <c r="O561" s="32">
        <f>IF(J561&gt;AVERAGE(Prueba_1),$E$3,$E$4)</f>
        <v>3.2210526315789472</v>
      </c>
      <c r="P561" s="39">
        <f t="shared" si="26"/>
        <v>4.0999999999999996</v>
      </c>
    </row>
    <row r="562" spans="3:16" ht="15.75" thickBot="1" x14ac:dyDescent="0.3">
      <c r="C562" s="25" t="s">
        <v>365</v>
      </c>
      <c r="D562" s="26">
        <v>41534</v>
      </c>
      <c r="E562" s="27" t="s">
        <v>571</v>
      </c>
      <c r="F562" s="18" t="str">
        <f>VLOOKUP(E562,BD_Escuela[],2,FALSE)</f>
        <v>Ingeniería Forestal</v>
      </c>
      <c r="G562" s="27">
        <v>6</v>
      </c>
      <c r="H562" s="18" t="str">
        <f>VLOOKUP(G562,BD_Participacion[],2)</f>
        <v>No tuvo</v>
      </c>
      <c r="I562" s="18">
        <f>INDEX(BD_DecimasExtras,MATCH(H562,'BD Aux'!$H$7:$H$10,0),MATCH(YEAR(D562),'BD Aux'!$I$6:$M$6,0))</f>
        <v>0</v>
      </c>
      <c r="J562" s="27">
        <v>5</v>
      </c>
      <c r="K562" s="27">
        <v>4.4000000000000004</v>
      </c>
      <c r="L562" s="27">
        <v>6.4</v>
      </c>
      <c r="M562" s="32">
        <f t="shared" si="24"/>
        <v>4.2040983606557383</v>
      </c>
      <c r="N562" s="32">
        <f t="shared" ca="1" si="25"/>
        <v>5.6625885245901646</v>
      </c>
      <c r="O562" s="32">
        <f>IF(J562&gt;AVERAGE(Prueba_1),$E$3,$E$4)</f>
        <v>4.4092307692307706</v>
      </c>
      <c r="P562" s="39">
        <f t="shared" si="26"/>
        <v>6.4</v>
      </c>
    </row>
    <row r="563" spans="3:16" ht="15.75" thickBot="1" x14ac:dyDescent="0.3">
      <c r="C563" s="25" t="s">
        <v>137</v>
      </c>
      <c r="D563" s="26">
        <v>42231</v>
      </c>
      <c r="E563" s="27" t="s">
        <v>579</v>
      </c>
      <c r="F563" s="18" t="str">
        <f>VLOOKUP(E563,BD_Escuela[],2,FALSE)</f>
        <v>Investigación Quimica</v>
      </c>
      <c r="G563" s="27">
        <v>12</v>
      </c>
      <c r="H563" s="18" t="str">
        <f>VLOOKUP(G563,BD_Participacion[],2)</f>
        <v>No tuvo</v>
      </c>
      <c r="I563" s="18">
        <f>INDEX(BD_DecimasExtras,MATCH(H563,'BD Aux'!$H$7:$H$10,0),MATCH(YEAR(D563),'BD Aux'!$I$6:$M$6,0))</f>
        <v>0</v>
      </c>
      <c r="J563" s="27">
        <v>3.8</v>
      </c>
      <c r="K563" s="27">
        <v>6.2</v>
      </c>
      <c r="L563" s="27">
        <v>3.4</v>
      </c>
      <c r="M563" s="32">
        <f t="shared" si="24"/>
        <v>4.2040983606557383</v>
      </c>
      <c r="N563" s="32">
        <f t="shared" ca="1" si="25"/>
        <v>4.0605885245901643</v>
      </c>
      <c r="O563" s="32">
        <f>IF(J563&gt;AVERAGE(Prueba_1),$E$3,$E$4)</f>
        <v>3.2210526315789472</v>
      </c>
      <c r="P563" s="39">
        <f t="shared" ca="1" si="26"/>
        <v>3.2210526315789472</v>
      </c>
    </row>
    <row r="564" spans="3:16" ht="15.75" thickBot="1" x14ac:dyDescent="0.3">
      <c r="C564" s="25" t="s">
        <v>222</v>
      </c>
      <c r="D564" s="26">
        <v>41572</v>
      </c>
      <c r="E564" s="27" t="s">
        <v>561</v>
      </c>
      <c r="F564" s="18" t="str">
        <f>VLOOKUP(E564,BD_Escuela[],2,FALSE)</f>
        <v>Astronomía</v>
      </c>
      <c r="G564" s="27">
        <v>12</v>
      </c>
      <c r="H564" s="18" t="str">
        <f>VLOOKUP(G564,BD_Participacion[],2)</f>
        <v>No tuvo</v>
      </c>
      <c r="I564" s="18">
        <f>INDEX(BD_DecimasExtras,MATCH(H564,'BD Aux'!$H$7:$H$10,0),MATCH(YEAR(D564),'BD Aux'!$I$6:$M$6,0))</f>
        <v>0</v>
      </c>
      <c r="J564" s="27">
        <v>5.3</v>
      </c>
      <c r="K564" s="27">
        <v>5.5</v>
      </c>
      <c r="L564" s="27">
        <v>3.5</v>
      </c>
      <c r="M564" s="32">
        <f t="shared" si="24"/>
        <v>4.2040983606557383</v>
      </c>
      <c r="N564" s="32">
        <f t="shared" ca="1" si="25"/>
        <v>4.1139885245901642</v>
      </c>
      <c r="O564" s="32">
        <f>IF(J564&gt;AVERAGE(Prueba_1),$E$3,$E$4)</f>
        <v>4.4092307692307706</v>
      </c>
      <c r="P564" s="39">
        <f t="shared" ca="1" si="26"/>
        <v>4.1139885245901642</v>
      </c>
    </row>
    <row r="565" spans="3:16" ht="15.75" thickBot="1" x14ac:dyDescent="0.3">
      <c r="C565" s="25" t="s">
        <v>237</v>
      </c>
      <c r="D565" s="26">
        <v>42651</v>
      </c>
      <c r="E565" s="27" t="s">
        <v>563</v>
      </c>
      <c r="F565" s="18" t="str">
        <f>VLOOKUP(E565,BD_Escuela[],2,FALSE)</f>
        <v>Bachilerato</v>
      </c>
      <c r="G565" s="27">
        <v>42</v>
      </c>
      <c r="H565" s="18" t="str">
        <f>VLOOKUP(G565,BD_Participacion[],2)</f>
        <v xml:space="preserve">Media </v>
      </c>
      <c r="I565" s="18">
        <f>INDEX(BD_DecimasExtras,MATCH(H565,'BD Aux'!$H$7:$H$10,0),MATCH(YEAR(D565),'BD Aux'!$I$6:$M$6,0))</f>
        <v>0.4</v>
      </c>
      <c r="J565" s="27">
        <v>6.6</v>
      </c>
      <c r="K565" s="27">
        <v>1.6</v>
      </c>
      <c r="L565" s="27">
        <v>1.3</v>
      </c>
      <c r="M565" s="32">
        <f t="shared" si="24"/>
        <v>4.6040983606557386</v>
      </c>
      <c r="N565" s="32">
        <f t="shared" ca="1" si="25"/>
        <v>4.2</v>
      </c>
      <c r="O565" s="32">
        <f>IF(J565&gt;AVERAGE(Prueba_1),$E$3,$E$4)</f>
        <v>4.4092307692307706</v>
      </c>
      <c r="P565" s="39">
        <f t="shared" si="26"/>
        <v>1.3</v>
      </c>
    </row>
    <row r="566" spans="3:16" ht="15.75" thickBot="1" x14ac:dyDescent="0.3">
      <c r="C566" s="25" t="s">
        <v>76</v>
      </c>
      <c r="D566" s="26">
        <v>41726</v>
      </c>
      <c r="E566" s="27" t="s">
        <v>579</v>
      </c>
      <c r="F566" s="18" t="str">
        <f>VLOOKUP(E566,BD_Escuela[],2,FALSE)</f>
        <v>Investigación Quimica</v>
      </c>
      <c r="G566" s="27">
        <v>42</v>
      </c>
      <c r="H566" s="18" t="str">
        <f>VLOOKUP(G566,BD_Participacion[],2)</f>
        <v xml:space="preserve">Media </v>
      </c>
      <c r="I566" s="18">
        <f>INDEX(BD_DecimasExtras,MATCH(H566,'BD Aux'!$H$7:$H$10,0),MATCH(YEAR(D566),'BD Aux'!$I$6:$M$6,0))</f>
        <v>0.3</v>
      </c>
      <c r="J566" s="27">
        <v>6.8</v>
      </c>
      <c r="K566" s="27">
        <v>3.3</v>
      </c>
      <c r="L566" s="27">
        <v>5.5</v>
      </c>
      <c r="M566" s="32">
        <f t="shared" si="24"/>
        <v>4.5040983606557381</v>
      </c>
      <c r="N566" s="32">
        <f t="shared" ca="1" si="25"/>
        <v>5.3421885245901652</v>
      </c>
      <c r="O566" s="32">
        <f>IF(J566&gt;AVERAGE(Prueba_1),$E$3,$E$4)</f>
        <v>4.4092307692307706</v>
      </c>
      <c r="P566" s="39">
        <f t="shared" si="26"/>
        <v>6.8</v>
      </c>
    </row>
    <row r="567" spans="3:16" ht="15.75" thickBot="1" x14ac:dyDescent="0.3">
      <c r="C567" s="25" t="s">
        <v>366</v>
      </c>
      <c r="D567" s="26">
        <v>42035</v>
      </c>
      <c r="E567" s="27" t="s">
        <v>575</v>
      </c>
      <c r="F567" s="18" t="str">
        <f>VLOOKUP(E567,BD_Escuela[],2,FALSE)</f>
        <v>Ingeniería Transporte</v>
      </c>
      <c r="G567" s="27">
        <v>13</v>
      </c>
      <c r="H567" s="18" t="str">
        <f>VLOOKUP(G567,BD_Participacion[],2)</f>
        <v>No tuvo</v>
      </c>
      <c r="I567" s="18">
        <f>INDEX(BD_DecimasExtras,MATCH(H567,'BD Aux'!$H$7:$H$10,0),MATCH(YEAR(D567),'BD Aux'!$I$6:$M$6,0))</f>
        <v>0</v>
      </c>
      <c r="J567" s="27">
        <v>2</v>
      </c>
      <c r="K567" s="27">
        <v>1.7</v>
      </c>
      <c r="L567" s="27">
        <v>6.9</v>
      </c>
      <c r="M567" s="32">
        <f t="shared" si="24"/>
        <v>4.2040983606557383</v>
      </c>
      <c r="N567" s="32">
        <f t="shared" ca="1" si="25"/>
        <v>5.9295885245901649</v>
      </c>
      <c r="O567" s="32">
        <f>IF(J567&gt;AVERAGE(Prueba_1),$E$3,$E$4)</f>
        <v>3.2210526315789472</v>
      </c>
      <c r="P567" s="39">
        <f t="shared" si="26"/>
        <v>6.9</v>
      </c>
    </row>
    <row r="568" spans="3:16" ht="15.75" thickBot="1" x14ac:dyDescent="0.3">
      <c r="C568" s="25" t="s">
        <v>144</v>
      </c>
      <c r="D568" s="26">
        <v>41682</v>
      </c>
      <c r="E568" s="27" t="s">
        <v>561</v>
      </c>
      <c r="F568" s="18" t="str">
        <f>VLOOKUP(E568,BD_Escuela[],2,FALSE)</f>
        <v>Astronomía</v>
      </c>
      <c r="G568" s="27">
        <v>12</v>
      </c>
      <c r="H568" s="18" t="str">
        <f>VLOOKUP(G568,BD_Participacion[],2)</f>
        <v>No tuvo</v>
      </c>
      <c r="I568" s="18">
        <f>INDEX(BD_DecimasExtras,MATCH(H568,'BD Aux'!$H$7:$H$10,0),MATCH(YEAR(D568),'BD Aux'!$I$6:$M$6,0))</f>
        <v>0</v>
      </c>
      <c r="J568" s="27">
        <v>5.5</v>
      </c>
      <c r="K568" s="27">
        <v>1.4</v>
      </c>
      <c r="L568" s="27">
        <v>2.2000000000000002</v>
      </c>
      <c r="M568" s="32">
        <f t="shared" si="24"/>
        <v>4.2040983606557383</v>
      </c>
      <c r="N568" s="32">
        <f t="shared" ca="1" si="25"/>
        <v>3.4197885245901647</v>
      </c>
      <c r="O568" s="32">
        <f>IF(J568&gt;AVERAGE(Prueba_1),$E$3,$E$4)</f>
        <v>4.4092307692307706</v>
      </c>
      <c r="P568" s="39">
        <f t="shared" ca="1" si="26"/>
        <v>3.4197885245901647</v>
      </c>
    </row>
    <row r="569" spans="3:16" ht="15.75" thickBot="1" x14ac:dyDescent="0.3">
      <c r="C569" s="25" t="s">
        <v>367</v>
      </c>
      <c r="D569" s="26">
        <v>41476</v>
      </c>
      <c r="E569" s="27" t="s">
        <v>561</v>
      </c>
      <c r="F569" s="18" t="str">
        <f>VLOOKUP(E569,BD_Escuela[],2,FALSE)</f>
        <v>Astronomía</v>
      </c>
      <c r="G569" s="27">
        <v>19</v>
      </c>
      <c r="H569" s="18" t="str">
        <f>VLOOKUP(G569,BD_Participacion[],2)</f>
        <v>Baja</v>
      </c>
      <c r="I569" s="18">
        <f>INDEX(BD_DecimasExtras,MATCH(H569,'BD Aux'!$H$7:$H$10,0),MATCH(YEAR(D569),'BD Aux'!$I$6:$M$6,0))</f>
        <v>0.1</v>
      </c>
      <c r="J569" s="27">
        <v>6.5</v>
      </c>
      <c r="K569" s="27">
        <v>6</v>
      </c>
      <c r="L569" s="27">
        <v>1.7</v>
      </c>
      <c r="M569" s="32">
        <f t="shared" si="24"/>
        <v>4.3040983606557379</v>
      </c>
      <c r="N569" s="32">
        <f t="shared" ca="1" si="25"/>
        <v>3.2061885245901642</v>
      </c>
      <c r="O569" s="32">
        <f>IF(J569&gt;AVERAGE(Prueba_1),$E$3,$E$4)</f>
        <v>4.4092307692307706</v>
      </c>
      <c r="P569" s="39">
        <f t="shared" ca="1" si="26"/>
        <v>3.2061885245901642</v>
      </c>
    </row>
    <row r="570" spans="3:16" ht="15.75" thickBot="1" x14ac:dyDescent="0.3">
      <c r="C570" s="25" t="s">
        <v>97</v>
      </c>
      <c r="D570" s="26">
        <v>42301</v>
      </c>
      <c r="E570" s="27" t="s">
        <v>571</v>
      </c>
      <c r="F570" s="18" t="str">
        <f>VLOOKUP(E570,BD_Escuela[],2,FALSE)</f>
        <v>Ingeniería Forestal</v>
      </c>
      <c r="G570" s="27">
        <v>29</v>
      </c>
      <c r="H570" s="18" t="str">
        <f>VLOOKUP(G570,BD_Participacion[],2)</f>
        <v>Baja</v>
      </c>
      <c r="I570" s="18">
        <f>INDEX(BD_DecimasExtras,MATCH(H570,'BD Aux'!$H$7:$H$10,0),MATCH(YEAR(D570),'BD Aux'!$I$6:$M$6,0))</f>
        <v>0.1</v>
      </c>
      <c r="J570" s="27">
        <v>2</v>
      </c>
      <c r="K570" s="27">
        <v>4.7</v>
      </c>
      <c r="L570" s="27">
        <v>6.1</v>
      </c>
      <c r="M570" s="32">
        <f t="shared" si="24"/>
        <v>4.3040983606557379</v>
      </c>
      <c r="N570" s="32">
        <f t="shared" ca="1" si="25"/>
        <v>5.5557885245901639</v>
      </c>
      <c r="O570" s="32">
        <f>IF(J570&gt;AVERAGE(Prueba_1),$E$3,$E$4)</f>
        <v>3.2210526315789472</v>
      </c>
      <c r="P570" s="39">
        <f t="shared" si="26"/>
        <v>6.1</v>
      </c>
    </row>
    <row r="571" spans="3:16" ht="15.75" thickBot="1" x14ac:dyDescent="0.3">
      <c r="C571" s="25" t="s">
        <v>368</v>
      </c>
      <c r="D571" s="26">
        <v>42025</v>
      </c>
      <c r="E571" s="27" t="s">
        <v>559</v>
      </c>
      <c r="F571" s="18" t="str">
        <f>VLOOKUP(E571,BD_Escuela[],2,FALSE)</f>
        <v>Agronomía</v>
      </c>
      <c r="G571" s="27">
        <v>14</v>
      </c>
      <c r="H571" s="18" t="str">
        <f>VLOOKUP(G571,BD_Participacion[],2)</f>
        <v>No tuvo</v>
      </c>
      <c r="I571" s="18">
        <f>INDEX(BD_DecimasExtras,MATCH(H571,'BD Aux'!$H$7:$H$10,0),MATCH(YEAR(D571),'BD Aux'!$I$6:$M$6,0))</f>
        <v>0</v>
      </c>
      <c r="J571" s="27">
        <v>5</v>
      </c>
      <c r="K571" s="27">
        <v>4</v>
      </c>
      <c r="L571" s="27">
        <v>1.7</v>
      </c>
      <c r="M571" s="32">
        <f t="shared" si="24"/>
        <v>3.5666666666666664</v>
      </c>
      <c r="N571" s="32">
        <f t="shared" ca="1" si="25"/>
        <v>2.8124000000000002</v>
      </c>
      <c r="O571" s="32">
        <f>IF(J571&gt;AVERAGE(Prueba_1),$E$3,$E$4)</f>
        <v>4.4092307692307706</v>
      </c>
      <c r="P571" s="39">
        <f t="shared" ca="1" si="26"/>
        <v>2.8124000000000002</v>
      </c>
    </row>
    <row r="572" spans="3:16" ht="15.75" thickBot="1" x14ac:dyDescent="0.3">
      <c r="C572" s="25" t="s">
        <v>279</v>
      </c>
      <c r="D572" s="26">
        <v>41423</v>
      </c>
      <c r="E572" s="27" t="s">
        <v>569</v>
      </c>
      <c r="F572" s="18" t="str">
        <f>VLOOKUP(E572,BD_Escuela[],2,FALSE)</f>
        <v>Ingeniería Computación</v>
      </c>
      <c r="G572" s="27">
        <v>11</v>
      </c>
      <c r="H572" s="18" t="str">
        <f>VLOOKUP(G572,BD_Participacion[],2)</f>
        <v>No tuvo</v>
      </c>
      <c r="I572" s="18">
        <f>INDEX(BD_DecimasExtras,MATCH(H572,'BD Aux'!$H$7:$H$10,0),MATCH(YEAR(D572),'BD Aux'!$I$6:$M$6,0))</f>
        <v>0</v>
      </c>
      <c r="J572" s="27">
        <v>3.1</v>
      </c>
      <c r="K572" s="27">
        <v>4.3</v>
      </c>
      <c r="L572" s="27">
        <v>6.5</v>
      </c>
      <c r="M572" s="32">
        <f t="shared" si="24"/>
        <v>4.2040983606557383</v>
      </c>
      <c r="N572" s="32">
        <f t="shared" ca="1" si="25"/>
        <v>5.7159885245901645</v>
      </c>
      <c r="O572" s="32">
        <f>IF(J572&gt;AVERAGE(Prueba_1),$E$3,$E$4)</f>
        <v>3.2210526315789472</v>
      </c>
      <c r="P572" s="39">
        <f t="shared" si="26"/>
        <v>6.5</v>
      </c>
    </row>
    <row r="573" spans="3:16" ht="15.75" thickBot="1" x14ac:dyDescent="0.3">
      <c r="C573" s="25" t="s">
        <v>369</v>
      </c>
      <c r="D573" s="26">
        <v>42138</v>
      </c>
      <c r="E573" s="27" t="s">
        <v>577</v>
      </c>
      <c r="F573" s="18" t="str">
        <f>VLOOKUP(E573,BD_Escuela[],2,FALSE)</f>
        <v>Investigación Nutrición y Dietetica</v>
      </c>
      <c r="G573" s="27">
        <v>38</v>
      </c>
      <c r="H573" s="18" t="str">
        <f>VLOOKUP(G573,BD_Participacion[],2)</f>
        <v xml:space="preserve">Media </v>
      </c>
      <c r="I573" s="18">
        <f>INDEX(BD_DecimasExtras,MATCH(H573,'BD Aux'!$H$7:$H$10,0),MATCH(YEAR(D573),'BD Aux'!$I$6:$M$6,0))</f>
        <v>0.3</v>
      </c>
      <c r="J573" s="27">
        <v>5.0999999999999996</v>
      </c>
      <c r="K573" s="27">
        <v>4.4000000000000004</v>
      </c>
      <c r="L573" s="27">
        <v>2.4</v>
      </c>
      <c r="M573" s="32">
        <f t="shared" si="24"/>
        <v>4.5040983606557381</v>
      </c>
      <c r="N573" s="32">
        <f t="shared" ca="1" si="25"/>
        <v>3.6867885245901642</v>
      </c>
      <c r="O573" s="32">
        <f>IF(J573&gt;AVERAGE(Prueba_1),$E$3,$E$4)</f>
        <v>4.4092307692307706</v>
      </c>
      <c r="P573" s="39">
        <f t="shared" si="26"/>
        <v>2.4</v>
      </c>
    </row>
    <row r="574" spans="3:16" ht="15.75" thickBot="1" x14ac:dyDescent="0.3">
      <c r="C574" s="25" t="s">
        <v>370</v>
      </c>
      <c r="D574" s="26">
        <v>41981</v>
      </c>
      <c r="E574" s="27" t="s">
        <v>569</v>
      </c>
      <c r="F574" s="18" t="str">
        <f>VLOOKUP(E574,BD_Escuela[],2,FALSE)</f>
        <v>Ingeniería Computación</v>
      </c>
      <c r="G574" s="27">
        <v>15</v>
      </c>
      <c r="H574" s="18" t="str">
        <f>VLOOKUP(G574,BD_Participacion[],2)</f>
        <v>Baja</v>
      </c>
      <c r="I574" s="18">
        <f>INDEX(BD_DecimasExtras,MATCH(H574,'BD Aux'!$H$7:$H$10,0),MATCH(YEAR(D574),'BD Aux'!$I$6:$M$6,0))</f>
        <v>0.1</v>
      </c>
      <c r="J574" s="27">
        <v>2.2999999999999998</v>
      </c>
      <c r="K574" s="27">
        <v>2.2999999999999998</v>
      </c>
      <c r="L574" s="27">
        <v>6.5</v>
      </c>
      <c r="M574" s="32">
        <f t="shared" si="24"/>
        <v>4.3040983606557379</v>
      </c>
      <c r="N574" s="32">
        <f t="shared" ca="1" si="25"/>
        <v>5.7693885245901644</v>
      </c>
      <c r="O574" s="32">
        <f>IF(J574&gt;AVERAGE(Prueba_1),$E$3,$E$4)</f>
        <v>3.2210526315789472</v>
      </c>
      <c r="P574" s="39">
        <f t="shared" si="26"/>
        <v>6.5</v>
      </c>
    </row>
    <row r="575" spans="3:16" ht="15.75" thickBot="1" x14ac:dyDescent="0.3">
      <c r="C575" s="25" t="s">
        <v>264</v>
      </c>
      <c r="D575" s="26">
        <v>41794</v>
      </c>
      <c r="E575" s="27" t="s">
        <v>559</v>
      </c>
      <c r="F575" s="18" t="str">
        <f>VLOOKUP(E575,BD_Escuela[],2,FALSE)</f>
        <v>Agronomía</v>
      </c>
      <c r="G575" s="27">
        <v>16</v>
      </c>
      <c r="H575" s="18" t="str">
        <f>VLOOKUP(G575,BD_Participacion[],2)</f>
        <v>Baja</v>
      </c>
      <c r="I575" s="18">
        <f>INDEX(BD_DecimasExtras,MATCH(H575,'BD Aux'!$H$7:$H$10,0),MATCH(YEAR(D575),'BD Aux'!$I$6:$M$6,0))</f>
        <v>0.1</v>
      </c>
      <c r="J575" s="27">
        <v>3</v>
      </c>
      <c r="K575" s="27">
        <v>2.7</v>
      </c>
      <c r="L575" s="27">
        <v>1.1000000000000001</v>
      </c>
      <c r="M575" s="32">
        <f t="shared" si="24"/>
        <v>2.3166666666666669</v>
      </c>
      <c r="N575" s="32">
        <f t="shared" ca="1" si="25"/>
        <v>1.8245000000000002</v>
      </c>
      <c r="O575" s="32">
        <f>IF(J575&gt;AVERAGE(Prueba_1),$E$3,$E$4)</f>
        <v>3.2210526315789472</v>
      </c>
      <c r="P575" s="39">
        <f t="shared" ca="1" si="26"/>
        <v>1.8245000000000002</v>
      </c>
    </row>
    <row r="576" spans="3:16" ht="15.75" thickBot="1" x14ac:dyDescent="0.3">
      <c r="C576" s="25" t="s">
        <v>371</v>
      </c>
      <c r="D576" s="26">
        <v>41551</v>
      </c>
      <c r="E576" s="27" t="s">
        <v>573</v>
      </c>
      <c r="F576" s="18" t="str">
        <f>VLOOKUP(E576,BD_Escuela[],2,FALSE)</f>
        <v>Ingeniería Mecánica</v>
      </c>
      <c r="G576" s="27">
        <v>38</v>
      </c>
      <c r="H576" s="18" t="str">
        <f>VLOOKUP(G576,BD_Participacion[],2)</f>
        <v xml:space="preserve">Media </v>
      </c>
      <c r="I576" s="18">
        <f>INDEX(BD_DecimasExtras,MATCH(H576,'BD Aux'!$H$7:$H$10,0),MATCH(YEAR(D576),'BD Aux'!$I$6:$M$6,0))</f>
        <v>0.2</v>
      </c>
      <c r="J576" s="27">
        <v>6.9</v>
      </c>
      <c r="K576" s="27">
        <v>6</v>
      </c>
      <c r="L576" s="27">
        <v>2.1</v>
      </c>
      <c r="M576" s="32">
        <f t="shared" si="24"/>
        <v>4.4040983606557385</v>
      </c>
      <c r="N576" s="32">
        <f t="shared" ca="1" si="25"/>
        <v>3.473188524590165</v>
      </c>
      <c r="O576" s="32">
        <f>IF(J576&gt;AVERAGE(Prueba_1),$E$3,$E$4)</f>
        <v>4.4092307692307706</v>
      </c>
      <c r="P576" s="39">
        <f t="shared" si="26"/>
        <v>2.1</v>
      </c>
    </row>
    <row r="577" spans="3:16" ht="15.75" thickBot="1" x14ac:dyDescent="0.3">
      <c r="C577" s="25" t="s">
        <v>372</v>
      </c>
      <c r="D577" s="26">
        <v>42308</v>
      </c>
      <c r="E577" s="27" t="s">
        <v>563</v>
      </c>
      <c r="F577" s="18" t="str">
        <f>VLOOKUP(E577,BD_Escuela[],2,FALSE)</f>
        <v>Bachilerato</v>
      </c>
      <c r="G577" s="27">
        <v>10</v>
      </c>
      <c r="H577" s="18" t="str">
        <f>VLOOKUP(G577,BD_Participacion[],2)</f>
        <v>No tuvo</v>
      </c>
      <c r="I577" s="18">
        <f>INDEX(BD_DecimasExtras,MATCH(H577,'BD Aux'!$H$7:$H$10,0),MATCH(YEAR(D577),'BD Aux'!$I$6:$M$6,0))</f>
        <v>0</v>
      </c>
      <c r="J577" s="27">
        <v>1</v>
      </c>
      <c r="K577" s="27">
        <v>2.6</v>
      </c>
      <c r="L577" s="27">
        <v>1</v>
      </c>
      <c r="M577" s="32">
        <f t="shared" si="24"/>
        <v>4.2040983606557383</v>
      </c>
      <c r="N577" s="32">
        <f t="shared" ca="1" si="25"/>
        <v>2.7789885245901642</v>
      </c>
      <c r="O577" s="32">
        <f>IF(J577&gt;AVERAGE(Prueba_1),$E$3,$E$4)</f>
        <v>3.2210526315789472</v>
      </c>
      <c r="P577" s="39">
        <f t="shared" ca="1" si="26"/>
        <v>2.7789885245901642</v>
      </c>
    </row>
    <row r="578" spans="3:16" ht="15.75" thickBot="1" x14ac:dyDescent="0.3">
      <c r="C578" s="25" t="s">
        <v>221</v>
      </c>
      <c r="D578" s="26">
        <v>42369</v>
      </c>
      <c r="E578" s="27" t="s">
        <v>579</v>
      </c>
      <c r="F578" s="18" t="str">
        <f>VLOOKUP(E578,BD_Escuela[],2,FALSE)</f>
        <v>Investigación Quimica</v>
      </c>
      <c r="G578" s="27">
        <v>44</v>
      </c>
      <c r="H578" s="18" t="str">
        <f>VLOOKUP(G578,BD_Participacion[],2)</f>
        <v xml:space="preserve">Media </v>
      </c>
      <c r="I578" s="18">
        <f>INDEX(BD_DecimasExtras,MATCH(H578,'BD Aux'!$H$7:$H$10,0),MATCH(YEAR(D578),'BD Aux'!$I$6:$M$6,0))</f>
        <v>0.3</v>
      </c>
      <c r="J578" s="27">
        <v>5</v>
      </c>
      <c r="K578" s="27">
        <v>6</v>
      </c>
      <c r="L578" s="27">
        <v>5.8</v>
      </c>
      <c r="M578" s="32">
        <f t="shared" si="24"/>
        <v>4.5040983606557381</v>
      </c>
      <c r="N578" s="32">
        <f t="shared" ca="1" si="25"/>
        <v>5.502388524590164</v>
      </c>
      <c r="O578" s="32">
        <f>IF(J578&gt;AVERAGE(Prueba_1),$E$3,$E$4)</f>
        <v>4.4092307692307706</v>
      </c>
      <c r="P578" s="39">
        <f t="shared" si="26"/>
        <v>6</v>
      </c>
    </row>
    <row r="579" spans="3:16" ht="15.75" thickBot="1" x14ac:dyDescent="0.3">
      <c r="C579" s="25" t="s">
        <v>96</v>
      </c>
      <c r="D579" s="26">
        <v>41550</v>
      </c>
      <c r="E579" s="27" t="s">
        <v>579</v>
      </c>
      <c r="F579" s="18" t="str">
        <f>VLOOKUP(E579,BD_Escuela[],2,FALSE)</f>
        <v>Investigación Quimica</v>
      </c>
      <c r="G579" s="27">
        <v>19</v>
      </c>
      <c r="H579" s="18" t="str">
        <f>VLOOKUP(G579,BD_Participacion[],2)</f>
        <v>Baja</v>
      </c>
      <c r="I579" s="18">
        <f>INDEX(BD_DecimasExtras,MATCH(H579,'BD Aux'!$H$7:$H$10,0),MATCH(YEAR(D579),'BD Aux'!$I$6:$M$6,0))</f>
        <v>0.1</v>
      </c>
      <c r="J579" s="27">
        <v>1.7</v>
      </c>
      <c r="K579" s="27">
        <v>3.7</v>
      </c>
      <c r="L579" s="27">
        <v>2.1</v>
      </c>
      <c r="M579" s="32">
        <f t="shared" si="24"/>
        <v>4.3040983606557379</v>
      </c>
      <c r="N579" s="32">
        <f t="shared" ca="1" si="25"/>
        <v>3.4197885245901642</v>
      </c>
      <c r="O579" s="32">
        <f>IF(J579&gt;AVERAGE(Prueba_1),$E$3,$E$4)</f>
        <v>3.2210526315789472</v>
      </c>
      <c r="P579" s="39">
        <f t="shared" ca="1" si="26"/>
        <v>3.2210526315789472</v>
      </c>
    </row>
    <row r="580" spans="3:16" ht="15.75" thickBot="1" x14ac:dyDescent="0.3">
      <c r="C580" s="25" t="s">
        <v>373</v>
      </c>
      <c r="D580" s="26">
        <v>42541</v>
      </c>
      <c r="E580" s="27" t="s">
        <v>569</v>
      </c>
      <c r="F580" s="18" t="str">
        <f>VLOOKUP(E580,BD_Escuela[],2,FALSE)</f>
        <v>Ingeniería Computación</v>
      </c>
      <c r="G580" s="27">
        <v>48</v>
      </c>
      <c r="H580" s="18" t="str">
        <f>VLOOKUP(G580,BD_Participacion[],2)</f>
        <v>Alta</v>
      </c>
      <c r="I580" s="18">
        <f>INDEX(BD_DecimasExtras,MATCH(H580,'BD Aux'!$H$7:$H$10,0),MATCH(YEAR(D580),'BD Aux'!$I$6:$M$6,0))</f>
        <v>0.6</v>
      </c>
      <c r="J580" s="27">
        <v>1.7</v>
      </c>
      <c r="K580" s="27">
        <v>3.3</v>
      </c>
      <c r="L580" s="27">
        <v>6.9</v>
      </c>
      <c r="M580" s="32">
        <f t="shared" si="24"/>
        <v>4.8040983606557379</v>
      </c>
      <c r="N580" s="32">
        <f t="shared" ca="1" si="25"/>
        <v>6.2499885245901643</v>
      </c>
      <c r="O580" s="32">
        <f>IF(J580&gt;AVERAGE(Prueba_1),$E$3,$E$4)</f>
        <v>3.2210526315789472</v>
      </c>
      <c r="P580" s="39">
        <f t="shared" si="26"/>
        <v>6.9</v>
      </c>
    </row>
    <row r="581" spans="3:16" ht="15.75" thickBot="1" x14ac:dyDescent="0.3">
      <c r="C581" s="25" t="s">
        <v>374</v>
      </c>
      <c r="D581" s="26">
        <v>42513</v>
      </c>
      <c r="E581" s="27" t="s">
        <v>567</v>
      </c>
      <c r="F581" s="18" t="str">
        <f>VLOOKUP(E581,BD_Escuela[],2,FALSE)</f>
        <v>Ingeniería Comercial</v>
      </c>
      <c r="G581" s="27">
        <v>40</v>
      </c>
      <c r="H581" s="18" t="str">
        <f>VLOOKUP(G581,BD_Participacion[],2)</f>
        <v xml:space="preserve">Media </v>
      </c>
      <c r="I581" s="18">
        <f>INDEX(BD_DecimasExtras,MATCH(H581,'BD Aux'!$H$7:$H$10,0),MATCH(YEAR(D581),'BD Aux'!$I$6:$M$6,0))</f>
        <v>0.4</v>
      </c>
      <c r="J581" s="27">
        <v>3.8</v>
      </c>
      <c r="K581" s="27">
        <v>4.7</v>
      </c>
      <c r="L581" s="27">
        <v>3.5</v>
      </c>
      <c r="M581" s="32">
        <f t="shared" si="24"/>
        <v>4.6040983606557386</v>
      </c>
      <c r="N581" s="32">
        <f t="shared" ca="1" si="25"/>
        <v>4.3275885245901646</v>
      </c>
      <c r="O581" s="32">
        <f>IF(J581&gt;AVERAGE(Prueba_1),$E$3,$E$4)</f>
        <v>3.2210526315789472</v>
      </c>
      <c r="P581" s="39">
        <f t="shared" si="26"/>
        <v>3.5</v>
      </c>
    </row>
    <row r="582" spans="3:16" ht="15.75" thickBot="1" x14ac:dyDescent="0.3">
      <c r="C582" s="25" t="s">
        <v>375</v>
      </c>
      <c r="D582" s="26">
        <v>42471</v>
      </c>
      <c r="E582" s="27" t="s">
        <v>573</v>
      </c>
      <c r="F582" s="18" t="str">
        <f>VLOOKUP(E582,BD_Escuela[],2,FALSE)</f>
        <v>Ingeniería Mecánica</v>
      </c>
      <c r="G582" s="27">
        <v>20</v>
      </c>
      <c r="H582" s="18" t="str">
        <f>VLOOKUP(G582,BD_Participacion[],2)</f>
        <v>Baja</v>
      </c>
      <c r="I582" s="18">
        <f>INDEX(BD_DecimasExtras,MATCH(H582,'BD Aux'!$H$7:$H$10,0),MATCH(YEAR(D582),'BD Aux'!$I$6:$M$6,0))</f>
        <v>0.1</v>
      </c>
      <c r="J582" s="27">
        <v>4.3</v>
      </c>
      <c r="K582" s="27">
        <v>6.8</v>
      </c>
      <c r="L582" s="27">
        <v>1</v>
      </c>
      <c r="M582" s="32">
        <f t="shared" si="24"/>
        <v>4.3040983606557379</v>
      </c>
      <c r="N582" s="32">
        <f t="shared" ca="1" si="25"/>
        <v>2.8323885245901641</v>
      </c>
      <c r="O582" s="32">
        <f>IF(J582&gt;AVERAGE(Prueba_1),$E$3,$E$4)</f>
        <v>4.4092307692307706</v>
      </c>
      <c r="P582" s="39">
        <f t="shared" ca="1" si="26"/>
        <v>2.8323885245901641</v>
      </c>
    </row>
    <row r="583" spans="3:16" ht="15.75" thickBot="1" x14ac:dyDescent="0.3">
      <c r="C583" s="25" t="s">
        <v>271</v>
      </c>
      <c r="D583" s="26">
        <v>41477</v>
      </c>
      <c r="E583" s="27" t="s">
        <v>567</v>
      </c>
      <c r="F583" s="18" t="str">
        <f>VLOOKUP(E583,BD_Escuela[],2,FALSE)</f>
        <v>Ingeniería Comercial</v>
      </c>
      <c r="G583" s="27">
        <v>48</v>
      </c>
      <c r="H583" s="18" t="str">
        <f>VLOOKUP(G583,BD_Participacion[],2)</f>
        <v>Alta</v>
      </c>
      <c r="I583" s="18">
        <f>INDEX(BD_DecimasExtras,MATCH(H583,'BD Aux'!$H$7:$H$10,0),MATCH(YEAR(D583),'BD Aux'!$I$6:$M$6,0))</f>
        <v>0.5</v>
      </c>
      <c r="J583" s="27">
        <v>1.7</v>
      </c>
      <c r="K583" s="27">
        <v>1.1000000000000001</v>
      </c>
      <c r="L583" s="27">
        <v>2.2999999999999998</v>
      </c>
      <c r="M583" s="32">
        <f t="shared" si="24"/>
        <v>4.7040983606557383</v>
      </c>
      <c r="N583" s="32">
        <f t="shared" ca="1" si="25"/>
        <v>3.7401885245901645</v>
      </c>
      <c r="O583" s="32">
        <f>IF(J583&gt;AVERAGE(Prueba_1),$E$3,$E$4)</f>
        <v>3.2210526315789472</v>
      </c>
      <c r="P583" s="39">
        <f t="shared" si="26"/>
        <v>1.1000000000000001</v>
      </c>
    </row>
    <row r="584" spans="3:16" ht="15.75" thickBot="1" x14ac:dyDescent="0.3">
      <c r="C584" s="25" t="s">
        <v>376</v>
      </c>
      <c r="D584" s="26">
        <v>41498</v>
      </c>
      <c r="E584" s="27" t="s">
        <v>579</v>
      </c>
      <c r="F584" s="18" t="str">
        <f>VLOOKUP(E584,BD_Escuela[],2,FALSE)</f>
        <v>Investigación Quimica</v>
      </c>
      <c r="G584" s="27">
        <v>1</v>
      </c>
      <c r="H584" s="18" t="str">
        <f>VLOOKUP(G584,BD_Participacion[],2)</f>
        <v>No tuvo</v>
      </c>
      <c r="I584" s="18">
        <f>INDEX(BD_DecimasExtras,MATCH(H584,'BD Aux'!$H$7:$H$10,0),MATCH(YEAR(D584),'BD Aux'!$I$6:$M$6,0))</f>
        <v>0</v>
      </c>
      <c r="J584" s="27">
        <v>3.9</v>
      </c>
      <c r="K584" s="27">
        <v>6</v>
      </c>
      <c r="L584" s="27">
        <v>6.5</v>
      </c>
      <c r="M584" s="32">
        <f t="shared" ref="M584:M647" si="27">IF(F584&lt;&gt;"Agronomía",$E$2+I584,IF(D584&gt;12-31-2015,AVERAGE(J584:L584)+I584/2,SUM(J584:L584)*(1-0.65)))</f>
        <v>4.2040983606557383</v>
      </c>
      <c r="N584" s="32">
        <f t="shared" ref="N584:N647" ca="1" si="28">IF(YEARFRAC(D584,TODAY())&gt;3.75,SUM(L584,M584)*(1-0.466),4.2)</f>
        <v>5.7159885245901645</v>
      </c>
      <c r="O584" s="32">
        <f>IF(J584&gt;AVERAGE(Prueba_1),$E$3,$E$4)</f>
        <v>3.2210526315789472</v>
      </c>
      <c r="P584" s="39">
        <f t="shared" ref="P584:P647" si="29">IF(L584&lt;4,IF(I584&gt;AVERAGE($I$7:$I$1048),MIN(J584:L584),MIN(M584:O584)),MAX(J584:L584))</f>
        <v>6.5</v>
      </c>
    </row>
    <row r="585" spans="3:16" ht="15.75" thickBot="1" x14ac:dyDescent="0.3">
      <c r="C585" s="25" t="s">
        <v>238</v>
      </c>
      <c r="D585" s="26">
        <v>41646</v>
      </c>
      <c r="E585" s="27" t="s">
        <v>567</v>
      </c>
      <c r="F585" s="18" t="str">
        <f>VLOOKUP(E585,BD_Escuela[],2,FALSE)</f>
        <v>Ingeniería Comercial</v>
      </c>
      <c r="G585" s="27">
        <v>17</v>
      </c>
      <c r="H585" s="18" t="str">
        <f>VLOOKUP(G585,BD_Participacion[],2)</f>
        <v>Baja</v>
      </c>
      <c r="I585" s="18">
        <f>INDEX(BD_DecimasExtras,MATCH(H585,'BD Aux'!$H$7:$H$10,0),MATCH(YEAR(D585),'BD Aux'!$I$6:$M$6,0))</f>
        <v>0.1</v>
      </c>
      <c r="J585" s="27">
        <v>6.4</v>
      </c>
      <c r="K585" s="27">
        <v>4</v>
      </c>
      <c r="L585" s="27">
        <v>3.4</v>
      </c>
      <c r="M585" s="32">
        <f t="shared" si="27"/>
        <v>4.3040983606557379</v>
      </c>
      <c r="N585" s="32">
        <f t="shared" ca="1" si="28"/>
        <v>4.1139885245901642</v>
      </c>
      <c r="O585" s="32">
        <f>IF(J585&gt;AVERAGE(Prueba_1),$E$3,$E$4)</f>
        <v>4.4092307692307706</v>
      </c>
      <c r="P585" s="39">
        <f t="shared" ca="1" si="29"/>
        <v>4.1139885245901642</v>
      </c>
    </row>
    <row r="586" spans="3:16" ht="15.75" thickBot="1" x14ac:dyDescent="0.3">
      <c r="C586" s="25" t="s">
        <v>377</v>
      </c>
      <c r="D586" s="26">
        <v>42721</v>
      </c>
      <c r="E586" s="27" t="s">
        <v>577</v>
      </c>
      <c r="F586" s="18" t="str">
        <f>VLOOKUP(E586,BD_Escuela[],2,FALSE)</f>
        <v>Investigación Nutrición y Dietetica</v>
      </c>
      <c r="G586" s="27">
        <v>38</v>
      </c>
      <c r="H586" s="18" t="str">
        <f>VLOOKUP(G586,BD_Participacion[],2)</f>
        <v xml:space="preserve">Media </v>
      </c>
      <c r="I586" s="18">
        <f>INDEX(BD_DecimasExtras,MATCH(H586,'BD Aux'!$H$7:$H$10,0),MATCH(YEAR(D586),'BD Aux'!$I$6:$M$6,0))</f>
        <v>0.4</v>
      </c>
      <c r="J586" s="27">
        <v>5.3</v>
      </c>
      <c r="K586" s="27">
        <v>6.1</v>
      </c>
      <c r="L586" s="27">
        <v>5.8</v>
      </c>
      <c r="M586" s="32">
        <f t="shared" si="27"/>
        <v>4.6040983606557386</v>
      </c>
      <c r="N586" s="32">
        <f t="shared" ca="1" si="28"/>
        <v>4.2</v>
      </c>
      <c r="O586" s="32">
        <f>IF(J586&gt;AVERAGE(Prueba_1),$E$3,$E$4)</f>
        <v>4.4092307692307706</v>
      </c>
      <c r="P586" s="39">
        <f t="shared" si="29"/>
        <v>6.1</v>
      </c>
    </row>
    <row r="587" spans="3:16" ht="15.75" thickBot="1" x14ac:dyDescent="0.3">
      <c r="C587" s="25" t="s">
        <v>378</v>
      </c>
      <c r="D587" s="26">
        <v>41607</v>
      </c>
      <c r="E587" s="27" t="s">
        <v>579</v>
      </c>
      <c r="F587" s="18" t="str">
        <f>VLOOKUP(E587,BD_Escuela[],2,FALSE)</f>
        <v>Investigación Quimica</v>
      </c>
      <c r="G587" s="27">
        <v>28</v>
      </c>
      <c r="H587" s="18" t="str">
        <f>VLOOKUP(G587,BD_Participacion[],2)</f>
        <v>Baja</v>
      </c>
      <c r="I587" s="18">
        <f>INDEX(BD_DecimasExtras,MATCH(H587,'BD Aux'!$H$7:$H$10,0),MATCH(YEAR(D587),'BD Aux'!$I$6:$M$6,0))</f>
        <v>0.1</v>
      </c>
      <c r="J587" s="27">
        <v>3.9</v>
      </c>
      <c r="K587" s="27">
        <v>6</v>
      </c>
      <c r="L587" s="27">
        <v>5.0999999999999996</v>
      </c>
      <c r="M587" s="32">
        <f t="shared" si="27"/>
        <v>4.3040983606557379</v>
      </c>
      <c r="N587" s="32">
        <f t="shared" ca="1" si="28"/>
        <v>5.0217885245901641</v>
      </c>
      <c r="O587" s="32">
        <f>IF(J587&gt;AVERAGE(Prueba_1),$E$3,$E$4)</f>
        <v>3.2210526315789472</v>
      </c>
      <c r="P587" s="39">
        <f t="shared" si="29"/>
        <v>6</v>
      </c>
    </row>
    <row r="588" spans="3:16" ht="15.75" thickBot="1" x14ac:dyDescent="0.3">
      <c r="C588" s="25" t="s">
        <v>379</v>
      </c>
      <c r="D588" s="26">
        <v>41663</v>
      </c>
      <c r="E588" s="27" t="s">
        <v>561</v>
      </c>
      <c r="F588" s="18" t="str">
        <f>VLOOKUP(E588,BD_Escuela[],2,FALSE)</f>
        <v>Astronomía</v>
      </c>
      <c r="G588" s="27">
        <v>1</v>
      </c>
      <c r="H588" s="18" t="str">
        <f>VLOOKUP(G588,BD_Participacion[],2)</f>
        <v>No tuvo</v>
      </c>
      <c r="I588" s="18">
        <f>INDEX(BD_DecimasExtras,MATCH(H588,'BD Aux'!$H$7:$H$10,0),MATCH(YEAR(D588),'BD Aux'!$I$6:$M$6,0))</f>
        <v>0</v>
      </c>
      <c r="J588" s="27">
        <v>3.9</v>
      </c>
      <c r="K588" s="27">
        <v>2.9</v>
      </c>
      <c r="L588" s="27">
        <v>5.5</v>
      </c>
      <c r="M588" s="32">
        <f t="shared" si="27"/>
        <v>4.2040983606557383</v>
      </c>
      <c r="N588" s="32">
        <f t="shared" ca="1" si="28"/>
        <v>5.1819885245901647</v>
      </c>
      <c r="O588" s="32">
        <f>IF(J588&gt;AVERAGE(Prueba_1),$E$3,$E$4)</f>
        <v>3.2210526315789472</v>
      </c>
      <c r="P588" s="39">
        <f t="shared" si="29"/>
        <v>5.5</v>
      </c>
    </row>
    <row r="589" spans="3:16" ht="15.75" thickBot="1" x14ac:dyDescent="0.3">
      <c r="C589" s="25" t="s">
        <v>260</v>
      </c>
      <c r="D589" s="26">
        <v>42628</v>
      </c>
      <c r="E589" s="27" t="s">
        <v>571</v>
      </c>
      <c r="F589" s="18" t="str">
        <f>VLOOKUP(E589,BD_Escuela[],2,FALSE)</f>
        <v>Ingeniería Forestal</v>
      </c>
      <c r="G589" s="27">
        <v>2</v>
      </c>
      <c r="H589" s="18" t="str">
        <f>VLOOKUP(G589,BD_Participacion[],2)</f>
        <v>No tuvo</v>
      </c>
      <c r="I589" s="18">
        <f>INDEX(BD_DecimasExtras,MATCH(H589,'BD Aux'!$H$7:$H$10,0),MATCH(YEAR(D589),'BD Aux'!$I$6:$M$6,0))</f>
        <v>0</v>
      </c>
      <c r="J589" s="27">
        <v>1.1000000000000001</v>
      </c>
      <c r="K589" s="27">
        <v>3.2</v>
      </c>
      <c r="L589" s="27">
        <v>3.9</v>
      </c>
      <c r="M589" s="32">
        <f t="shared" si="27"/>
        <v>4.2040983606557383</v>
      </c>
      <c r="N589" s="32">
        <f t="shared" ca="1" si="28"/>
        <v>4.2</v>
      </c>
      <c r="O589" s="32">
        <f>IF(J589&gt;AVERAGE(Prueba_1),$E$3,$E$4)</f>
        <v>3.2210526315789472</v>
      </c>
      <c r="P589" s="39">
        <f t="shared" ca="1" si="29"/>
        <v>3.2210526315789472</v>
      </c>
    </row>
    <row r="590" spans="3:16" ht="15.75" thickBot="1" x14ac:dyDescent="0.3">
      <c r="C590" s="25" t="s">
        <v>380</v>
      </c>
      <c r="D590" s="26">
        <v>42286</v>
      </c>
      <c r="E590" s="27" t="s">
        <v>571</v>
      </c>
      <c r="F590" s="18" t="str">
        <f>VLOOKUP(E590,BD_Escuela[],2,FALSE)</f>
        <v>Ingeniería Forestal</v>
      </c>
      <c r="G590" s="27">
        <v>48</v>
      </c>
      <c r="H590" s="18" t="str">
        <f>VLOOKUP(G590,BD_Participacion[],2)</f>
        <v>Alta</v>
      </c>
      <c r="I590" s="18">
        <f>INDEX(BD_DecimasExtras,MATCH(H590,'BD Aux'!$H$7:$H$10,0),MATCH(YEAR(D590),'BD Aux'!$I$6:$M$6,0))</f>
        <v>0.6</v>
      </c>
      <c r="J590" s="27">
        <v>3.6</v>
      </c>
      <c r="K590" s="27">
        <v>1.5</v>
      </c>
      <c r="L590" s="27">
        <v>5.7</v>
      </c>
      <c r="M590" s="32">
        <f t="shared" si="27"/>
        <v>4.8040983606557379</v>
      </c>
      <c r="N590" s="32">
        <f t="shared" ca="1" si="28"/>
        <v>5.6091885245901647</v>
      </c>
      <c r="O590" s="32">
        <f>IF(J590&gt;AVERAGE(Prueba_1),$E$3,$E$4)</f>
        <v>3.2210526315789472</v>
      </c>
      <c r="P590" s="39">
        <f t="shared" si="29"/>
        <v>5.7</v>
      </c>
    </row>
    <row r="591" spans="3:16" ht="15.75" thickBot="1" x14ac:dyDescent="0.3">
      <c r="C591" s="25" t="s">
        <v>155</v>
      </c>
      <c r="D591" s="26">
        <v>42117</v>
      </c>
      <c r="E591" s="27" t="s">
        <v>579</v>
      </c>
      <c r="F591" s="18" t="str">
        <f>VLOOKUP(E591,BD_Escuela[],2,FALSE)</f>
        <v>Investigación Quimica</v>
      </c>
      <c r="G591" s="27">
        <v>8</v>
      </c>
      <c r="H591" s="18" t="str">
        <f>VLOOKUP(G591,BD_Participacion[],2)</f>
        <v>No tuvo</v>
      </c>
      <c r="I591" s="18">
        <f>INDEX(BD_DecimasExtras,MATCH(H591,'BD Aux'!$H$7:$H$10,0),MATCH(YEAR(D591),'BD Aux'!$I$6:$M$6,0))</f>
        <v>0</v>
      </c>
      <c r="J591" s="27">
        <v>6.5</v>
      </c>
      <c r="K591" s="27">
        <v>4.9000000000000004</v>
      </c>
      <c r="L591" s="27">
        <v>1.3</v>
      </c>
      <c r="M591" s="32">
        <f t="shared" si="27"/>
        <v>4.2040983606557383</v>
      </c>
      <c r="N591" s="32">
        <f t="shared" ca="1" si="28"/>
        <v>2.9391885245901643</v>
      </c>
      <c r="O591" s="32">
        <f>IF(J591&gt;AVERAGE(Prueba_1),$E$3,$E$4)</f>
        <v>4.4092307692307706</v>
      </c>
      <c r="P591" s="39">
        <f t="shared" ca="1" si="29"/>
        <v>2.9391885245901643</v>
      </c>
    </row>
    <row r="592" spans="3:16" ht="15.75" thickBot="1" x14ac:dyDescent="0.3">
      <c r="C592" s="25" t="s">
        <v>381</v>
      </c>
      <c r="D592" s="26">
        <v>41953</v>
      </c>
      <c r="E592" s="27" t="s">
        <v>569</v>
      </c>
      <c r="F592" s="18" t="str">
        <f>VLOOKUP(E592,BD_Escuela[],2,FALSE)</f>
        <v>Ingeniería Computación</v>
      </c>
      <c r="G592" s="27">
        <v>50</v>
      </c>
      <c r="H592" s="18" t="str">
        <f>VLOOKUP(G592,BD_Participacion[],2)</f>
        <v>Alta</v>
      </c>
      <c r="I592" s="18">
        <f>INDEX(BD_DecimasExtras,MATCH(H592,'BD Aux'!$H$7:$H$10,0),MATCH(YEAR(D592),'BD Aux'!$I$6:$M$6,0))</f>
        <v>0.5</v>
      </c>
      <c r="J592" s="27">
        <v>6.3</v>
      </c>
      <c r="K592" s="27">
        <v>3.3</v>
      </c>
      <c r="L592" s="27">
        <v>4.2</v>
      </c>
      <c r="M592" s="32">
        <f t="shared" si="27"/>
        <v>4.7040983606557383</v>
      </c>
      <c r="N592" s="32">
        <f t="shared" ca="1" si="28"/>
        <v>4.7547885245901638</v>
      </c>
      <c r="O592" s="32">
        <f>IF(J592&gt;AVERAGE(Prueba_1),$E$3,$E$4)</f>
        <v>4.4092307692307706</v>
      </c>
      <c r="P592" s="39">
        <f t="shared" si="29"/>
        <v>6.3</v>
      </c>
    </row>
    <row r="593" spans="3:16" ht="15.75" thickBot="1" x14ac:dyDescent="0.3">
      <c r="C593" s="25" t="s">
        <v>236</v>
      </c>
      <c r="D593" s="26">
        <v>42227</v>
      </c>
      <c r="E593" s="27" t="s">
        <v>563</v>
      </c>
      <c r="F593" s="18" t="str">
        <f>VLOOKUP(E593,BD_Escuela[],2,FALSE)</f>
        <v>Bachilerato</v>
      </c>
      <c r="G593" s="27">
        <v>48</v>
      </c>
      <c r="H593" s="18" t="str">
        <f>VLOOKUP(G593,BD_Participacion[],2)</f>
        <v>Alta</v>
      </c>
      <c r="I593" s="18">
        <f>INDEX(BD_DecimasExtras,MATCH(H593,'BD Aux'!$H$7:$H$10,0),MATCH(YEAR(D593),'BD Aux'!$I$6:$M$6,0))</f>
        <v>0.6</v>
      </c>
      <c r="J593" s="27">
        <v>2.2999999999999998</v>
      </c>
      <c r="K593" s="27">
        <v>3.8</v>
      </c>
      <c r="L593" s="27">
        <v>3.8</v>
      </c>
      <c r="M593" s="32">
        <f t="shared" si="27"/>
        <v>4.8040983606557379</v>
      </c>
      <c r="N593" s="32">
        <f t="shared" ca="1" si="28"/>
        <v>4.5945885245901641</v>
      </c>
      <c r="O593" s="32">
        <f>IF(J593&gt;AVERAGE(Prueba_1),$E$3,$E$4)</f>
        <v>3.2210526315789472</v>
      </c>
      <c r="P593" s="39">
        <f t="shared" si="29"/>
        <v>2.2999999999999998</v>
      </c>
    </row>
    <row r="594" spans="3:16" ht="15.75" thickBot="1" x14ac:dyDescent="0.3">
      <c r="C594" s="25" t="s">
        <v>245</v>
      </c>
      <c r="D594" s="26">
        <v>42535</v>
      </c>
      <c r="E594" s="27" t="s">
        <v>565</v>
      </c>
      <c r="F594" s="18" t="str">
        <f>VLOOKUP(E594,BD_Escuela[],2,FALSE)</f>
        <v>Enfermería</v>
      </c>
      <c r="G594" s="27">
        <v>47</v>
      </c>
      <c r="H594" s="18" t="str">
        <f>VLOOKUP(G594,BD_Participacion[],2)</f>
        <v>Alta</v>
      </c>
      <c r="I594" s="18">
        <f>INDEX(BD_DecimasExtras,MATCH(H594,'BD Aux'!$H$7:$H$10,0),MATCH(YEAR(D594),'BD Aux'!$I$6:$M$6,0))</f>
        <v>0.6</v>
      </c>
      <c r="J594" s="27">
        <v>1.4</v>
      </c>
      <c r="K594" s="27">
        <v>3.4</v>
      </c>
      <c r="L594" s="27">
        <v>6</v>
      </c>
      <c r="M594" s="32">
        <f t="shared" si="27"/>
        <v>4.8040983606557379</v>
      </c>
      <c r="N594" s="32">
        <f t="shared" ca="1" si="28"/>
        <v>5.7693885245901644</v>
      </c>
      <c r="O594" s="32">
        <f>IF(J594&gt;AVERAGE(Prueba_1),$E$3,$E$4)</f>
        <v>3.2210526315789472</v>
      </c>
      <c r="P594" s="39">
        <f t="shared" si="29"/>
        <v>6</v>
      </c>
    </row>
    <row r="595" spans="3:16" ht="15.75" thickBot="1" x14ac:dyDescent="0.3">
      <c r="C595" s="25" t="s">
        <v>382</v>
      </c>
      <c r="D595" s="26">
        <v>41457</v>
      </c>
      <c r="E595" s="27" t="s">
        <v>567</v>
      </c>
      <c r="F595" s="18" t="str">
        <f>VLOOKUP(E595,BD_Escuela[],2,FALSE)</f>
        <v>Ingeniería Comercial</v>
      </c>
      <c r="G595" s="27">
        <v>12</v>
      </c>
      <c r="H595" s="18" t="str">
        <f>VLOOKUP(G595,BD_Participacion[],2)</f>
        <v>No tuvo</v>
      </c>
      <c r="I595" s="18">
        <f>INDEX(BD_DecimasExtras,MATCH(H595,'BD Aux'!$H$7:$H$10,0),MATCH(YEAR(D595),'BD Aux'!$I$6:$M$6,0))</f>
        <v>0</v>
      </c>
      <c r="J595" s="27">
        <v>1.9</v>
      </c>
      <c r="K595" s="27">
        <v>4</v>
      </c>
      <c r="L595" s="27">
        <v>6.5</v>
      </c>
      <c r="M595" s="32">
        <f t="shared" si="27"/>
        <v>4.2040983606557383</v>
      </c>
      <c r="N595" s="32">
        <f t="shared" ca="1" si="28"/>
        <v>5.7159885245901645</v>
      </c>
      <c r="O595" s="32">
        <f>IF(J595&gt;AVERAGE(Prueba_1),$E$3,$E$4)</f>
        <v>3.2210526315789472</v>
      </c>
      <c r="P595" s="39">
        <f t="shared" si="29"/>
        <v>6.5</v>
      </c>
    </row>
    <row r="596" spans="3:16" ht="15.75" thickBot="1" x14ac:dyDescent="0.3">
      <c r="C596" s="25" t="s">
        <v>234</v>
      </c>
      <c r="D596" s="26">
        <v>42021</v>
      </c>
      <c r="E596" s="27" t="s">
        <v>575</v>
      </c>
      <c r="F596" s="18" t="str">
        <f>VLOOKUP(E596,BD_Escuela[],2,FALSE)</f>
        <v>Ingeniería Transporte</v>
      </c>
      <c r="G596" s="27">
        <v>14</v>
      </c>
      <c r="H596" s="18" t="str">
        <f>VLOOKUP(G596,BD_Participacion[],2)</f>
        <v>No tuvo</v>
      </c>
      <c r="I596" s="18">
        <f>INDEX(BD_DecimasExtras,MATCH(H596,'BD Aux'!$H$7:$H$10,0),MATCH(YEAR(D596),'BD Aux'!$I$6:$M$6,0))</f>
        <v>0</v>
      </c>
      <c r="J596" s="27">
        <v>1.2</v>
      </c>
      <c r="K596" s="27">
        <v>4.4000000000000004</v>
      </c>
      <c r="L596" s="27">
        <v>4.0999999999999996</v>
      </c>
      <c r="M596" s="32">
        <f t="shared" si="27"/>
        <v>4.2040983606557383</v>
      </c>
      <c r="N596" s="32">
        <f t="shared" ca="1" si="28"/>
        <v>4.4343885245901644</v>
      </c>
      <c r="O596" s="32">
        <f>IF(J596&gt;AVERAGE(Prueba_1),$E$3,$E$4)</f>
        <v>3.2210526315789472</v>
      </c>
      <c r="P596" s="39">
        <f t="shared" si="29"/>
        <v>4.4000000000000004</v>
      </c>
    </row>
    <row r="597" spans="3:16" ht="15.75" thickBot="1" x14ac:dyDescent="0.3">
      <c r="C597" s="25" t="s">
        <v>229</v>
      </c>
      <c r="D597" s="26">
        <v>42066</v>
      </c>
      <c r="E597" s="27" t="s">
        <v>559</v>
      </c>
      <c r="F597" s="18" t="str">
        <f>VLOOKUP(E597,BD_Escuela[],2,FALSE)</f>
        <v>Agronomía</v>
      </c>
      <c r="G597" s="27">
        <v>3</v>
      </c>
      <c r="H597" s="18" t="str">
        <f>VLOOKUP(G597,BD_Participacion[],2)</f>
        <v>No tuvo</v>
      </c>
      <c r="I597" s="18">
        <f>INDEX(BD_DecimasExtras,MATCH(H597,'BD Aux'!$H$7:$H$10,0),MATCH(YEAR(D597),'BD Aux'!$I$6:$M$6,0))</f>
        <v>0</v>
      </c>
      <c r="J597" s="27">
        <v>2.2000000000000002</v>
      </c>
      <c r="K597" s="27">
        <v>2</v>
      </c>
      <c r="L597" s="27">
        <v>2.9</v>
      </c>
      <c r="M597" s="32">
        <f t="shared" si="27"/>
        <v>2.3666666666666667</v>
      </c>
      <c r="N597" s="32">
        <f t="shared" ca="1" si="28"/>
        <v>2.8124000000000002</v>
      </c>
      <c r="O597" s="32">
        <f>IF(J597&gt;AVERAGE(Prueba_1),$E$3,$E$4)</f>
        <v>3.2210526315789472</v>
      </c>
      <c r="P597" s="39">
        <f t="shared" ca="1" si="29"/>
        <v>2.3666666666666667</v>
      </c>
    </row>
    <row r="598" spans="3:16" ht="15.75" thickBot="1" x14ac:dyDescent="0.3">
      <c r="C598" s="25" t="s">
        <v>283</v>
      </c>
      <c r="D598" s="26">
        <v>41808</v>
      </c>
      <c r="E598" s="27" t="s">
        <v>559</v>
      </c>
      <c r="F598" s="18" t="str">
        <f>VLOOKUP(E598,BD_Escuela[],2,FALSE)</f>
        <v>Agronomía</v>
      </c>
      <c r="G598" s="27">
        <v>39</v>
      </c>
      <c r="H598" s="18" t="str">
        <f>VLOOKUP(G598,BD_Participacion[],2)</f>
        <v xml:space="preserve">Media </v>
      </c>
      <c r="I598" s="18">
        <f>INDEX(BD_DecimasExtras,MATCH(H598,'BD Aux'!$H$7:$H$10,0),MATCH(YEAR(D598),'BD Aux'!$I$6:$M$6,0))</f>
        <v>0.3</v>
      </c>
      <c r="J598" s="27">
        <v>1.4</v>
      </c>
      <c r="K598" s="27">
        <v>6.4</v>
      </c>
      <c r="L598" s="27">
        <v>3.6</v>
      </c>
      <c r="M598" s="32">
        <f t="shared" si="27"/>
        <v>3.95</v>
      </c>
      <c r="N598" s="32">
        <f t="shared" ca="1" si="28"/>
        <v>4.0317000000000007</v>
      </c>
      <c r="O598" s="32">
        <f>IF(J598&gt;AVERAGE(Prueba_1),$E$3,$E$4)</f>
        <v>3.2210526315789472</v>
      </c>
      <c r="P598" s="39">
        <f t="shared" si="29"/>
        <v>1.4</v>
      </c>
    </row>
    <row r="599" spans="3:16" ht="15.75" thickBot="1" x14ac:dyDescent="0.3">
      <c r="C599" s="25" t="s">
        <v>383</v>
      </c>
      <c r="D599" s="26">
        <v>42202</v>
      </c>
      <c r="E599" s="27" t="s">
        <v>563</v>
      </c>
      <c r="F599" s="18" t="str">
        <f>VLOOKUP(E599,BD_Escuela[],2,FALSE)</f>
        <v>Bachilerato</v>
      </c>
      <c r="G599" s="27">
        <v>24</v>
      </c>
      <c r="H599" s="18" t="str">
        <f>VLOOKUP(G599,BD_Participacion[],2)</f>
        <v>Baja</v>
      </c>
      <c r="I599" s="18">
        <f>INDEX(BD_DecimasExtras,MATCH(H599,'BD Aux'!$H$7:$H$10,0),MATCH(YEAR(D599),'BD Aux'!$I$6:$M$6,0))</f>
        <v>0.1</v>
      </c>
      <c r="J599" s="27">
        <v>6.1</v>
      </c>
      <c r="K599" s="27">
        <v>5</v>
      </c>
      <c r="L599" s="27">
        <v>5.9</v>
      </c>
      <c r="M599" s="32">
        <f t="shared" si="27"/>
        <v>4.3040983606557379</v>
      </c>
      <c r="N599" s="32">
        <f t="shared" ca="1" si="28"/>
        <v>5.4489885245901641</v>
      </c>
      <c r="O599" s="32">
        <f>IF(J599&gt;AVERAGE(Prueba_1),$E$3,$E$4)</f>
        <v>4.4092307692307706</v>
      </c>
      <c r="P599" s="39">
        <f t="shared" si="29"/>
        <v>6.1</v>
      </c>
    </row>
    <row r="600" spans="3:16" ht="15.75" thickBot="1" x14ac:dyDescent="0.3">
      <c r="C600" s="25" t="s">
        <v>212</v>
      </c>
      <c r="D600" s="26">
        <v>42395</v>
      </c>
      <c r="E600" s="27" t="s">
        <v>577</v>
      </c>
      <c r="F600" s="18" t="str">
        <f>VLOOKUP(E600,BD_Escuela[],2,FALSE)</f>
        <v>Investigación Nutrición y Dietetica</v>
      </c>
      <c r="G600" s="27">
        <v>32</v>
      </c>
      <c r="H600" s="18" t="str">
        <f>VLOOKUP(G600,BD_Participacion[],2)</f>
        <v xml:space="preserve">Media </v>
      </c>
      <c r="I600" s="18">
        <f>INDEX(BD_DecimasExtras,MATCH(H600,'BD Aux'!$H$7:$H$10,0),MATCH(YEAR(D600),'BD Aux'!$I$6:$M$6,0))</f>
        <v>0.4</v>
      </c>
      <c r="J600" s="27">
        <v>6.3</v>
      </c>
      <c r="K600" s="27">
        <v>3.1</v>
      </c>
      <c r="L600" s="27">
        <v>4.0999999999999996</v>
      </c>
      <c r="M600" s="32">
        <f t="shared" si="27"/>
        <v>4.6040983606557386</v>
      </c>
      <c r="N600" s="32">
        <f t="shared" ca="1" si="28"/>
        <v>4.6479885245901649</v>
      </c>
      <c r="O600" s="32">
        <f>IF(J600&gt;AVERAGE(Prueba_1),$E$3,$E$4)</f>
        <v>4.4092307692307706</v>
      </c>
      <c r="P600" s="39">
        <f t="shared" si="29"/>
        <v>6.3</v>
      </c>
    </row>
    <row r="601" spans="3:16" ht="15.75" thickBot="1" x14ac:dyDescent="0.3">
      <c r="C601" s="25" t="s">
        <v>384</v>
      </c>
      <c r="D601" s="26">
        <v>41809</v>
      </c>
      <c r="E601" s="27" t="s">
        <v>565</v>
      </c>
      <c r="F601" s="18" t="str">
        <f>VLOOKUP(E601,BD_Escuela[],2,FALSE)</f>
        <v>Enfermería</v>
      </c>
      <c r="G601" s="27">
        <v>31</v>
      </c>
      <c r="H601" s="18" t="str">
        <f>VLOOKUP(G601,BD_Participacion[],2)</f>
        <v xml:space="preserve">Media </v>
      </c>
      <c r="I601" s="18">
        <f>INDEX(BD_DecimasExtras,MATCH(H601,'BD Aux'!$H$7:$H$10,0),MATCH(YEAR(D601),'BD Aux'!$I$6:$M$6,0))</f>
        <v>0.3</v>
      </c>
      <c r="J601" s="27">
        <v>1.2</v>
      </c>
      <c r="K601" s="27">
        <v>5.5</v>
      </c>
      <c r="L601" s="27">
        <v>2.9</v>
      </c>
      <c r="M601" s="32">
        <f t="shared" si="27"/>
        <v>4.5040983606557381</v>
      </c>
      <c r="N601" s="32">
        <f t="shared" ca="1" si="28"/>
        <v>3.9537885245901641</v>
      </c>
      <c r="O601" s="32">
        <f>IF(J601&gt;AVERAGE(Prueba_1),$E$3,$E$4)</f>
        <v>3.2210526315789472</v>
      </c>
      <c r="P601" s="39">
        <f t="shared" si="29"/>
        <v>1.2</v>
      </c>
    </row>
    <row r="602" spans="3:16" ht="15.75" thickBot="1" x14ac:dyDescent="0.3">
      <c r="C602" s="25" t="s">
        <v>385</v>
      </c>
      <c r="D602" s="26">
        <v>42000</v>
      </c>
      <c r="E602" s="27" t="s">
        <v>565</v>
      </c>
      <c r="F602" s="18" t="str">
        <f>VLOOKUP(E602,BD_Escuela[],2,FALSE)</f>
        <v>Enfermería</v>
      </c>
      <c r="G602" s="27">
        <v>32</v>
      </c>
      <c r="H602" s="18" t="str">
        <f>VLOOKUP(G602,BD_Participacion[],2)</f>
        <v xml:space="preserve">Media </v>
      </c>
      <c r="I602" s="18">
        <f>INDEX(BD_DecimasExtras,MATCH(H602,'BD Aux'!$H$7:$H$10,0),MATCH(YEAR(D602),'BD Aux'!$I$6:$M$6,0))</f>
        <v>0.3</v>
      </c>
      <c r="J602" s="27">
        <v>6.2</v>
      </c>
      <c r="K602" s="27">
        <v>4.2</v>
      </c>
      <c r="L602" s="27">
        <v>6.5</v>
      </c>
      <c r="M602" s="32">
        <f t="shared" si="27"/>
        <v>4.5040983606557381</v>
      </c>
      <c r="N602" s="32">
        <f t="shared" ca="1" si="28"/>
        <v>5.8761885245901651</v>
      </c>
      <c r="O602" s="32">
        <f>IF(J602&gt;AVERAGE(Prueba_1),$E$3,$E$4)</f>
        <v>4.4092307692307706</v>
      </c>
      <c r="P602" s="39">
        <f t="shared" si="29"/>
        <v>6.5</v>
      </c>
    </row>
    <row r="603" spans="3:16" ht="15.75" thickBot="1" x14ac:dyDescent="0.3">
      <c r="C603" s="25" t="s">
        <v>386</v>
      </c>
      <c r="D603" s="26">
        <v>42683</v>
      </c>
      <c r="E603" s="27" t="s">
        <v>569</v>
      </c>
      <c r="F603" s="18" t="str">
        <f>VLOOKUP(E603,BD_Escuela[],2,FALSE)</f>
        <v>Ingeniería Computación</v>
      </c>
      <c r="G603" s="27">
        <v>14</v>
      </c>
      <c r="H603" s="18" t="str">
        <f>VLOOKUP(G603,BD_Participacion[],2)</f>
        <v>No tuvo</v>
      </c>
      <c r="I603" s="18">
        <f>INDEX(BD_DecimasExtras,MATCH(H603,'BD Aux'!$H$7:$H$10,0),MATCH(YEAR(D603),'BD Aux'!$I$6:$M$6,0))</f>
        <v>0</v>
      </c>
      <c r="J603" s="27">
        <v>6.7</v>
      </c>
      <c r="K603" s="27">
        <v>2.2000000000000002</v>
      </c>
      <c r="L603" s="27">
        <v>5</v>
      </c>
      <c r="M603" s="32">
        <f t="shared" si="27"/>
        <v>4.2040983606557383</v>
      </c>
      <c r="N603" s="32">
        <f t="shared" ca="1" si="28"/>
        <v>4.2</v>
      </c>
      <c r="O603" s="32">
        <f>IF(J603&gt;AVERAGE(Prueba_1),$E$3,$E$4)</f>
        <v>4.4092307692307706</v>
      </c>
      <c r="P603" s="39">
        <f t="shared" si="29"/>
        <v>6.7</v>
      </c>
    </row>
    <row r="604" spans="3:16" ht="15.75" thickBot="1" x14ac:dyDescent="0.3">
      <c r="C604" s="25" t="s">
        <v>387</v>
      </c>
      <c r="D604" s="26">
        <v>42690</v>
      </c>
      <c r="E604" s="27" t="s">
        <v>565</v>
      </c>
      <c r="F604" s="18" t="str">
        <f>VLOOKUP(E604,BD_Escuela[],2,FALSE)</f>
        <v>Enfermería</v>
      </c>
      <c r="G604" s="27">
        <v>45</v>
      </c>
      <c r="H604" s="18" t="str">
        <f>VLOOKUP(G604,BD_Participacion[],2)</f>
        <v>Alta</v>
      </c>
      <c r="I604" s="18">
        <f>INDEX(BD_DecimasExtras,MATCH(H604,'BD Aux'!$H$7:$H$10,0),MATCH(YEAR(D604),'BD Aux'!$I$6:$M$6,0))</f>
        <v>0.6</v>
      </c>
      <c r="J604" s="27">
        <v>2.1</v>
      </c>
      <c r="K604" s="27">
        <v>2</v>
      </c>
      <c r="L604" s="27">
        <v>5.0999999999999996</v>
      </c>
      <c r="M604" s="32">
        <f t="shared" si="27"/>
        <v>4.8040983606557379</v>
      </c>
      <c r="N604" s="32">
        <f t="shared" ca="1" si="28"/>
        <v>4.2</v>
      </c>
      <c r="O604" s="32">
        <f>IF(J604&gt;AVERAGE(Prueba_1),$E$3,$E$4)</f>
        <v>3.2210526315789472</v>
      </c>
      <c r="P604" s="39">
        <f t="shared" si="29"/>
        <v>5.0999999999999996</v>
      </c>
    </row>
    <row r="605" spans="3:16" ht="15.75" thickBot="1" x14ac:dyDescent="0.3">
      <c r="C605" s="25" t="s">
        <v>388</v>
      </c>
      <c r="D605" s="26">
        <v>41876</v>
      </c>
      <c r="E605" s="27" t="s">
        <v>575</v>
      </c>
      <c r="F605" s="18" t="str">
        <f>VLOOKUP(E605,BD_Escuela[],2,FALSE)</f>
        <v>Ingeniería Transporte</v>
      </c>
      <c r="G605" s="27">
        <v>4</v>
      </c>
      <c r="H605" s="18" t="str">
        <f>VLOOKUP(G605,BD_Participacion[],2)</f>
        <v>No tuvo</v>
      </c>
      <c r="I605" s="18">
        <f>INDEX(BD_DecimasExtras,MATCH(H605,'BD Aux'!$H$7:$H$10,0),MATCH(YEAR(D605),'BD Aux'!$I$6:$M$6,0))</f>
        <v>0</v>
      </c>
      <c r="J605" s="27">
        <v>4.5</v>
      </c>
      <c r="K605" s="27">
        <v>1.7</v>
      </c>
      <c r="L605" s="27">
        <v>4.5</v>
      </c>
      <c r="M605" s="32">
        <f t="shared" si="27"/>
        <v>4.2040983606557383</v>
      </c>
      <c r="N605" s="32">
        <f t="shared" ca="1" si="28"/>
        <v>4.6479885245901649</v>
      </c>
      <c r="O605" s="32">
        <f>IF(J605&gt;AVERAGE(Prueba_1),$E$3,$E$4)</f>
        <v>4.4092307692307706</v>
      </c>
      <c r="P605" s="39">
        <f t="shared" si="29"/>
        <v>4.5</v>
      </c>
    </row>
    <row r="606" spans="3:16" ht="15.75" thickBot="1" x14ac:dyDescent="0.3">
      <c r="C606" s="25" t="s">
        <v>212</v>
      </c>
      <c r="D606" s="26">
        <v>41450</v>
      </c>
      <c r="E606" s="27" t="s">
        <v>571</v>
      </c>
      <c r="F606" s="18" t="str">
        <f>VLOOKUP(E606,BD_Escuela[],2,FALSE)</f>
        <v>Ingeniería Forestal</v>
      </c>
      <c r="G606" s="27">
        <v>10</v>
      </c>
      <c r="H606" s="18" t="str">
        <f>VLOOKUP(G606,BD_Participacion[],2)</f>
        <v>No tuvo</v>
      </c>
      <c r="I606" s="18">
        <f>INDEX(BD_DecimasExtras,MATCH(H606,'BD Aux'!$H$7:$H$10,0),MATCH(YEAR(D606),'BD Aux'!$I$6:$M$6,0))</f>
        <v>0</v>
      </c>
      <c r="J606" s="27">
        <v>2.8</v>
      </c>
      <c r="K606" s="27">
        <v>3.2</v>
      </c>
      <c r="L606" s="27">
        <v>3</v>
      </c>
      <c r="M606" s="32">
        <f t="shared" si="27"/>
        <v>4.2040983606557383</v>
      </c>
      <c r="N606" s="32">
        <f t="shared" ca="1" si="28"/>
        <v>3.8469885245901643</v>
      </c>
      <c r="O606" s="32">
        <f>IF(J606&gt;AVERAGE(Prueba_1),$E$3,$E$4)</f>
        <v>3.2210526315789472</v>
      </c>
      <c r="P606" s="39">
        <f t="shared" ca="1" si="29"/>
        <v>3.2210526315789472</v>
      </c>
    </row>
    <row r="607" spans="3:16" ht="15.75" thickBot="1" x14ac:dyDescent="0.3">
      <c r="C607" s="25" t="s">
        <v>389</v>
      </c>
      <c r="D607" s="26">
        <v>42227</v>
      </c>
      <c r="E607" s="27" t="s">
        <v>577</v>
      </c>
      <c r="F607" s="18" t="str">
        <f>VLOOKUP(E607,BD_Escuela[],2,FALSE)</f>
        <v>Investigación Nutrición y Dietetica</v>
      </c>
      <c r="G607" s="27">
        <v>10</v>
      </c>
      <c r="H607" s="18" t="str">
        <f>VLOOKUP(G607,BD_Participacion[],2)</f>
        <v>No tuvo</v>
      </c>
      <c r="I607" s="18">
        <f>INDEX(BD_DecimasExtras,MATCH(H607,'BD Aux'!$H$7:$H$10,0),MATCH(YEAR(D607),'BD Aux'!$I$6:$M$6,0))</f>
        <v>0</v>
      </c>
      <c r="J607" s="27">
        <v>6.5</v>
      </c>
      <c r="K607" s="27">
        <v>7</v>
      </c>
      <c r="L607" s="27">
        <v>1.9</v>
      </c>
      <c r="M607" s="32">
        <f t="shared" si="27"/>
        <v>4.2040983606557383</v>
      </c>
      <c r="N607" s="32">
        <f t="shared" ca="1" si="28"/>
        <v>3.2595885245901646</v>
      </c>
      <c r="O607" s="32">
        <f>IF(J607&gt;AVERAGE(Prueba_1),$E$3,$E$4)</f>
        <v>4.4092307692307706</v>
      </c>
      <c r="P607" s="39">
        <f t="shared" ca="1" si="29"/>
        <v>3.2595885245901646</v>
      </c>
    </row>
    <row r="608" spans="3:16" ht="15.75" thickBot="1" x14ac:dyDescent="0.3">
      <c r="C608" s="25" t="s">
        <v>136</v>
      </c>
      <c r="D608" s="26">
        <v>42209</v>
      </c>
      <c r="E608" s="27" t="s">
        <v>573</v>
      </c>
      <c r="F608" s="18" t="str">
        <f>VLOOKUP(E608,BD_Escuela[],2,FALSE)</f>
        <v>Ingeniería Mecánica</v>
      </c>
      <c r="G608" s="27">
        <v>16</v>
      </c>
      <c r="H608" s="18" t="str">
        <f>VLOOKUP(G608,BD_Participacion[],2)</f>
        <v>Baja</v>
      </c>
      <c r="I608" s="18">
        <f>INDEX(BD_DecimasExtras,MATCH(H608,'BD Aux'!$H$7:$H$10,0),MATCH(YEAR(D608),'BD Aux'!$I$6:$M$6,0))</f>
        <v>0.1</v>
      </c>
      <c r="J608" s="27">
        <v>6</v>
      </c>
      <c r="K608" s="27">
        <v>5.9</v>
      </c>
      <c r="L608" s="27">
        <v>3.4</v>
      </c>
      <c r="M608" s="32">
        <f t="shared" si="27"/>
        <v>4.3040983606557379</v>
      </c>
      <c r="N608" s="32">
        <f t="shared" ca="1" si="28"/>
        <v>4.1139885245901642</v>
      </c>
      <c r="O608" s="32">
        <f>IF(J608&gt;AVERAGE(Prueba_1),$E$3,$E$4)</f>
        <v>4.4092307692307706</v>
      </c>
      <c r="P608" s="39">
        <f t="shared" ca="1" si="29"/>
        <v>4.1139885245901642</v>
      </c>
    </row>
    <row r="609" spans="3:16" ht="15.75" thickBot="1" x14ac:dyDescent="0.3">
      <c r="C609" s="25" t="s">
        <v>337</v>
      </c>
      <c r="D609" s="26">
        <v>42587</v>
      </c>
      <c r="E609" s="27" t="s">
        <v>577</v>
      </c>
      <c r="F609" s="18" t="str">
        <f>VLOOKUP(E609,BD_Escuela[],2,FALSE)</f>
        <v>Investigación Nutrición y Dietetica</v>
      </c>
      <c r="G609" s="27">
        <v>36</v>
      </c>
      <c r="H609" s="18" t="str">
        <f>VLOOKUP(G609,BD_Participacion[],2)</f>
        <v xml:space="preserve">Media </v>
      </c>
      <c r="I609" s="18">
        <f>INDEX(BD_DecimasExtras,MATCH(H609,'BD Aux'!$H$7:$H$10,0),MATCH(YEAR(D609),'BD Aux'!$I$6:$M$6,0))</f>
        <v>0.4</v>
      </c>
      <c r="J609" s="27">
        <v>4.0999999999999996</v>
      </c>
      <c r="K609" s="27">
        <v>1</v>
      </c>
      <c r="L609" s="27">
        <v>4.0999999999999996</v>
      </c>
      <c r="M609" s="32">
        <f t="shared" si="27"/>
        <v>4.6040983606557386</v>
      </c>
      <c r="N609" s="32">
        <f t="shared" ca="1" si="28"/>
        <v>4.2</v>
      </c>
      <c r="O609" s="32">
        <f>IF(J609&gt;AVERAGE(Prueba_1),$E$3,$E$4)</f>
        <v>4.4092307692307706</v>
      </c>
      <c r="P609" s="39">
        <f t="shared" si="29"/>
        <v>4.0999999999999996</v>
      </c>
    </row>
    <row r="610" spans="3:16" ht="15.75" thickBot="1" x14ac:dyDescent="0.3">
      <c r="C610" s="25" t="s">
        <v>390</v>
      </c>
      <c r="D610" s="26">
        <v>42363</v>
      </c>
      <c r="E610" s="27" t="s">
        <v>561</v>
      </c>
      <c r="F610" s="18" t="str">
        <f>VLOOKUP(E610,BD_Escuela[],2,FALSE)</f>
        <v>Astronomía</v>
      </c>
      <c r="G610" s="27">
        <v>37</v>
      </c>
      <c r="H610" s="18" t="str">
        <f>VLOOKUP(G610,BD_Participacion[],2)</f>
        <v xml:space="preserve">Media </v>
      </c>
      <c r="I610" s="18">
        <f>INDEX(BD_DecimasExtras,MATCH(H610,'BD Aux'!$H$7:$H$10,0),MATCH(YEAR(D610),'BD Aux'!$I$6:$M$6,0))</f>
        <v>0.3</v>
      </c>
      <c r="J610" s="27">
        <v>1.8</v>
      </c>
      <c r="K610" s="27">
        <v>4.7</v>
      </c>
      <c r="L610" s="27">
        <v>5.7</v>
      </c>
      <c r="M610" s="32">
        <f t="shared" si="27"/>
        <v>4.5040983606557381</v>
      </c>
      <c r="N610" s="32">
        <f t="shared" ca="1" si="28"/>
        <v>5.4489885245901641</v>
      </c>
      <c r="O610" s="32">
        <f>IF(J610&gt;AVERAGE(Prueba_1),$E$3,$E$4)</f>
        <v>3.2210526315789472</v>
      </c>
      <c r="P610" s="39">
        <f t="shared" si="29"/>
        <v>5.7</v>
      </c>
    </row>
    <row r="611" spans="3:16" ht="15.75" thickBot="1" x14ac:dyDescent="0.3">
      <c r="C611" s="25" t="s">
        <v>46</v>
      </c>
      <c r="D611" s="26">
        <v>41945</v>
      </c>
      <c r="E611" s="27" t="s">
        <v>577</v>
      </c>
      <c r="F611" s="18" t="str">
        <f>VLOOKUP(E611,BD_Escuela[],2,FALSE)</f>
        <v>Investigación Nutrición y Dietetica</v>
      </c>
      <c r="G611" s="27">
        <v>37</v>
      </c>
      <c r="H611" s="18" t="str">
        <f>VLOOKUP(G611,BD_Participacion[],2)</f>
        <v xml:space="preserve">Media </v>
      </c>
      <c r="I611" s="18">
        <f>INDEX(BD_DecimasExtras,MATCH(H611,'BD Aux'!$H$7:$H$10,0),MATCH(YEAR(D611),'BD Aux'!$I$6:$M$6,0))</f>
        <v>0.3</v>
      </c>
      <c r="J611" s="27">
        <v>4.2</v>
      </c>
      <c r="K611" s="27">
        <v>4.5</v>
      </c>
      <c r="L611" s="27">
        <v>6.4</v>
      </c>
      <c r="M611" s="32">
        <f t="shared" si="27"/>
        <v>4.5040983606557381</v>
      </c>
      <c r="N611" s="32">
        <f t="shared" ca="1" si="28"/>
        <v>5.8227885245901643</v>
      </c>
      <c r="O611" s="32">
        <f>IF(J611&gt;AVERAGE(Prueba_1),$E$3,$E$4)</f>
        <v>4.4092307692307706</v>
      </c>
      <c r="P611" s="39">
        <f t="shared" si="29"/>
        <v>6.4</v>
      </c>
    </row>
    <row r="612" spans="3:16" ht="15.75" thickBot="1" x14ac:dyDescent="0.3">
      <c r="C612" s="25" t="s">
        <v>277</v>
      </c>
      <c r="D612" s="26">
        <v>42078</v>
      </c>
      <c r="E612" s="27" t="s">
        <v>571</v>
      </c>
      <c r="F612" s="18" t="str">
        <f>VLOOKUP(E612,BD_Escuela[],2,FALSE)</f>
        <v>Ingeniería Forestal</v>
      </c>
      <c r="G612" s="27">
        <v>29</v>
      </c>
      <c r="H612" s="18" t="str">
        <f>VLOOKUP(G612,BD_Participacion[],2)</f>
        <v>Baja</v>
      </c>
      <c r="I612" s="18">
        <f>INDEX(BD_DecimasExtras,MATCH(H612,'BD Aux'!$H$7:$H$10,0),MATCH(YEAR(D612),'BD Aux'!$I$6:$M$6,0))</f>
        <v>0.1</v>
      </c>
      <c r="J612" s="27">
        <v>6.8</v>
      </c>
      <c r="K612" s="27">
        <v>2.7</v>
      </c>
      <c r="L612" s="27">
        <v>2.7</v>
      </c>
      <c r="M612" s="32">
        <f t="shared" si="27"/>
        <v>4.3040983606557379</v>
      </c>
      <c r="N612" s="32">
        <f t="shared" ca="1" si="28"/>
        <v>3.7401885245901645</v>
      </c>
      <c r="O612" s="32">
        <f>IF(J612&gt;AVERAGE(Prueba_1),$E$3,$E$4)</f>
        <v>4.4092307692307706</v>
      </c>
      <c r="P612" s="39">
        <f t="shared" ca="1" si="29"/>
        <v>3.7401885245901645</v>
      </c>
    </row>
    <row r="613" spans="3:16" ht="15.75" thickBot="1" x14ac:dyDescent="0.3">
      <c r="C613" s="25" t="s">
        <v>391</v>
      </c>
      <c r="D613" s="26">
        <v>42484</v>
      </c>
      <c r="E613" s="27" t="s">
        <v>565</v>
      </c>
      <c r="F613" s="18" t="str">
        <f>VLOOKUP(E613,BD_Escuela[],2,FALSE)</f>
        <v>Enfermería</v>
      </c>
      <c r="G613" s="27">
        <v>46</v>
      </c>
      <c r="H613" s="18" t="str">
        <f>VLOOKUP(G613,BD_Participacion[],2)</f>
        <v>Alta</v>
      </c>
      <c r="I613" s="18">
        <f>INDEX(BD_DecimasExtras,MATCH(H613,'BD Aux'!$H$7:$H$10,0),MATCH(YEAR(D613),'BD Aux'!$I$6:$M$6,0))</f>
        <v>0.6</v>
      </c>
      <c r="J613" s="27">
        <v>3.1</v>
      </c>
      <c r="K613" s="27">
        <v>5.0999999999999996</v>
      </c>
      <c r="L613" s="27">
        <v>5.9</v>
      </c>
      <c r="M613" s="32">
        <f t="shared" si="27"/>
        <v>4.8040983606557379</v>
      </c>
      <c r="N613" s="32">
        <f t="shared" ca="1" si="28"/>
        <v>5.7159885245901645</v>
      </c>
      <c r="O613" s="32">
        <f>IF(J613&gt;AVERAGE(Prueba_1),$E$3,$E$4)</f>
        <v>3.2210526315789472</v>
      </c>
      <c r="P613" s="39">
        <f t="shared" si="29"/>
        <v>5.9</v>
      </c>
    </row>
    <row r="614" spans="3:16" ht="15.75" thickBot="1" x14ac:dyDescent="0.3">
      <c r="C614" s="25" t="s">
        <v>385</v>
      </c>
      <c r="D614" s="26">
        <v>42000</v>
      </c>
      <c r="E614" s="27" t="s">
        <v>571</v>
      </c>
      <c r="F614" s="18" t="str">
        <f>VLOOKUP(E614,BD_Escuela[],2,FALSE)</f>
        <v>Ingeniería Forestal</v>
      </c>
      <c r="G614" s="27">
        <v>7</v>
      </c>
      <c r="H614" s="18" t="str">
        <f>VLOOKUP(G614,BD_Participacion[],2)</f>
        <v>No tuvo</v>
      </c>
      <c r="I614" s="18">
        <f>INDEX(BD_DecimasExtras,MATCH(H614,'BD Aux'!$H$7:$H$10,0),MATCH(YEAR(D614),'BD Aux'!$I$6:$M$6,0))</f>
        <v>0</v>
      </c>
      <c r="J614" s="27">
        <v>5.3</v>
      </c>
      <c r="K614" s="27">
        <v>1.6</v>
      </c>
      <c r="L614" s="27">
        <v>6.5</v>
      </c>
      <c r="M614" s="32">
        <f t="shared" si="27"/>
        <v>4.2040983606557383</v>
      </c>
      <c r="N614" s="32">
        <f t="shared" ca="1" si="28"/>
        <v>5.7159885245901645</v>
      </c>
      <c r="O614" s="32">
        <f>IF(J614&gt;AVERAGE(Prueba_1),$E$3,$E$4)</f>
        <v>4.4092307692307706</v>
      </c>
      <c r="P614" s="39">
        <f t="shared" si="29"/>
        <v>6.5</v>
      </c>
    </row>
    <row r="615" spans="3:16" ht="15.75" thickBot="1" x14ac:dyDescent="0.3">
      <c r="C615" s="25" t="s">
        <v>99</v>
      </c>
      <c r="D615" s="26">
        <v>41914</v>
      </c>
      <c r="E615" s="27" t="s">
        <v>569</v>
      </c>
      <c r="F615" s="18" t="str">
        <f>VLOOKUP(E615,BD_Escuela[],2,FALSE)</f>
        <v>Ingeniería Computación</v>
      </c>
      <c r="G615" s="27">
        <v>34</v>
      </c>
      <c r="H615" s="18" t="str">
        <f>VLOOKUP(G615,BD_Participacion[],2)</f>
        <v xml:space="preserve">Media </v>
      </c>
      <c r="I615" s="18">
        <f>INDEX(BD_DecimasExtras,MATCH(H615,'BD Aux'!$H$7:$H$10,0),MATCH(YEAR(D615),'BD Aux'!$I$6:$M$6,0))</f>
        <v>0.3</v>
      </c>
      <c r="J615" s="27">
        <v>5.7</v>
      </c>
      <c r="K615" s="27">
        <v>3.1</v>
      </c>
      <c r="L615" s="27">
        <v>6.5</v>
      </c>
      <c r="M615" s="32">
        <f t="shared" si="27"/>
        <v>4.5040983606557381</v>
      </c>
      <c r="N615" s="32">
        <f t="shared" ca="1" si="28"/>
        <v>5.8761885245901651</v>
      </c>
      <c r="O615" s="32">
        <f>IF(J615&gt;AVERAGE(Prueba_1),$E$3,$E$4)</f>
        <v>4.4092307692307706</v>
      </c>
      <c r="P615" s="39">
        <f t="shared" si="29"/>
        <v>6.5</v>
      </c>
    </row>
    <row r="616" spans="3:16" ht="15.75" thickBot="1" x14ac:dyDescent="0.3">
      <c r="C616" s="25" t="s">
        <v>392</v>
      </c>
      <c r="D616" s="26">
        <v>42641</v>
      </c>
      <c r="E616" s="27" t="s">
        <v>559</v>
      </c>
      <c r="F616" s="18" t="str">
        <f>VLOOKUP(E616,BD_Escuela[],2,FALSE)</f>
        <v>Agronomía</v>
      </c>
      <c r="G616" s="27">
        <v>6</v>
      </c>
      <c r="H616" s="18" t="str">
        <f>VLOOKUP(G616,BD_Participacion[],2)</f>
        <v>No tuvo</v>
      </c>
      <c r="I616" s="18">
        <f>INDEX(BD_DecimasExtras,MATCH(H616,'BD Aux'!$H$7:$H$10,0),MATCH(YEAR(D616),'BD Aux'!$I$6:$M$6,0))</f>
        <v>0</v>
      </c>
      <c r="J616" s="27">
        <v>6.1</v>
      </c>
      <c r="K616" s="27">
        <v>4.8</v>
      </c>
      <c r="L616" s="27">
        <v>6.5</v>
      </c>
      <c r="M616" s="32">
        <f t="shared" si="27"/>
        <v>5.8</v>
      </c>
      <c r="N616" s="32">
        <f t="shared" ca="1" si="28"/>
        <v>4.2</v>
      </c>
      <c r="O616" s="32">
        <f>IF(J616&gt;AVERAGE(Prueba_1),$E$3,$E$4)</f>
        <v>4.4092307692307706</v>
      </c>
      <c r="P616" s="39">
        <f t="shared" si="29"/>
        <v>6.5</v>
      </c>
    </row>
    <row r="617" spans="3:16" ht="15.75" thickBot="1" x14ac:dyDescent="0.3">
      <c r="C617" s="25" t="s">
        <v>240</v>
      </c>
      <c r="D617" s="26">
        <v>42298</v>
      </c>
      <c r="E617" s="27" t="s">
        <v>569</v>
      </c>
      <c r="F617" s="18" t="str">
        <f>VLOOKUP(E617,BD_Escuela[],2,FALSE)</f>
        <v>Ingeniería Computación</v>
      </c>
      <c r="G617" s="27">
        <v>19</v>
      </c>
      <c r="H617" s="18" t="str">
        <f>VLOOKUP(G617,BD_Participacion[],2)</f>
        <v>Baja</v>
      </c>
      <c r="I617" s="18">
        <f>INDEX(BD_DecimasExtras,MATCH(H617,'BD Aux'!$H$7:$H$10,0),MATCH(YEAR(D617),'BD Aux'!$I$6:$M$6,0))</f>
        <v>0.1</v>
      </c>
      <c r="J617" s="27">
        <v>6.5</v>
      </c>
      <c r="K617" s="27">
        <v>6.8</v>
      </c>
      <c r="L617" s="27">
        <v>3.8</v>
      </c>
      <c r="M617" s="32">
        <f t="shared" si="27"/>
        <v>4.3040983606557379</v>
      </c>
      <c r="N617" s="32">
        <f t="shared" ca="1" si="28"/>
        <v>4.3275885245901637</v>
      </c>
      <c r="O617" s="32">
        <f>IF(J617&gt;AVERAGE(Prueba_1),$E$3,$E$4)</f>
        <v>4.4092307692307706</v>
      </c>
      <c r="P617" s="39">
        <f t="shared" ca="1" si="29"/>
        <v>4.3040983606557379</v>
      </c>
    </row>
    <row r="618" spans="3:16" ht="15.75" thickBot="1" x14ac:dyDescent="0.3">
      <c r="C618" s="25" t="s">
        <v>393</v>
      </c>
      <c r="D618" s="26">
        <v>42180</v>
      </c>
      <c r="E618" s="27" t="s">
        <v>561</v>
      </c>
      <c r="F618" s="18" t="str">
        <f>VLOOKUP(E618,BD_Escuela[],2,FALSE)</f>
        <v>Astronomía</v>
      </c>
      <c r="G618" s="27">
        <v>10</v>
      </c>
      <c r="H618" s="18" t="str">
        <f>VLOOKUP(G618,BD_Participacion[],2)</f>
        <v>No tuvo</v>
      </c>
      <c r="I618" s="18">
        <f>INDEX(BD_DecimasExtras,MATCH(H618,'BD Aux'!$H$7:$H$10,0),MATCH(YEAR(D618),'BD Aux'!$I$6:$M$6,0))</f>
        <v>0</v>
      </c>
      <c r="J618" s="27">
        <v>6.7</v>
      </c>
      <c r="K618" s="27">
        <v>2.9</v>
      </c>
      <c r="L618" s="27">
        <v>2.2000000000000002</v>
      </c>
      <c r="M618" s="32">
        <f t="shared" si="27"/>
        <v>4.2040983606557383</v>
      </c>
      <c r="N618" s="32">
        <f t="shared" ca="1" si="28"/>
        <v>3.4197885245901647</v>
      </c>
      <c r="O618" s="32">
        <f>IF(J618&gt;AVERAGE(Prueba_1),$E$3,$E$4)</f>
        <v>4.4092307692307706</v>
      </c>
      <c r="P618" s="39">
        <f t="shared" ca="1" si="29"/>
        <v>3.4197885245901647</v>
      </c>
    </row>
    <row r="619" spans="3:16" ht="15.75" thickBot="1" x14ac:dyDescent="0.3">
      <c r="C619" s="25" t="s">
        <v>114</v>
      </c>
      <c r="D619" s="26">
        <v>42289</v>
      </c>
      <c r="E619" s="27" t="s">
        <v>577</v>
      </c>
      <c r="F619" s="18" t="str">
        <f>VLOOKUP(E619,BD_Escuela[],2,FALSE)</f>
        <v>Investigación Nutrición y Dietetica</v>
      </c>
      <c r="G619" s="27">
        <v>38</v>
      </c>
      <c r="H619" s="18" t="str">
        <f>VLOOKUP(G619,BD_Participacion[],2)</f>
        <v xml:space="preserve">Media </v>
      </c>
      <c r="I619" s="18">
        <f>INDEX(BD_DecimasExtras,MATCH(H619,'BD Aux'!$H$7:$H$10,0),MATCH(YEAR(D619),'BD Aux'!$I$6:$M$6,0))</f>
        <v>0.3</v>
      </c>
      <c r="J619" s="27">
        <v>4.5</v>
      </c>
      <c r="K619" s="27">
        <v>4.9000000000000004</v>
      </c>
      <c r="L619" s="27">
        <v>2.8</v>
      </c>
      <c r="M619" s="32">
        <f t="shared" si="27"/>
        <v>4.5040983606557381</v>
      </c>
      <c r="N619" s="32">
        <f t="shared" ca="1" si="28"/>
        <v>3.9003885245901642</v>
      </c>
      <c r="O619" s="32">
        <f>IF(J619&gt;AVERAGE(Prueba_1),$E$3,$E$4)</f>
        <v>4.4092307692307706</v>
      </c>
      <c r="P619" s="39">
        <f t="shared" si="29"/>
        <v>2.8</v>
      </c>
    </row>
    <row r="620" spans="3:16" ht="15.75" thickBot="1" x14ac:dyDescent="0.3">
      <c r="C620" s="25" t="s">
        <v>262</v>
      </c>
      <c r="D620" s="26">
        <v>41356</v>
      </c>
      <c r="E620" s="27" t="s">
        <v>575</v>
      </c>
      <c r="F620" s="18" t="str">
        <f>VLOOKUP(E620,BD_Escuela[],2,FALSE)</f>
        <v>Ingeniería Transporte</v>
      </c>
      <c r="G620" s="27">
        <v>24</v>
      </c>
      <c r="H620" s="18" t="str">
        <f>VLOOKUP(G620,BD_Participacion[],2)</f>
        <v>Baja</v>
      </c>
      <c r="I620" s="18">
        <f>INDEX(BD_DecimasExtras,MATCH(H620,'BD Aux'!$H$7:$H$10,0),MATCH(YEAR(D620),'BD Aux'!$I$6:$M$6,0))</f>
        <v>0.1</v>
      </c>
      <c r="J620" s="27">
        <v>4.4000000000000004</v>
      </c>
      <c r="K620" s="27">
        <v>5</v>
      </c>
      <c r="L620" s="27">
        <v>4.4000000000000004</v>
      </c>
      <c r="M620" s="32">
        <f t="shared" si="27"/>
        <v>4.3040983606557379</v>
      </c>
      <c r="N620" s="32">
        <f t="shared" ca="1" si="28"/>
        <v>4.6479885245901649</v>
      </c>
      <c r="O620" s="32">
        <f>IF(J620&gt;AVERAGE(Prueba_1),$E$3,$E$4)</f>
        <v>4.4092307692307706</v>
      </c>
      <c r="P620" s="39">
        <f t="shared" si="29"/>
        <v>5</v>
      </c>
    </row>
    <row r="621" spans="3:16" ht="15.75" thickBot="1" x14ac:dyDescent="0.3">
      <c r="C621" s="25" t="s">
        <v>394</v>
      </c>
      <c r="D621" s="26">
        <v>41910</v>
      </c>
      <c r="E621" s="27" t="s">
        <v>563</v>
      </c>
      <c r="F621" s="18" t="str">
        <f>VLOOKUP(E621,BD_Escuela[],2,FALSE)</f>
        <v>Bachilerato</v>
      </c>
      <c r="G621" s="27">
        <v>49</v>
      </c>
      <c r="H621" s="18" t="str">
        <f>VLOOKUP(G621,BD_Participacion[],2)</f>
        <v>Alta</v>
      </c>
      <c r="I621" s="18">
        <f>INDEX(BD_DecimasExtras,MATCH(H621,'BD Aux'!$H$7:$H$10,0),MATCH(YEAR(D621),'BD Aux'!$I$6:$M$6,0))</f>
        <v>0.5</v>
      </c>
      <c r="J621" s="27">
        <v>1.5</v>
      </c>
      <c r="K621" s="27">
        <v>1.5</v>
      </c>
      <c r="L621" s="27">
        <v>4.9000000000000004</v>
      </c>
      <c r="M621" s="32">
        <f t="shared" si="27"/>
        <v>4.7040983606557383</v>
      </c>
      <c r="N621" s="32">
        <f t="shared" ca="1" si="28"/>
        <v>5.1285885245901648</v>
      </c>
      <c r="O621" s="32">
        <f>IF(J621&gt;AVERAGE(Prueba_1),$E$3,$E$4)</f>
        <v>3.2210526315789472</v>
      </c>
      <c r="P621" s="39">
        <f t="shared" si="29"/>
        <v>4.9000000000000004</v>
      </c>
    </row>
    <row r="622" spans="3:16" ht="15.75" thickBot="1" x14ac:dyDescent="0.3">
      <c r="C622" s="25" t="s">
        <v>395</v>
      </c>
      <c r="D622" s="26">
        <v>42141</v>
      </c>
      <c r="E622" s="27" t="s">
        <v>563</v>
      </c>
      <c r="F622" s="18" t="str">
        <f>VLOOKUP(E622,BD_Escuela[],2,FALSE)</f>
        <v>Bachilerato</v>
      </c>
      <c r="G622" s="27">
        <v>50</v>
      </c>
      <c r="H622" s="18" t="str">
        <f>VLOOKUP(G622,BD_Participacion[],2)</f>
        <v>Alta</v>
      </c>
      <c r="I622" s="18">
        <f>INDEX(BD_DecimasExtras,MATCH(H622,'BD Aux'!$H$7:$H$10,0),MATCH(YEAR(D622),'BD Aux'!$I$6:$M$6,0))</f>
        <v>0.6</v>
      </c>
      <c r="J622" s="27">
        <v>2.9</v>
      </c>
      <c r="K622" s="27">
        <v>2</v>
      </c>
      <c r="L622" s="27">
        <v>5.9</v>
      </c>
      <c r="M622" s="32">
        <f t="shared" si="27"/>
        <v>4.8040983606557379</v>
      </c>
      <c r="N622" s="32">
        <f t="shared" ca="1" si="28"/>
        <v>5.7159885245901645</v>
      </c>
      <c r="O622" s="32">
        <f>IF(J622&gt;AVERAGE(Prueba_1),$E$3,$E$4)</f>
        <v>3.2210526315789472</v>
      </c>
      <c r="P622" s="39">
        <f t="shared" si="29"/>
        <v>5.9</v>
      </c>
    </row>
    <row r="623" spans="3:16" ht="15.75" thickBot="1" x14ac:dyDescent="0.3">
      <c r="C623" s="25" t="s">
        <v>396</v>
      </c>
      <c r="D623" s="26">
        <v>41391</v>
      </c>
      <c r="E623" s="27" t="s">
        <v>577</v>
      </c>
      <c r="F623" s="18" t="str">
        <f>VLOOKUP(E623,BD_Escuela[],2,FALSE)</f>
        <v>Investigación Nutrición y Dietetica</v>
      </c>
      <c r="G623" s="27">
        <v>10</v>
      </c>
      <c r="H623" s="18" t="str">
        <f>VLOOKUP(G623,BD_Participacion[],2)</f>
        <v>No tuvo</v>
      </c>
      <c r="I623" s="18">
        <f>INDEX(BD_DecimasExtras,MATCH(H623,'BD Aux'!$H$7:$H$10,0),MATCH(YEAR(D623),'BD Aux'!$I$6:$M$6,0))</f>
        <v>0</v>
      </c>
      <c r="J623" s="27">
        <v>6.7</v>
      </c>
      <c r="K623" s="27">
        <v>6.1</v>
      </c>
      <c r="L623" s="27">
        <v>5.9</v>
      </c>
      <c r="M623" s="32">
        <f t="shared" si="27"/>
        <v>4.2040983606557383</v>
      </c>
      <c r="N623" s="32">
        <f t="shared" ca="1" si="28"/>
        <v>5.3955885245901651</v>
      </c>
      <c r="O623" s="32">
        <f>IF(J623&gt;AVERAGE(Prueba_1),$E$3,$E$4)</f>
        <v>4.4092307692307706</v>
      </c>
      <c r="P623" s="39">
        <f t="shared" si="29"/>
        <v>6.7</v>
      </c>
    </row>
    <row r="624" spans="3:16" ht="15.75" thickBot="1" x14ac:dyDescent="0.3">
      <c r="C624" s="25" t="s">
        <v>153</v>
      </c>
      <c r="D624" s="26">
        <v>42254</v>
      </c>
      <c r="E624" s="27" t="s">
        <v>577</v>
      </c>
      <c r="F624" s="18" t="str">
        <f>VLOOKUP(E624,BD_Escuela[],2,FALSE)</f>
        <v>Investigación Nutrición y Dietetica</v>
      </c>
      <c r="G624" s="27">
        <v>2</v>
      </c>
      <c r="H624" s="18" t="str">
        <f>VLOOKUP(G624,BD_Participacion[],2)</f>
        <v>No tuvo</v>
      </c>
      <c r="I624" s="18">
        <f>INDEX(BD_DecimasExtras,MATCH(H624,'BD Aux'!$H$7:$H$10,0),MATCH(YEAR(D624),'BD Aux'!$I$6:$M$6,0))</f>
        <v>0</v>
      </c>
      <c r="J624" s="27">
        <v>6.7</v>
      </c>
      <c r="K624" s="27">
        <v>1.5</v>
      </c>
      <c r="L624" s="27">
        <v>5.2</v>
      </c>
      <c r="M624" s="32">
        <f t="shared" si="27"/>
        <v>4.2040983606557383</v>
      </c>
      <c r="N624" s="32">
        <f t="shared" ca="1" si="28"/>
        <v>5.0217885245901641</v>
      </c>
      <c r="O624" s="32">
        <f>IF(J624&gt;AVERAGE(Prueba_1),$E$3,$E$4)</f>
        <v>4.4092307692307706</v>
      </c>
      <c r="P624" s="39">
        <f t="shared" si="29"/>
        <v>6.7</v>
      </c>
    </row>
    <row r="625" spans="3:16" ht="15.75" thickBot="1" x14ac:dyDescent="0.3">
      <c r="C625" s="25" t="s">
        <v>254</v>
      </c>
      <c r="D625" s="26">
        <v>41941</v>
      </c>
      <c r="E625" s="27" t="s">
        <v>565</v>
      </c>
      <c r="F625" s="18" t="str">
        <f>VLOOKUP(E625,BD_Escuela[],2,FALSE)</f>
        <v>Enfermería</v>
      </c>
      <c r="G625" s="27">
        <v>28</v>
      </c>
      <c r="H625" s="18" t="str">
        <f>VLOOKUP(G625,BD_Participacion[],2)</f>
        <v>Baja</v>
      </c>
      <c r="I625" s="18">
        <f>INDEX(BD_DecimasExtras,MATCH(H625,'BD Aux'!$H$7:$H$10,0),MATCH(YEAR(D625),'BD Aux'!$I$6:$M$6,0))</f>
        <v>0.1</v>
      </c>
      <c r="J625" s="27">
        <v>3.4</v>
      </c>
      <c r="K625" s="27">
        <v>2.5</v>
      </c>
      <c r="L625" s="27">
        <v>6.4</v>
      </c>
      <c r="M625" s="32">
        <f t="shared" si="27"/>
        <v>4.3040983606557379</v>
      </c>
      <c r="N625" s="32">
        <f t="shared" ca="1" si="28"/>
        <v>5.7159885245901645</v>
      </c>
      <c r="O625" s="32">
        <f>IF(J625&gt;AVERAGE(Prueba_1),$E$3,$E$4)</f>
        <v>3.2210526315789472</v>
      </c>
      <c r="P625" s="39">
        <f t="shared" si="29"/>
        <v>6.4</v>
      </c>
    </row>
    <row r="626" spans="3:16" ht="15.75" thickBot="1" x14ac:dyDescent="0.3">
      <c r="C626" s="25" t="s">
        <v>397</v>
      </c>
      <c r="D626" s="26">
        <v>41999</v>
      </c>
      <c r="E626" s="27" t="s">
        <v>561</v>
      </c>
      <c r="F626" s="18" t="str">
        <f>VLOOKUP(E626,BD_Escuela[],2,FALSE)</f>
        <v>Astronomía</v>
      </c>
      <c r="G626" s="27">
        <v>42</v>
      </c>
      <c r="H626" s="18" t="str">
        <f>VLOOKUP(G626,BD_Participacion[],2)</f>
        <v xml:space="preserve">Media </v>
      </c>
      <c r="I626" s="18">
        <f>INDEX(BD_DecimasExtras,MATCH(H626,'BD Aux'!$H$7:$H$10,0),MATCH(YEAR(D626),'BD Aux'!$I$6:$M$6,0))</f>
        <v>0.3</v>
      </c>
      <c r="J626" s="27">
        <v>6.2</v>
      </c>
      <c r="K626" s="27">
        <v>4.4000000000000004</v>
      </c>
      <c r="L626" s="27">
        <v>6.3</v>
      </c>
      <c r="M626" s="32">
        <f t="shared" si="27"/>
        <v>4.5040983606557381</v>
      </c>
      <c r="N626" s="32">
        <f t="shared" ca="1" si="28"/>
        <v>5.7693885245901644</v>
      </c>
      <c r="O626" s="32">
        <f>IF(J626&gt;AVERAGE(Prueba_1),$E$3,$E$4)</f>
        <v>4.4092307692307706</v>
      </c>
      <c r="P626" s="39">
        <f t="shared" si="29"/>
        <v>6.3</v>
      </c>
    </row>
    <row r="627" spans="3:16" ht="15.75" thickBot="1" x14ac:dyDescent="0.3">
      <c r="C627" s="25" t="s">
        <v>284</v>
      </c>
      <c r="D627" s="26">
        <v>42649</v>
      </c>
      <c r="E627" s="27" t="s">
        <v>565</v>
      </c>
      <c r="F627" s="18" t="str">
        <f>VLOOKUP(E627,BD_Escuela[],2,FALSE)</f>
        <v>Enfermería</v>
      </c>
      <c r="G627" s="27">
        <v>4</v>
      </c>
      <c r="H627" s="18" t="str">
        <f>VLOOKUP(G627,BD_Participacion[],2)</f>
        <v>No tuvo</v>
      </c>
      <c r="I627" s="18">
        <f>INDEX(BD_DecimasExtras,MATCH(H627,'BD Aux'!$H$7:$H$10,0),MATCH(YEAR(D627),'BD Aux'!$I$6:$M$6,0))</f>
        <v>0</v>
      </c>
      <c r="J627" s="27">
        <v>4</v>
      </c>
      <c r="K627" s="27">
        <v>5</v>
      </c>
      <c r="L627" s="27">
        <v>2.5</v>
      </c>
      <c r="M627" s="32">
        <f t="shared" si="27"/>
        <v>4.2040983606557383</v>
      </c>
      <c r="N627" s="32">
        <f t="shared" ca="1" si="28"/>
        <v>4.2</v>
      </c>
      <c r="O627" s="32">
        <f>IF(J627&gt;AVERAGE(Prueba_1),$E$3,$E$4)</f>
        <v>3.2210526315789472</v>
      </c>
      <c r="P627" s="39">
        <f t="shared" ca="1" si="29"/>
        <v>3.2210526315789472</v>
      </c>
    </row>
    <row r="628" spans="3:16" ht="15.75" thickBot="1" x14ac:dyDescent="0.3">
      <c r="C628" s="25" t="s">
        <v>398</v>
      </c>
      <c r="D628" s="26">
        <v>42668</v>
      </c>
      <c r="E628" s="27" t="s">
        <v>575</v>
      </c>
      <c r="F628" s="18" t="str">
        <f>VLOOKUP(E628,BD_Escuela[],2,FALSE)</f>
        <v>Ingeniería Transporte</v>
      </c>
      <c r="G628" s="27">
        <v>25</v>
      </c>
      <c r="H628" s="18" t="str">
        <f>VLOOKUP(G628,BD_Participacion[],2)</f>
        <v>Baja</v>
      </c>
      <c r="I628" s="18">
        <f>INDEX(BD_DecimasExtras,MATCH(H628,'BD Aux'!$H$7:$H$10,0),MATCH(YEAR(D628),'BD Aux'!$I$6:$M$6,0))</f>
        <v>0.1</v>
      </c>
      <c r="J628" s="27">
        <v>5.8</v>
      </c>
      <c r="K628" s="27">
        <v>6.4</v>
      </c>
      <c r="L628" s="27">
        <v>2.1</v>
      </c>
      <c r="M628" s="32">
        <f t="shared" si="27"/>
        <v>4.3040983606557379</v>
      </c>
      <c r="N628" s="32">
        <f t="shared" ca="1" si="28"/>
        <v>4.2</v>
      </c>
      <c r="O628" s="32">
        <f>IF(J628&gt;AVERAGE(Prueba_1),$E$3,$E$4)</f>
        <v>4.4092307692307706</v>
      </c>
      <c r="P628" s="39">
        <f t="shared" ca="1" si="29"/>
        <v>4.2</v>
      </c>
    </row>
    <row r="629" spans="3:16" ht="15.75" thickBot="1" x14ac:dyDescent="0.3">
      <c r="C629" s="25" t="s">
        <v>336</v>
      </c>
      <c r="D629" s="26">
        <v>42378</v>
      </c>
      <c r="E629" s="27" t="s">
        <v>565</v>
      </c>
      <c r="F629" s="18" t="str">
        <f>VLOOKUP(E629,BD_Escuela[],2,FALSE)</f>
        <v>Enfermería</v>
      </c>
      <c r="G629" s="27">
        <v>33</v>
      </c>
      <c r="H629" s="18" t="str">
        <f>VLOOKUP(G629,BD_Participacion[],2)</f>
        <v xml:space="preserve">Media </v>
      </c>
      <c r="I629" s="18">
        <f>INDEX(BD_DecimasExtras,MATCH(H629,'BD Aux'!$H$7:$H$10,0),MATCH(YEAR(D629),'BD Aux'!$I$6:$M$6,0))</f>
        <v>0.4</v>
      </c>
      <c r="J629" s="27">
        <v>4</v>
      </c>
      <c r="K629" s="27">
        <v>4.3</v>
      </c>
      <c r="L629" s="27">
        <v>3.4</v>
      </c>
      <c r="M629" s="32">
        <f t="shared" si="27"/>
        <v>4.6040983606557386</v>
      </c>
      <c r="N629" s="32">
        <f t="shared" ca="1" si="28"/>
        <v>4.2741885245901647</v>
      </c>
      <c r="O629" s="32">
        <f>IF(J629&gt;AVERAGE(Prueba_1),$E$3,$E$4)</f>
        <v>3.2210526315789472</v>
      </c>
      <c r="P629" s="39">
        <f t="shared" si="29"/>
        <v>3.4</v>
      </c>
    </row>
    <row r="630" spans="3:16" ht="15.75" thickBot="1" x14ac:dyDescent="0.3">
      <c r="C630" s="25" t="s">
        <v>94</v>
      </c>
      <c r="D630" s="26">
        <v>41910</v>
      </c>
      <c r="E630" s="27" t="s">
        <v>573</v>
      </c>
      <c r="F630" s="18" t="str">
        <f>VLOOKUP(E630,BD_Escuela[],2,FALSE)</f>
        <v>Ingeniería Mecánica</v>
      </c>
      <c r="G630" s="27">
        <v>37</v>
      </c>
      <c r="H630" s="18" t="str">
        <f>VLOOKUP(G630,BD_Participacion[],2)</f>
        <v xml:space="preserve">Media </v>
      </c>
      <c r="I630" s="18">
        <f>INDEX(BD_DecimasExtras,MATCH(H630,'BD Aux'!$H$7:$H$10,0),MATCH(YEAR(D630),'BD Aux'!$I$6:$M$6,0))</f>
        <v>0.3</v>
      </c>
      <c r="J630" s="27">
        <v>1.6</v>
      </c>
      <c r="K630" s="27">
        <v>2.1</v>
      </c>
      <c r="L630" s="27">
        <v>5.3</v>
      </c>
      <c r="M630" s="32">
        <f t="shared" si="27"/>
        <v>4.5040983606557381</v>
      </c>
      <c r="N630" s="32">
        <f t="shared" ca="1" si="28"/>
        <v>5.2353885245901646</v>
      </c>
      <c r="O630" s="32">
        <f>IF(J630&gt;AVERAGE(Prueba_1),$E$3,$E$4)</f>
        <v>3.2210526315789472</v>
      </c>
      <c r="P630" s="39">
        <f t="shared" si="29"/>
        <v>5.3</v>
      </c>
    </row>
    <row r="631" spans="3:16" ht="15.75" thickBot="1" x14ac:dyDescent="0.3">
      <c r="C631" s="25" t="s">
        <v>108</v>
      </c>
      <c r="D631" s="26">
        <v>41501</v>
      </c>
      <c r="E631" s="27" t="s">
        <v>577</v>
      </c>
      <c r="F631" s="18" t="str">
        <f>VLOOKUP(E631,BD_Escuela[],2,FALSE)</f>
        <v>Investigación Nutrición y Dietetica</v>
      </c>
      <c r="G631" s="27">
        <v>1</v>
      </c>
      <c r="H631" s="18" t="str">
        <f>VLOOKUP(G631,BD_Participacion[],2)</f>
        <v>No tuvo</v>
      </c>
      <c r="I631" s="18">
        <f>INDEX(BD_DecimasExtras,MATCH(H631,'BD Aux'!$H$7:$H$10,0),MATCH(YEAR(D631),'BD Aux'!$I$6:$M$6,0))</f>
        <v>0</v>
      </c>
      <c r="J631" s="27">
        <v>5.8</v>
      </c>
      <c r="K631" s="27">
        <v>3.6</v>
      </c>
      <c r="L631" s="27">
        <v>2</v>
      </c>
      <c r="M631" s="32">
        <f t="shared" si="27"/>
        <v>4.2040983606557383</v>
      </c>
      <c r="N631" s="32">
        <f t="shared" ca="1" si="28"/>
        <v>3.3129885245901645</v>
      </c>
      <c r="O631" s="32">
        <f>IF(J631&gt;AVERAGE(Prueba_1),$E$3,$E$4)</f>
        <v>4.4092307692307706</v>
      </c>
      <c r="P631" s="39">
        <f t="shared" ca="1" si="29"/>
        <v>3.3129885245901645</v>
      </c>
    </row>
    <row r="632" spans="3:16" ht="15.75" thickBot="1" x14ac:dyDescent="0.3">
      <c r="C632" s="25" t="s">
        <v>130</v>
      </c>
      <c r="D632" s="26">
        <v>41793</v>
      </c>
      <c r="E632" s="27" t="s">
        <v>565</v>
      </c>
      <c r="F632" s="18" t="str">
        <f>VLOOKUP(E632,BD_Escuela[],2,FALSE)</f>
        <v>Enfermería</v>
      </c>
      <c r="G632" s="27">
        <v>50</v>
      </c>
      <c r="H632" s="18" t="str">
        <f>VLOOKUP(G632,BD_Participacion[],2)</f>
        <v>Alta</v>
      </c>
      <c r="I632" s="18">
        <f>INDEX(BD_DecimasExtras,MATCH(H632,'BD Aux'!$H$7:$H$10,0),MATCH(YEAR(D632),'BD Aux'!$I$6:$M$6,0))</f>
        <v>0.5</v>
      </c>
      <c r="J632" s="27">
        <v>4.5999999999999996</v>
      </c>
      <c r="K632" s="27">
        <v>3.2</v>
      </c>
      <c r="L632" s="27">
        <v>6.1</v>
      </c>
      <c r="M632" s="32">
        <f t="shared" si="27"/>
        <v>4.7040983606557383</v>
      </c>
      <c r="N632" s="32">
        <f t="shared" ca="1" si="28"/>
        <v>5.7693885245901644</v>
      </c>
      <c r="O632" s="32">
        <f>IF(J632&gt;AVERAGE(Prueba_1),$E$3,$E$4)</f>
        <v>4.4092307692307706</v>
      </c>
      <c r="P632" s="39">
        <f t="shared" si="29"/>
        <v>6.1</v>
      </c>
    </row>
    <row r="633" spans="3:16" ht="15.75" thickBot="1" x14ac:dyDescent="0.3">
      <c r="C633" s="25" t="s">
        <v>399</v>
      </c>
      <c r="D633" s="26">
        <v>42074</v>
      </c>
      <c r="E633" s="27" t="s">
        <v>577</v>
      </c>
      <c r="F633" s="18" t="str">
        <f>VLOOKUP(E633,BD_Escuela[],2,FALSE)</f>
        <v>Investigación Nutrición y Dietetica</v>
      </c>
      <c r="G633" s="27">
        <v>28</v>
      </c>
      <c r="H633" s="18" t="str">
        <f>VLOOKUP(G633,BD_Participacion[],2)</f>
        <v>Baja</v>
      </c>
      <c r="I633" s="18">
        <f>INDEX(BD_DecimasExtras,MATCH(H633,'BD Aux'!$H$7:$H$10,0),MATCH(YEAR(D633),'BD Aux'!$I$6:$M$6,0))</f>
        <v>0.1</v>
      </c>
      <c r="J633" s="27">
        <v>6.4</v>
      </c>
      <c r="K633" s="27">
        <v>4.3</v>
      </c>
      <c r="L633" s="27">
        <v>5.8</v>
      </c>
      <c r="M633" s="32">
        <f t="shared" si="27"/>
        <v>4.3040983606557379</v>
      </c>
      <c r="N633" s="32">
        <f t="shared" ca="1" si="28"/>
        <v>5.3955885245901634</v>
      </c>
      <c r="O633" s="32">
        <f>IF(J633&gt;AVERAGE(Prueba_1),$E$3,$E$4)</f>
        <v>4.4092307692307706</v>
      </c>
      <c r="P633" s="39">
        <f t="shared" si="29"/>
        <v>6.4</v>
      </c>
    </row>
    <row r="634" spans="3:16" ht="15.75" thickBot="1" x14ac:dyDescent="0.3">
      <c r="C634" s="25" t="s">
        <v>259</v>
      </c>
      <c r="D634" s="26">
        <v>42166</v>
      </c>
      <c r="E634" s="27" t="s">
        <v>577</v>
      </c>
      <c r="F634" s="18" t="str">
        <f>VLOOKUP(E634,BD_Escuela[],2,FALSE)</f>
        <v>Investigación Nutrición y Dietetica</v>
      </c>
      <c r="G634" s="27">
        <v>46</v>
      </c>
      <c r="H634" s="18" t="str">
        <f>VLOOKUP(G634,BD_Participacion[],2)</f>
        <v>Alta</v>
      </c>
      <c r="I634" s="18">
        <f>INDEX(BD_DecimasExtras,MATCH(H634,'BD Aux'!$H$7:$H$10,0),MATCH(YEAR(D634),'BD Aux'!$I$6:$M$6,0))</f>
        <v>0.6</v>
      </c>
      <c r="J634" s="27">
        <v>2.7</v>
      </c>
      <c r="K634" s="27">
        <v>3</v>
      </c>
      <c r="L634" s="27">
        <v>2.1</v>
      </c>
      <c r="M634" s="32">
        <f t="shared" si="27"/>
        <v>4.8040983606557379</v>
      </c>
      <c r="N634" s="32">
        <f t="shared" ca="1" si="28"/>
        <v>3.6867885245901642</v>
      </c>
      <c r="O634" s="32">
        <f>IF(J634&gt;AVERAGE(Prueba_1),$E$3,$E$4)</f>
        <v>3.2210526315789472</v>
      </c>
      <c r="P634" s="39">
        <f t="shared" si="29"/>
        <v>2.1</v>
      </c>
    </row>
    <row r="635" spans="3:16" ht="15.75" thickBot="1" x14ac:dyDescent="0.3">
      <c r="C635" s="25" t="s">
        <v>273</v>
      </c>
      <c r="D635" s="26">
        <v>41969</v>
      </c>
      <c r="E635" s="27" t="s">
        <v>573</v>
      </c>
      <c r="F635" s="18" t="str">
        <f>VLOOKUP(E635,BD_Escuela[],2,FALSE)</f>
        <v>Ingeniería Mecánica</v>
      </c>
      <c r="G635" s="27">
        <v>36</v>
      </c>
      <c r="H635" s="18" t="str">
        <f>VLOOKUP(G635,BD_Participacion[],2)</f>
        <v xml:space="preserve">Media </v>
      </c>
      <c r="I635" s="18">
        <f>INDEX(BD_DecimasExtras,MATCH(H635,'BD Aux'!$H$7:$H$10,0),MATCH(YEAR(D635),'BD Aux'!$I$6:$M$6,0))</f>
        <v>0.3</v>
      </c>
      <c r="J635" s="27">
        <v>5.5</v>
      </c>
      <c r="K635" s="27">
        <v>2.4</v>
      </c>
      <c r="L635" s="27">
        <v>1.7</v>
      </c>
      <c r="M635" s="32">
        <f t="shared" si="27"/>
        <v>4.5040983606557381</v>
      </c>
      <c r="N635" s="32">
        <f t="shared" ca="1" si="28"/>
        <v>3.3129885245901645</v>
      </c>
      <c r="O635" s="32">
        <f>IF(J635&gt;AVERAGE(Prueba_1),$E$3,$E$4)</f>
        <v>4.4092307692307706</v>
      </c>
      <c r="P635" s="39">
        <f t="shared" si="29"/>
        <v>1.7</v>
      </c>
    </row>
    <row r="636" spans="3:16" ht="15.75" thickBot="1" x14ac:dyDescent="0.3">
      <c r="C636" s="25" t="s">
        <v>400</v>
      </c>
      <c r="D636" s="26">
        <v>42227</v>
      </c>
      <c r="E636" s="27" t="s">
        <v>559</v>
      </c>
      <c r="F636" s="18" t="str">
        <f>VLOOKUP(E636,BD_Escuela[],2,FALSE)</f>
        <v>Agronomía</v>
      </c>
      <c r="G636" s="27">
        <v>8</v>
      </c>
      <c r="H636" s="18" t="str">
        <f>VLOOKUP(G636,BD_Participacion[],2)</f>
        <v>No tuvo</v>
      </c>
      <c r="I636" s="18">
        <f>INDEX(BD_DecimasExtras,MATCH(H636,'BD Aux'!$H$7:$H$10,0),MATCH(YEAR(D636),'BD Aux'!$I$6:$M$6,0))</f>
        <v>0</v>
      </c>
      <c r="J636" s="27">
        <v>5.8</v>
      </c>
      <c r="K636" s="27">
        <v>6.6</v>
      </c>
      <c r="L636" s="27">
        <v>1.5</v>
      </c>
      <c r="M636" s="32">
        <f t="shared" si="27"/>
        <v>4.6333333333333329</v>
      </c>
      <c r="N636" s="32">
        <f t="shared" ca="1" si="28"/>
        <v>3.2751999999999999</v>
      </c>
      <c r="O636" s="32">
        <f>IF(J636&gt;AVERAGE(Prueba_1),$E$3,$E$4)</f>
        <v>4.4092307692307706</v>
      </c>
      <c r="P636" s="39">
        <f t="shared" ca="1" si="29"/>
        <v>3.2751999999999999</v>
      </c>
    </row>
    <row r="637" spans="3:16" ht="15.75" thickBot="1" x14ac:dyDescent="0.3">
      <c r="C637" s="25" t="s">
        <v>283</v>
      </c>
      <c r="D637" s="26">
        <v>42521</v>
      </c>
      <c r="E637" s="27" t="s">
        <v>565</v>
      </c>
      <c r="F637" s="18" t="str">
        <f>VLOOKUP(E637,BD_Escuela[],2,FALSE)</f>
        <v>Enfermería</v>
      </c>
      <c r="G637" s="27">
        <v>22</v>
      </c>
      <c r="H637" s="18" t="str">
        <f>VLOOKUP(G637,BD_Participacion[],2)</f>
        <v>Baja</v>
      </c>
      <c r="I637" s="18">
        <f>INDEX(BD_DecimasExtras,MATCH(H637,'BD Aux'!$H$7:$H$10,0),MATCH(YEAR(D637),'BD Aux'!$I$6:$M$6,0))</f>
        <v>0.1</v>
      </c>
      <c r="J637" s="27">
        <v>2.1</v>
      </c>
      <c r="K637" s="27">
        <v>1.9</v>
      </c>
      <c r="L637" s="27">
        <v>4.3</v>
      </c>
      <c r="M637" s="32">
        <f t="shared" si="27"/>
        <v>4.3040983606557379</v>
      </c>
      <c r="N637" s="32">
        <f t="shared" ca="1" si="28"/>
        <v>4.5945885245901641</v>
      </c>
      <c r="O637" s="32">
        <f>IF(J637&gt;AVERAGE(Prueba_1),$E$3,$E$4)</f>
        <v>3.2210526315789472</v>
      </c>
      <c r="P637" s="39">
        <f t="shared" si="29"/>
        <v>4.3</v>
      </c>
    </row>
    <row r="638" spans="3:16" ht="15.75" thickBot="1" x14ac:dyDescent="0.3">
      <c r="C638" s="25" t="s">
        <v>221</v>
      </c>
      <c r="D638" s="26">
        <v>41710</v>
      </c>
      <c r="E638" s="27" t="s">
        <v>569</v>
      </c>
      <c r="F638" s="18" t="str">
        <f>VLOOKUP(E638,BD_Escuela[],2,FALSE)</f>
        <v>Ingeniería Computación</v>
      </c>
      <c r="G638" s="27">
        <v>8</v>
      </c>
      <c r="H638" s="18" t="str">
        <f>VLOOKUP(G638,BD_Participacion[],2)</f>
        <v>No tuvo</v>
      </c>
      <c r="I638" s="18">
        <f>INDEX(BD_DecimasExtras,MATCH(H638,'BD Aux'!$H$7:$H$10,0),MATCH(YEAR(D638),'BD Aux'!$I$6:$M$6,0))</f>
        <v>0</v>
      </c>
      <c r="J638" s="27">
        <v>6.3</v>
      </c>
      <c r="K638" s="27">
        <v>4.2</v>
      </c>
      <c r="L638" s="27">
        <v>3.6</v>
      </c>
      <c r="M638" s="32">
        <f t="shared" si="27"/>
        <v>4.2040983606557383</v>
      </c>
      <c r="N638" s="32">
        <f t="shared" ca="1" si="28"/>
        <v>4.1673885245901641</v>
      </c>
      <c r="O638" s="32">
        <f>IF(J638&gt;AVERAGE(Prueba_1),$E$3,$E$4)</f>
        <v>4.4092307692307706</v>
      </c>
      <c r="P638" s="39">
        <f t="shared" ca="1" si="29"/>
        <v>4.1673885245901641</v>
      </c>
    </row>
    <row r="639" spans="3:16" ht="15.75" thickBot="1" x14ac:dyDescent="0.3">
      <c r="C639" s="25" t="s">
        <v>401</v>
      </c>
      <c r="D639" s="26">
        <v>41744</v>
      </c>
      <c r="E639" s="27" t="s">
        <v>563</v>
      </c>
      <c r="F639" s="18" t="str">
        <f>VLOOKUP(E639,BD_Escuela[],2,FALSE)</f>
        <v>Bachilerato</v>
      </c>
      <c r="G639" s="27">
        <v>26</v>
      </c>
      <c r="H639" s="18" t="str">
        <f>VLOOKUP(G639,BD_Participacion[],2)</f>
        <v>Baja</v>
      </c>
      <c r="I639" s="18">
        <f>INDEX(BD_DecimasExtras,MATCH(H639,'BD Aux'!$H$7:$H$10,0),MATCH(YEAR(D639),'BD Aux'!$I$6:$M$6,0))</f>
        <v>0.1</v>
      </c>
      <c r="J639" s="27">
        <v>5.6</v>
      </c>
      <c r="K639" s="27">
        <v>2.4</v>
      </c>
      <c r="L639" s="27">
        <v>6.9</v>
      </c>
      <c r="M639" s="32">
        <f t="shared" si="27"/>
        <v>4.3040983606557379</v>
      </c>
      <c r="N639" s="32">
        <f t="shared" ca="1" si="28"/>
        <v>5.9829885245901648</v>
      </c>
      <c r="O639" s="32">
        <f>IF(J639&gt;AVERAGE(Prueba_1),$E$3,$E$4)</f>
        <v>4.4092307692307706</v>
      </c>
      <c r="P639" s="39">
        <f t="shared" si="29"/>
        <v>6.9</v>
      </c>
    </row>
    <row r="640" spans="3:16" ht="15.75" thickBot="1" x14ac:dyDescent="0.3">
      <c r="C640" s="25" t="s">
        <v>402</v>
      </c>
      <c r="D640" s="26">
        <v>41596</v>
      </c>
      <c r="E640" s="27" t="s">
        <v>567</v>
      </c>
      <c r="F640" s="18" t="str">
        <f>VLOOKUP(E640,BD_Escuela[],2,FALSE)</f>
        <v>Ingeniería Comercial</v>
      </c>
      <c r="G640" s="27">
        <v>13</v>
      </c>
      <c r="H640" s="18" t="str">
        <f>VLOOKUP(G640,BD_Participacion[],2)</f>
        <v>No tuvo</v>
      </c>
      <c r="I640" s="18">
        <f>INDEX(BD_DecimasExtras,MATCH(H640,'BD Aux'!$H$7:$H$10,0),MATCH(YEAR(D640),'BD Aux'!$I$6:$M$6,0))</f>
        <v>0</v>
      </c>
      <c r="J640" s="27">
        <v>2</v>
      </c>
      <c r="K640" s="27">
        <v>3.9</v>
      </c>
      <c r="L640" s="27">
        <v>4.9000000000000004</v>
      </c>
      <c r="M640" s="32">
        <f t="shared" si="27"/>
        <v>4.2040983606557383</v>
      </c>
      <c r="N640" s="32">
        <f t="shared" ca="1" si="28"/>
        <v>4.8615885245901644</v>
      </c>
      <c r="O640" s="32">
        <f>IF(J640&gt;AVERAGE(Prueba_1),$E$3,$E$4)</f>
        <v>3.2210526315789472</v>
      </c>
      <c r="P640" s="39">
        <f t="shared" si="29"/>
        <v>4.9000000000000004</v>
      </c>
    </row>
    <row r="641" spans="3:16" ht="15.75" thickBot="1" x14ac:dyDescent="0.3">
      <c r="C641" s="25" t="s">
        <v>98</v>
      </c>
      <c r="D641" s="26">
        <v>41692</v>
      </c>
      <c r="E641" s="27" t="s">
        <v>563</v>
      </c>
      <c r="F641" s="18" t="str">
        <f>VLOOKUP(E641,BD_Escuela[],2,FALSE)</f>
        <v>Bachilerato</v>
      </c>
      <c r="G641" s="27">
        <v>22</v>
      </c>
      <c r="H641" s="18" t="str">
        <f>VLOOKUP(G641,BD_Participacion[],2)</f>
        <v>Baja</v>
      </c>
      <c r="I641" s="18">
        <f>INDEX(BD_DecimasExtras,MATCH(H641,'BD Aux'!$H$7:$H$10,0),MATCH(YEAR(D641),'BD Aux'!$I$6:$M$6,0))</f>
        <v>0.1</v>
      </c>
      <c r="J641" s="27">
        <v>3.1</v>
      </c>
      <c r="K641" s="27">
        <v>5.9</v>
      </c>
      <c r="L641" s="27">
        <v>3.7</v>
      </c>
      <c r="M641" s="32">
        <f t="shared" si="27"/>
        <v>4.3040983606557379</v>
      </c>
      <c r="N641" s="32">
        <f t="shared" ca="1" si="28"/>
        <v>4.2741885245901647</v>
      </c>
      <c r="O641" s="32">
        <f>IF(J641&gt;AVERAGE(Prueba_1),$E$3,$E$4)</f>
        <v>3.2210526315789472</v>
      </c>
      <c r="P641" s="39">
        <f t="shared" ca="1" si="29"/>
        <v>3.2210526315789472</v>
      </c>
    </row>
    <row r="642" spans="3:16" ht="15.75" thickBot="1" x14ac:dyDescent="0.3">
      <c r="C642" s="25" t="s">
        <v>403</v>
      </c>
      <c r="D642" s="26">
        <v>41668</v>
      </c>
      <c r="E642" s="27" t="s">
        <v>567</v>
      </c>
      <c r="F642" s="18" t="str">
        <f>VLOOKUP(E642,BD_Escuela[],2,FALSE)</f>
        <v>Ingeniería Comercial</v>
      </c>
      <c r="G642" s="27">
        <v>35</v>
      </c>
      <c r="H642" s="18" t="str">
        <f>VLOOKUP(G642,BD_Participacion[],2)</f>
        <v xml:space="preserve">Media </v>
      </c>
      <c r="I642" s="18">
        <f>INDEX(BD_DecimasExtras,MATCH(H642,'BD Aux'!$H$7:$H$10,0),MATCH(YEAR(D642),'BD Aux'!$I$6:$M$6,0))</f>
        <v>0.3</v>
      </c>
      <c r="J642" s="27">
        <v>3.8</v>
      </c>
      <c r="K642" s="27">
        <v>6.6</v>
      </c>
      <c r="L642" s="27">
        <v>4.0999999999999996</v>
      </c>
      <c r="M642" s="32">
        <f t="shared" si="27"/>
        <v>4.5040983606557381</v>
      </c>
      <c r="N642" s="32">
        <f t="shared" ca="1" si="28"/>
        <v>4.5945885245901641</v>
      </c>
      <c r="O642" s="32">
        <f>IF(J642&gt;AVERAGE(Prueba_1),$E$3,$E$4)</f>
        <v>3.2210526315789472</v>
      </c>
      <c r="P642" s="39">
        <f t="shared" si="29"/>
        <v>6.6</v>
      </c>
    </row>
    <row r="643" spans="3:16" ht="15.75" thickBot="1" x14ac:dyDescent="0.3">
      <c r="C643" s="25" t="s">
        <v>285</v>
      </c>
      <c r="D643" s="26">
        <v>42705</v>
      </c>
      <c r="E643" s="27" t="s">
        <v>577</v>
      </c>
      <c r="F643" s="18" t="str">
        <f>VLOOKUP(E643,BD_Escuela[],2,FALSE)</f>
        <v>Investigación Nutrición y Dietetica</v>
      </c>
      <c r="G643" s="27">
        <v>29</v>
      </c>
      <c r="H643" s="18" t="str">
        <f>VLOOKUP(G643,BD_Participacion[],2)</f>
        <v>Baja</v>
      </c>
      <c r="I643" s="18">
        <f>INDEX(BD_DecimasExtras,MATCH(H643,'BD Aux'!$H$7:$H$10,0),MATCH(YEAR(D643),'BD Aux'!$I$6:$M$6,0))</f>
        <v>0.1</v>
      </c>
      <c r="J643" s="27">
        <v>1.4</v>
      </c>
      <c r="K643" s="27">
        <v>6.9</v>
      </c>
      <c r="L643" s="27">
        <v>5.9</v>
      </c>
      <c r="M643" s="32">
        <f t="shared" si="27"/>
        <v>4.3040983606557379</v>
      </c>
      <c r="N643" s="32">
        <f t="shared" ca="1" si="28"/>
        <v>4.2</v>
      </c>
      <c r="O643" s="32">
        <f>IF(J643&gt;AVERAGE(Prueba_1),$E$3,$E$4)</f>
        <v>3.2210526315789472</v>
      </c>
      <c r="P643" s="39">
        <f t="shared" si="29"/>
        <v>6.9</v>
      </c>
    </row>
    <row r="644" spans="3:16" ht="15.75" thickBot="1" x14ac:dyDescent="0.3">
      <c r="C644" s="25" t="s">
        <v>404</v>
      </c>
      <c r="D644" s="26">
        <v>42586</v>
      </c>
      <c r="E644" s="27" t="s">
        <v>577</v>
      </c>
      <c r="F644" s="18" t="str">
        <f>VLOOKUP(E644,BD_Escuela[],2,FALSE)</f>
        <v>Investigación Nutrición y Dietetica</v>
      </c>
      <c r="G644" s="27">
        <v>11</v>
      </c>
      <c r="H644" s="18" t="str">
        <f>VLOOKUP(G644,BD_Participacion[],2)</f>
        <v>No tuvo</v>
      </c>
      <c r="I644" s="18">
        <f>INDEX(BD_DecimasExtras,MATCH(H644,'BD Aux'!$H$7:$H$10,0),MATCH(YEAR(D644),'BD Aux'!$I$6:$M$6,0))</f>
        <v>0</v>
      </c>
      <c r="J644" s="27">
        <v>3.8</v>
      </c>
      <c r="K644" s="27">
        <v>6.5</v>
      </c>
      <c r="L644" s="27">
        <v>1.5</v>
      </c>
      <c r="M644" s="32">
        <f t="shared" si="27"/>
        <v>4.2040983606557383</v>
      </c>
      <c r="N644" s="32">
        <f t="shared" ca="1" si="28"/>
        <v>4.2</v>
      </c>
      <c r="O644" s="32">
        <f>IF(J644&gt;AVERAGE(Prueba_1),$E$3,$E$4)</f>
        <v>3.2210526315789472</v>
      </c>
      <c r="P644" s="39">
        <f t="shared" ca="1" si="29"/>
        <v>3.2210526315789472</v>
      </c>
    </row>
    <row r="645" spans="3:16" ht="15.75" thickBot="1" x14ac:dyDescent="0.3">
      <c r="C645" s="25" t="s">
        <v>405</v>
      </c>
      <c r="D645" s="26">
        <v>42308</v>
      </c>
      <c r="E645" s="27" t="s">
        <v>571</v>
      </c>
      <c r="F645" s="18" t="str">
        <f>VLOOKUP(E645,BD_Escuela[],2,FALSE)</f>
        <v>Ingeniería Forestal</v>
      </c>
      <c r="G645" s="27">
        <v>12</v>
      </c>
      <c r="H645" s="18" t="str">
        <f>VLOOKUP(G645,BD_Participacion[],2)</f>
        <v>No tuvo</v>
      </c>
      <c r="I645" s="18">
        <f>INDEX(BD_DecimasExtras,MATCH(H645,'BD Aux'!$H$7:$H$10,0),MATCH(YEAR(D645),'BD Aux'!$I$6:$M$6,0))</f>
        <v>0</v>
      </c>
      <c r="J645" s="27">
        <v>3</v>
      </c>
      <c r="K645" s="27">
        <v>6.3</v>
      </c>
      <c r="L645" s="27">
        <v>6.1</v>
      </c>
      <c r="M645" s="32">
        <f t="shared" si="27"/>
        <v>4.2040983606557383</v>
      </c>
      <c r="N645" s="32">
        <f t="shared" ca="1" si="28"/>
        <v>5.502388524590164</v>
      </c>
      <c r="O645" s="32">
        <f>IF(J645&gt;AVERAGE(Prueba_1),$E$3,$E$4)</f>
        <v>3.2210526315789472</v>
      </c>
      <c r="P645" s="39">
        <f t="shared" si="29"/>
        <v>6.3</v>
      </c>
    </row>
    <row r="646" spans="3:16" ht="15.75" thickBot="1" x14ac:dyDescent="0.3">
      <c r="C646" s="25" t="s">
        <v>301</v>
      </c>
      <c r="D646" s="26">
        <v>41567</v>
      </c>
      <c r="E646" s="27" t="s">
        <v>559</v>
      </c>
      <c r="F646" s="18" t="str">
        <f>VLOOKUP(E646,BD_Escuela[],2,FALSE)</f>
        <v>Agronomía</v>
      </c>
      <c r="G646" s="27">
        <v>19</v>
      </c>
      <c r="H646" s="18" t="str">
        <f>VLOOKUP(G646,BD_Participacion[],2)</f>
        <v>Baja</v>
      </c>
      <c r="I646" s="18">
        <f>INDEX(BD_DecimasExtras,MATCH(H646,'BD Aux'!$H$7:$H$10,0),MATCH(YEAR(D646),'BD Aux'!$I$6:$M$6,0))</f>
        <v>0.1</v>
      </c>
      <c r="J646" s="27">
        <v>1.1000000000000001</v>
      </c>
      <c r="K646" s="27">
        <v>3.3</v>
      </c>
      <c r="L646" s="27">
        <v>5</v>
      </c>
      <c r="M646" s="32">
        <f t="shared" si="27"/>
        <v>3.1833333333333331</v>
      </c>
      <c r="N646" s="32">
        <f t="shared" ca="1" si="28"/>
        <v>4.3699000000000003</v>
      </c>
      <c r="O646" s="32">
        <f>IF(J646&gt;AVERAGE(Prueba_1),$E$3,$E$4)</f>
        <v>3.2210526315789472</v>
      </c>
      <c r="P646" s="39">
        <f t="shared" si="29"/>
        <v>5</v>
      </c>
    </row>
    <row r="647" spans="3:16" ht="15.75" thickBot="1" x14ac:dyDescent="0.3">
      <c r="C647" s="25" t="s">
        <v>307</v>
      </c>
      <c r="D647" s="26">
        <v>42150</v>
      </c>
      <c r="E647" s="27" t="s">
        <v>559</v>
      </c>
      <c r="F647" s="18" t="str">
        <f>VLOOKUP(E647,BD_Escuela[],2,FALSE)</f>
        <v>Agronomía</v>
      </c>
      <c r="G647" s="27">
        <v>47</v>
      </c>
      <c r="H647" s="18" t="str">
        <f>VLOOKUP(G647,BD_Participacion[],2)</f>
        <v>Alta</v>
      </c>
      <c r="I647" s="18">
        <f>INDEX(BD_DecimasExtras,MATCH(H647,'BD Aux'!$H$7:$H$10,0),MATCH(YEAR(D647),'BD Aux'!$I$6:$M$6,0))</f>
        <v>0.6</v>
      </c>
      <c r="J647" s="27">
        <v>6.5</v>
      </c>
      <c r="K647" s="27">
        <v>4.2</v>
      </c>
      <c r="L647" s="27">
        <v>6</v>
      </c>
      <c r="M647" s="32">
        <f t="shared" si="27"/>
        <v>5.8666666666666663</v>
      </c>
      <c r="N647" s="32">
        <f t="shared" ca="1" si="28"/>
        <v>6.3368000000000002</v>
      </c>
      <c r="O647" s="32">
        <f>IF(J647&gt;AVERAGE(Prueba_1),$E$3,$E$4)</f>
        <v>4.4092307692307706</v>
      </c>
      <c r="P647" s="39">
        <f t="shared" si="29"/>
        <v>6.5</v>
      </c>
    </row>
    <row r="648" spans="3:16" ht="15.75" thickBot="1" x14ac:dyDescent="0.3">
      <c r="C648" s="25" t="s">
        <v>169</v>
      </c>
      <c r="D648" s="26">
        <v>41792</v>
      </c>
      <c r="E648" s="27" t="s">
        <v>561</v>
      </c>
      <c r="F648" s="18" t="str">
        <f>VLOOKUP(E648,BD_Escuela[],2,FALSE)</f>
        <v>Astronomía</v>
      </c>
      <c r="G648" s="27">
        <v>47</v>
      </c>
      <c r="H648" s="18" t="str">
        <f>VLOOKUP(G648,BD_Participacion[],2)</f>
        <v>Alta</v>
      </c>
      <c r="I648" s="18">
        <f>INDEX(BD_DecimasExtras,MATCH(H648,'BD Aux'!$H$7:$H$10,0),MATCH(YEAR(D648),'BD Aux'!$I$6:$M$6,0))</f>
        <v>0.5</v>
      </c>
      <c r="J648" s="27">
        <v>6.8</v>
      </c>
      <c r="K648" s="27">
        <v>2.8</v>
      </c>
      <c r="L648" s="27">
        <v>1.5</v>
      </c>
      <c r="M648" s="32">
        <f t="shared" ref="M648:M711" si="30">IF(F648&lt;&gt;"Agronomía",$E$2+I648,IF(D648&gt;12-31-2015,AVERAGE(J648:L648)+I648/2,SUM(J648:L648)*(1-0.65)))</f>
        <v>4.7040983606557383</v>
      </c>
      <c r="N648" s="32">
        <f t="shared" ref="N648:N711" ca="1" si="31">IF(YEARFRAC(D648,TODAY())&gt;3.75,SUM(L648,M648)*(1-0.466),4.2)</f>
        <v>3.3129885245901645</v>
      </c>
      <c r="O648" s="32">
        <f>IF(J648&gt;AVERAGE(Prueba_1),$E$3,$E$4)</f>
        <v>4.4092307692307706</v>
      </c>
      <c r="P648" s="39">
        <f t="shared" ref="P648:P711" si="32">IF(L648&lt;4,IF(I648&gt;AVERAGE($I$7:$I$1048),MIN(J648:L648),MIN(M648:O648)),MAX(J648:L648))</f>
        <v>1.5</v>
      </c>
    </row>
    <row r="649" spans="3:16" ht="15.75" thickBot="1" x14ac:dyDescent="0.3">
      <c r="C649" s="25" t="s">
        <v>36</v>
      </c>
      <c r="D649" s="26">
        <v>41680</v>
      </c>
      <c r="E649" s="27" t="s">
        <v>559</v>
      </c>
      <c r="F649" s="18" t="str">
        <f>VLOOKUP(E649,BD_Escuela[],2,FALSE)</f>
        <v>Agronomía</v>
      </c>
      <c r="G649" s="27">
        <v>35</v>
      </c>
      <c r="H649" s="18" t="str">
        <f>VLOOKUP(G649,BD_Participacion[],2)</f>
        <v xml:space="preserve">Media </v>
      </c>
      <c r="I649" s="18">
        <f>INDEX(BD_DecimasExtras,MATCH(H649,'BD Aux'!$H$7:$H$10,0),MATCH(YEAR(D649),'BD Aux'!$I$6:$M$6,0))</f>
        <v>0.3</v>
      </c>
      <c r="J649" s="27">
        <v>4.7</v>
      </c>
      <c r="K649" s="27">
        <v>5.5</v>
      </c>
      <c r="L649" s="27">
        <v>2.1</v>
      </c>
      <c r="M649" s="32">
        <f t="shared" si="30"/>
        <v>4.25</v>
      </c>
      <c r="N649" s="32">
        <f t="shared" ca="1" si="31"/>
        <v>3.3908999999999998</v>
      </c>
      <c r="O649" s="32">
        <f>IF(J649&gt;AVERAGE(Prueba_1),$E$3,$E$4)</f>
        <v>4.4092307692307706</v>
      </c>
      <c r="P649" s="39">
        <f t="shared" si="32"/>
        <v>2.1</v>
      </c>
    </row>
    <row r="650" spans="3:16" ht="15.75" thickBot="1" x14ac:dyDescent="0.3">
      <c r="C650" s="25" t="s">
        <v>406</v>
      </c>
      <c r="D650" s="26">
        <v>42292</v>
      </c>
      <c r="E650" s="27" t="s">
        <v>569</v>
      </c>
      <c r="F650" s="18" t="str">
        <f>VLOOKUP(E650,BD_Escuela[],2,FALSE)</f>
        <v>Ingeniería Computación</v>
      </c>
      <c r="G650" s="27">
        <v>14</v>
      </c>
      <c r="H650" s="18" t="str">
        <f>VLOOKUP(G650,BD_Participacion[],2)</f>
        <v>No tuvo</v>
      </c>
      <c r="I650" s="18">
        <f>INDEX(BD_DecimasExtras,MATCH(H650,'BD Aux'!$H$7:$H$10,0),MATCH(YEAR(D650),'BD Aux'!$I$6:$M$6,0))</f>
        <v>0</v>
      </c>
      <c r="J650" s="27">
        <v>6.4</v>
      </c>
      <c r="K650" s="27">
        <v>1.9</v>
      </c>
      <c r="L650" s="27">
        <v>6.3</v>
      </c>
      <c r="M650" s="32">
        <f t="shared" si="30"/>
        <v>4.2040983606557383</v>
      </c>
      <c r="N650" s="32">
        <f t="shared" ca="1" si="31"/>
        <v>5.6091885245901647</v>
      </c>
      <c r="O650" s="32">
        <f>IF(J650&gt;AVERAGE(Prueba_1),$E$3,$E$4)</f>
        <v>4.4092307692307706</v>
      </c>
      <c r="P650" s="39">
        <f t="shared" si="32"/>
        <v>6.4</v>
      </c>
    </row>
    <row r="651" spans="3:16" ht="15.75" thickBot="1" x14ac:dyDescent="0.3">
      <c r="C651" s="25" t="s">
        <v>407</v>
      </c>
      <c r="D651" s="26">
        <v>41768</v>
      </c>
      <c r="E651" s="27" t="s">
        <v>579</v>
      </c>
      <c r="F651" s="18" t="str">
        <f>VLOOKUP(E651,BD_Escuela[],2,FALSE)</f>
        <v>Investigación Quimica</v>
      </c>
      <c r="G651" s="27">
        <v>15</v>
      </c>
      <c r="H651" s="18" t="str">
        <f>VLOOKUP(G651,BD_Participacion[],2)</f>
        <v>Baja</v>
      </c>
      <c r="I651" s="18">
        <f>INDEX(BD_DecimasExtras,MATCH(H651,'BD Aux'!$H$7:$H$10,0),MATCH(YEAR(D651),'BD Aux'!$I$6:$M$6,0))</f>
        <v>0.1</v>
      </c>
      <c r="J651" s="27">
        <v>3.1</v>
      </c>
      <c r="K651" s="27">
        <v>4.0999999999999996</v>
      </c>
      <c r="L651" s="27">
        <v>6.8</v>
      </c>
      <c r="M651" s="32">
        <f t="shared" si="30"/>
        <v>4.3040983606557379</v>
      </c>
      <c r="N651" s="32">
        <f t="shared" ca="1" si="31"/>
        <v>5.9295885245901641</v>
      </c>
      <c r="O651" s="32">
        <f>IF(J651&gt;AVERAGE(Prueba_1),$E$3,$E$4)</f>
        <v>3.2210526315789472</v>
      </c>
      <c r="P651" s="39">
        <f t="shared" si="32"/>
        <v>6.8</v>
      </c>
    </row>
    <row r="652" spans="3:16" ht="15.75" thickBot="1" x14ac:dyDescent="0.3">
      <c r="C652" s="25" t="s">
        <v>408</v>
      </c>
      <c r="D652" s="26">
        <v>42083</v>
      </c>
      <c r="E652" s="27" t="s">
        <v>565</v>
      </c>
      <c r="F652" s="18" t="str">
        <f>VLOOKUP(E652,BD_Escuela[],2,FALSE)</f>
        <v>Enfermería</v>
      </c>
      <c r="G652" s="27">
        <v>19</v>
      </c>
      <c r="H652" s="18" t="str">
        <f>VLOOKUP(G652,BD_Participacion[],2)</f>
        <v>Baja</v>
      </c>
      <c r="I652" s="18">
        <f>INDEX(BD_DecimasExtras,MATCH(H652,'BD Aux'!$H$7:$H$10,0),MATCH(YEAR(D652),'BD Aux'!$I$6:$M$6,0))</f>
        <v>0.1</v>
      </c>
      <c r="J652" s="27">
        <v>4.9000000000000004</v>
      </c>
      <c r="K652" s="27">
        <v>2.2999999999999998</v>
      </c>
      <c r="L652" s="27">
        <v>1.8</v>
      </c>
      <c r="M652" s="32">
        <f t="shared" si="30"/>
        <v>4.3040983606557379</v>
      </c>
      <c r="N652" s="32">
        <f t="shared" ca="1" si="31"/>
        <v>3.2595885245901641</v>
      </c>
      <c r="O652" s="32">
        <f>IF(J652&gt;AVERAGE(Prueba_1),$E$3,$E$4)</f>
        <v>4.4092307692307706</v>
      </c>
      <c r="P652" s="39">
        <f t="shared" ca="1" si="32"/>
        <v>3.2595885245901641</v>
      </c>
    </row>
    <row r="653" spans="3:16" ht="15.75" thickBot="1" x14ac:dyDescent="0.3">
      <c r="C653" s="25" t="s">
        <v>295</v>
      </c>
      <c r="D653" s="26">
        <v>42301</v>
      </c>
      <c r="E653" s="27" t="s">
        <v>569</v>
      </c>
      <c r="F653" s="18" t="str">
        <f>VLOOKUP(E653,BD_Escuela[],2,FALSE)</f>
        <v>Ingeniería Computación</v>
      </c>
      <c r="G653" s="27">
        <v>42</v>
      </c>
      <c r="H653" s="18" t="str">
        <f>VLOOKUP(G653,BD_Participacion[],2)</f>
        <v xml:space="preserve">Media </v>
      </c>
      <c r="I653" s="18">
        <f>INDEX(BD_DecimasExtras,MATCH(H653,'BD Aux'!$H$7:$H$10,0),MATCH(YEAR(D653),'BD Aux'!$I$6:$M$6,0))</f>
        <v>0.3</v>
      </c>
      <c r="J653" s="27">
        <v>6.8</v>
      </c>
      <c r="K653" s="27">
        <v>2.8</v>
      </c>
      <c r="L653" s="27">
        <v>3</v>
      </c>
      <c r="M653" s="32">
        <f t="shared" si="30"/>
        <v>4.5040983606557381</v>
      </c>
      <c r="N653" s="32">
        <f t="shared" ca="1" si="31"/>
        <v>4.0071885245901644</v>
      </c>
      <c r="O653" s="32">
        <f>IF(J653&gt;AVERAGE(Prueba_1),$E$3,$E$4)</f>
        <v>4.4092307692307706</v>
      </c>
      <c r="P653" s="39">
        <f t="shared" si="32"/>
        <v>2.8</v>
      </c>
    </row>
    <row r="654" spans="3:16" ht="15.75" thickBot="1" x14ac:dyDescent="0.3">
      <c r="C654" s="25" t="s">
        <v>409</v>
      </c>
      <c r="D654" s="26">
        <v>41473</v>
      </c>
      <c r="E654" s="27" t="s">
        <v>567</v>
      </c>
      <c r="F654" s="18" t="str">
        <f>VLOOKUP(E654,BD_Escuela[],2,FALSE)</f>
        <v>Ingeniería Comercial</v>
      </c>
      <c r="G654" s="27">
        <v>33</v>
      </c>
      <c r="H654" s="18" t="str">
        <f>VLOOKUP(G654,BD_Participacion[],2)</f>
        <v xml:space="preserve">Media </v>
      </c>
      <c r="I654" s="18">
        <f>INDEX(BD_DecimasExtras,MATCH(H654,'BD Aux'!$H$7:$H$10,0),MATCH(YEAR(D654),'BD Aux'!$I$6:$M$6,0))</f>
        <v>0.2</v>
      </c>
      <c r="J654" s="27">
        <v>3.6</v>
      </c>
      <c r="K654" s="27">
        <v>6.2</v>
      </c>
      <c r="L654" s="27">
        <v>4.8</v>
      </c>
      <c r="M654" s="32">
        <f t="shared" si="30"/>
        <v>4.4040983606557385</v>
      </c>
      <c r="N654" s="32">
        <f t="shared" ca="1" si="31"/>
        <v>4.9149885245901643</v>
      </c>
      <c r="O654" s="32">
        <f>IF(J654&gt;AVERAGE(Prueba_1),$E$3,$E$4)</f>
        <v>3.2210526315789472</v>
      </c>
      <c r="P654" s="39">
        <f t="shared" si="32"/>
        <v>6.2</v>
      </c>
    </row>
    <row r="655" spans="3:16" ht="15.75" thickBot="1" x14ac:dyDescent="0.3">
      <c r="C655" s="25" t="s">
        <v>410</v>
      </c>
      <c r="D655" s="26">
        <v>41595</v>
      </c>
      <c r="E655" s="27" t="s">
        <v>577</v>
      </c>
      <c r="F655" s="18" t="str">
        <f>VLOOKUP(E655,BD_Escuela[],2,FALSE)</f>
        <v>Investigación Nutrición y Dietetica</v>
      </c>
      <c r="G655" s="27">
        <v>26</v>
      </c>
      <c r="H655" s="18" t="str">
        <f>VLOOKUP(G655,BD_Participacion[],2)</f>
        <v>Baja</v>
      </c>
      <c r="I655" s="18">
        <f>INDEX(BD_DecimasExtras,MATCH(H655,'BD Aux'!$H$7:$H$10,0),MATCH(YEAR(D655),'BD Aux'!$I$6:$M$6,0))</f>
        <v>0.1</v>
      </c>
      <c r="J655" s="27">
        <v>6.2</v>
      </c>
      <c r="K655" s="27">
        <v>4.2</v>
      </c>
      <c r="L655" s="27">
        <v>3.2</v>
      </c>
      <c r="M655" s="32">
        <f t="shared" si="30"/>
        <v>4.3040983606557379</v>
      </c>
      <c r="N655" s="32">
        <f t="shared" ca="1" si="31"/>
        <v>4.0071885245901644</v>
      </c>
      <c r="O655" s="32">
        <f>IF(J655&gt;AVERAGE(Prueba_1),$E$3,$E$4)</f>
        <v>4.4092307692307706</v>
      </c>
      <c r="P655" s="39">
        <f t="shared" ca="1" si="32"/>
        <v>4.0071885245901644</v>
      </c>
    </row>
    <row r="656" spans="3:16" ht="15.75" thickBot="1" x14ac:dyDescent="0.3">
      <c r="C656" s="25" t="s">
        <v>411</v>
      </c>
      <c r="D656" s="26">
        <v>42019</v>
      </c>
      <c r="E656" s="27" t="s">
        <v>559</v>
      </c>
      <c r="F656" s="18" t="str">
        <f>VLOOKUP(E656,BD_Escuela[],2,FALSE)</f>
        <v>Agronomía</v>
      </c>
      <c r="G656" s="27">
        <v>15</v>
      </c>
      <c r="H656" s="18" t="str">
        <f>VLOOKUP(G656,BD_Participacion[],2)</f>
        <v>Baja</v>
      </c>
      <c r="I656" s="18">
        <f>INDEX(BD_DecimasExtras,MATCH(H656,'BD Aux'!$H$7:$H$10,0),MATCH(YEAR(D656),'BD Aux'!$I$6:$M$6,0))</f>
        <v>0.1</v>
      </c>
      <c r="J656" s="27">
        <v>2</v>
      </c>
      <c r="K656" s="27">
        <v>4.0999999999999996</v>
      </c>
      <c r="L656" s="27">
        <v>6.4</v>
      </c>
      <c r="M656" s="32">
        <f t="shared" si="30"/>
        <v>4.2166666666666668</v>
      </c>
      <c r="N656" s="32">
        <f t="shared" ca="1" si="31"/>
        <v>5.6693000000000007</v>
      </c>
      <c r="O656" s="32">
        <f>IF(J656&gt;AVERAGE(Prueba_1),$E$3,$E$4)</f>
        <v>3.2210526315789472</v>
      </c>
      <c r="P656" s="39">
        <f t="shared" si="32"/>
        <v>6.4</v>
      </c>
    </row>
    <row r="657" spans="3:16" ht="15.75" thickBot="1" x14ac:dyDescent="0.3">
      <c r="C657" s="25" t="s">
        <v>309</v>
      </c>
      <c r="D657" s="26">
        <v>42668</v>
      </c>
      <c r="E657" s="27" t="s">
        <v>575</v>
      </c>
      <c r="F657" s="18" t="str">
        <f>VLOOKUP(E657,BD_Escuela[],2,FALSE)</f>
        <v>Ingeniería Transporte</v>
      </c>
      <c r="G657" s="27">
        <v>4</v>
      </c>
      <c r="H657" s="18" t="str">
        <f>VLOOKUP(G657,BD_Participacion[],2)</f>
        <v>No tuvo</v>
      </c>
      <c r="I657" s="18">
        <f>INDEX(BD_DecimasExtras,MATCH(H657,'BD Aux'!$H$7:$H$10,0),MATCH(YEAR(D657),'BD Aux'!$I$6:$M$6,0))</f>
        <v>0</v>
      </c>
      <c r="J657" s="27">
        <v>1.4</v>
      </c>
      <c r="K657" s="27">
        <v>2.9</v>
      </c>
      <c r="L657" s="27">
        <v>3.2</v>
      </c>
      <c r="M657" s="32">
        <f t="shared" si="30"/>
        <v>4.2040983606557383</v>
      </c>
      <c r="N657" s="32">
        <f t="shared" ca="1" si="31"/>
        <v>4.2</v>
      </c>
      <c r="O657" s="32">
        <f>IF(J657&gt;AVERAGE(Prueba_1),$E$3,$E$4)</f>
        <v>3.2210526315789472</v>
      </c>
      <c r="P657" s="39">
        <f t="shared" ca="1" si="32"/>
        <v>3.2210526315789472</v>
      </c>
    </row>
    <row r="658" spans="3:16" ht="15.75" thickBot="1" x14ac:dyDescent="0.3">
      <c r="C658" s="25" t="s">
        <v>315</v>
      </c>
      <c r="D658" s="26">
        <v>41918</v>
      </c>
      <c r="E658" s="27" t="s">
        <v>571</v>
      </c>
      <c r="F658" s="18" t="str">
        <f>VLOOKUP(E658,BD_Escuela[],2,FALSE)</f>
        <v>Ingeniería Forestal</v>
      </c>
      <c r="G658" s="27">
        <v>28</v>
      </c>
      <c r="H658" s="18" t="str">
        <f>VLOOKUP(G658,BD_Participacion[],2)</f>
        <v>Baja</v>
      </c>
      <c r="I658" s="18">
        <f>INDEX(BD_DecimasExtras,MATCH(H658,'BD Aux'!$H$7:$H$10,0),MATCH(YEAR(D658),'BD Aux'!$I$6:$M$6,0))</f>
        <v>0.1</v>
      </c>
      <c r="J658" s="27">
        <v>2</v>
      </c>
      <c r="K658" s="27">
        <v>3.3</v>
      </c>
      <c r="L658" s="27">
        <v>3.4</v>
      </c>
      <c r="M658" s="32">
        <f t="shared" si="30"/>
        <v>4.3040983606557379</v>
      </c>
      <c r="N658" s="32">
        <f t="shared" ca="1" si="31"/>
        <v>4.1139885245901642</v>
      </c>
      <c r="O658" s="32">
        <f>IF(J658&gt;AVERAGE(Prueba_1),$E$3,$E$4)</f>
        <v>3.2210526315789472</v>
      </c>
      <c r="P658" s="39">
        <f t="shared" ca="1" si="32"/>
        <v>3.2210526315789472</v>
      </c>
    </row>
    <row r="659" spans="3:16" ht="15.75" thickBot="1" x14ac:dyDescent="0.3">
      <c r="C659" s="25" t="s">
        <v>412</v>
      </c>
      <c r="D659" s="26">
        <v>42059</v>
      </c>
      <c r="E659" s="27" t="s">
        <v>561</v>
      </c>
      <c r="F659" s="18" t="str">
        <f>VLOOKUP(E659,BD_Escuela[],2,FALSE)</f>
        <v>Astronomía</v>
      </c>
      <c r="G659" s="27">
        <v>15</v>
      </c>
      <c r="H659" s="18" t="str">
        <f>VLOOKUP(G659,BD_Participacion[],2)</f>
        <v>Baja</v>
      </c>
      <c r="I659" s="18">
        <f>INDEX(BD_DecimasExtras,MATCH(H659,'BD Aux'!$H$7:$H$10,0),MATCH(YEAR(D659),'BD Aux'!$I$6:$M$6,0))</f>
        <v>0.1</v>
      </c>
      <c r="J659" s="27">
        <v>5.8</v>
      </c>
      <c r="K659" s="27">
        <v>5</v>
      </c>
      <c r="L659" s="27">
        <v>1.6</v>
      </c>
      <c r="M659" s="32">
        <f t="shared" si="30"/>
        <v>4.3040983606557379</v>
      </c>
      <c r="N659" s="32">
        <f t="shared" ca="1" si="31"/>
        <v>3.1527885245901639</v>
      </c>
      <c r="O659" s="32">
        <f>IF(J659&gt;AVERAGE(Prueba_1),$E$3,$E$4)</f>
        <v>4.4092307692307706</v>
      </c>
      <c r="P659" s="39">
        <f t="shared" ca="1" si="32"/>
        <v>3.1527885245901639</v>
      </c>
    </row>
    <row r="660" spans="3:16" ht="15.75" thickBot="1" x14ac:dyDescent="0.3">
      <c r="C660" s="25" t="s">
        <v>3</v>
      </c>
      <c r="D660" s="26">
        <v>41624</v>
      </c>
      <c r="E660" s="27" t="s">
        <v>579</v>
      </c>
      <c r="F660" s="18" t="str">
        <f>VLOOKUP(E660,BD_Escuela[],2,FALSE)</f>
        <v>Investigación Quimica</v>
      </c>
      <c r="G660" s="27">
        <v>22</v>
      </c>
      <c r="H660" s="18" t="str">
        <f>VLOOKUP(G660,BD_Participacion[],2)</f>
        <v>Baja</v>
      </c>
      <c r="I660" s="18">
        <f>INDEX(BD_DecimasExtras,MATCH(H660,'BD Aux'!$H$7:$H$10,0),MATCH(YEAR(D660),'BD Aux'!$I$6:$M$6,0))</f>
        <v>0.1</v>
      </c>
      <c r="J660" s="27">
        <v>3.5</v>
      </c>
      <c r="K660" s="27">
        <v>2.2000000000000002</v>
      </c>
      <c r="L660" s="27">
        <v>4.5</v>
      </c>
      <c r="M660" s="32">
        <f t="shared" si="30"/>
        <v>4.3040983606557379</v>
      </c>
      <c r="N660" s="32">
        <f t="shared" ca="1" si="31"/>
        <v>4.7013885245901639</v>
      </c>
      <c r="O660" s="32">
        <f>IF(J660&gt;AVERAGE(Prueba_1),$E$3,$E$4)</f>
        <v>3.2210526315789472</v>
      </c>
      <c r="P660" s="39">
        <f t="shared" si="32"/>
        <v>4.5</v>
      </c>
    </row>
    <row r="661" spans="3:16" ht="15.75" thickBot="1" x14ac:dyDescent="0.3">
      <c r="C661" s="25" t="s">
        <v>413</v>
      </c>
      <c r="D661" s="26">
        <v>42120</v>
      </c>
      <c r="E661" s="27" t="s">
        <v>559</v>
      </c>
      <c r="F661" s="18" t="str">
        <f>VLOOKUP(E661,BD_Escuela[],2,FALSE)</f>
        <v>Agronomía</v>
      </c>
      <c r="G661" s="27">
        <v>12</v>
      </c>
      <c r="H661" s="18" t="str">
        <f>VLOOKUP(G661,BD_Participacion[],2)</f>
        <v>No tuvo</v>
      </c>
      <c r="I661" s="18">
        <f>INDEX(BD_DecimasExtras,MATCH(H661,'BD Aux'!$H$7:$H$10,0),MATCH(YEAR(D661),'BD Aux'!$I$6:$M$6,0))</f>
        <v>0</v>
      </c>
      <c r="J661" s="27">
        <v>6.4</v>
      </c>
      <c r="K661" s="27">
        <v>1</v>
      </c>
      <c r="L661" s="27">
        <v>2.2999999999999998</v>
      </c>
      <c r="M661" s="32">
        <f t="shared" si="30"/>
        <v>3.2333333333333329</v>
      </c>
      <c r="N661" s="32">
        <f t="shared" ca="1" si="31"/>
        <v>2.9548000000000001</v>
      </c>
      <c r="O661" s="32">
        <f>IF(J661&gt;AVERAGE(Prueba_1),$E$3,$E$4)</f>
        <v>4.4092307692307706</v>
      </c>
      <c r="P661" s="39">
        <f t="shared" ca="1" si="32"/>
        <v>2.9548000000000001</v>
      </c>
    </row>
    <row r="662" spans="3:16" ht="15.75" thickBot="1" x14ac:dyDescent="0.3">
      <c r="C662" s="25" t="s">
        <v>21</v>
      </c>
      <c r="D662" s="26">
        <v>42694</v>
      </c>
      <c r="E662" s="27" t="s">
        <v>577</v>
      </c>
      <c r="F662" s="18" t="str">
        <f>VLOOKUP(E662,BD_Escuela[],2,FALSE)</f>
        <v>Investigación Nutrición y Dietetica</v>
      </c>
      <c r="G662" s="27">
        <v>22</v>
      </c>
      <c r="H662" s="18" t="str">
        <f>VLOOKUP(G662,BD_Participacion[],2)</f>
        <v>Baja</v>
      </c>
      <c r="I662" s="18">
        <f>INDEX(BD_DecimasExtras,MATCH(H662,'BD Aux'!$H$7:$H$10,0),MATCH(YEAR(D662),'BD Aux'!$I$6:$M$6,0))</f>
        <v>0.1</v>
      </c>
      <c r="J662" s="27">
        <v>4</v>
      </c>
      <c r="K662" s="27">
        <v>2.4</v>
      </c>
      <c r="L662" s="27">
        <v>6.9</v>
      </c>
      <c r="M662" s="32">
        <f t="shared" si="30"/>
        <v>4.3040983606557379</v>
      </c>
      <c r="N662" s="32">
        <f t="shared" ca="1" si="31"/>
        <v>4.2</v>
      </c>
      <c r="O662" s="32">
        <f>IF(J662&gt;AVERAGE(Prueba_1),$E$3,$E$4)</f>
        <v>3.2210526315789472</v>
      </c>
      <c r="P662" s="39">
        <f t="shared" si="32"/>
        <v>6.9</v>
      </c>
    </row>
    <row r="663" spans="3:16" ht="15.75" thickBot="1" x14ac:dyDescent="0.3">
      <c r="C663" s="25" t="s">
        <v>306</v>
      </c>
      <c r="D663" s="26">
        <v>41717</v>
      </c>
      <c r="E663" s="27" t="s">
        <v>575</v>
      </c>
      <c r="F663" s="18" t="str">
        <f>VLOOKUP(E663,BD_Escuela[],2,FALSE)</f>
        <v>Ingeniería Transporte</v>
      </c>
      <c r="G663" s="27">
        <v>42</v>
      </c>
      <c r="H663" s="18" t="str">
        <f>VLOOKUP(G663,BD_Participacion[],2)</f>
        <v xml:space="preserve">Media </v>
      </c>
      <c r="I663" s="18">
        <f>INDEX(BD_DecimasExtras,MATCH(H663,'BD Aux'!$H$7:$H$10,0),MATCH(YEAR(D663),'BD Aux'!$I$6:$M$6,0))</f>
        <v>0.3</v>
      </c>
      <c r="J663" s="27">
        <v>5.4</v>
      </c>
      <c r="K663" s="27">
        <v>3.9</v>
      </c>
      <c r="L663" s="27">
        <v>4.7</v>
      </c>
      <c r="M663" s="32">
        <f t="shared" si="30"/>
        <v>4.5040983606557381</v>
      </c>
      <c r="N663" s="32">
        <f t="shared" ca="1" si="31"/>
        <v>4.9149885245901643</v>
      </c>
      <c r="O663" s="32">
        <f>IF(J663&gt;AVERAGE(Prueba_1),$E$3,$E$4)</f>
        <v>4.4092307692307706</v>
      </c>
      <c r="P663" s="39">
        <f t="shared" si="32"/>
        <v>5.4</v>
      </c>
    </row>
    <row r="664" spans="3:16" ht="15.75" thickBot="1" x14ac:dyDescent="0.3">
      <c r="C664" s="25" t="s">
        <v>414</v>
      </c>
      <c r="D664" s="26">
        <v>41492</v>
      </c>
      <c r="E664" s="27" t="s">
        <v>577</v>
      </c>
      <c r="F664" s="18" t="str">
        <f>VLOOKUP(E664,BD_Escuela[],2,FALSE)</f>
        <v>Investigación Nutrición y Dietetica</v>
      </c>
      <c r="G664" s="27">
        <v>18</v>
      </c>
      <c r="H664" s="18" t="str">
        <f>VLOOKUP(G664,BD_Participacion[],2)</f>
        <v>Baja</v>
      </c>
      <c r="I664" s="18">
        <f>INDEX(BD_DecimasExtras,MATCH(H664,'BD Aux'!$H$7:$H$10,0),MATCH(YEAR(D664),'BD Aux'!$I$6:$M$6,0))</f>
        <v>0.1</v>
      </c>
      <c r="J664" s="27">
        <v>6.5</v>
      </c>
      <c r="K664" s="27">
        <v>3.2</v>
      </c>
      <c r="L664" s="27">
        <v>7</v>
      </c>
      <c r="M664" s="32">
        <f t="shared" si="30"/>
        <v>4.3040983606557379</v>
      </c>
      <c r="N664" s="32">
        <f t="shared" ca="1" si="31"/>
        <v>6.0363885245901647</v>
      </c>
      <c r="O664" s="32">
        <f>IF(J664&gt;AVERAGE(Prueba_1),$E$3,$E$4)</f>
        <v>4.4092307692307706</v>
      </c>
      <c r="P664" s="39">
        <f t="shared" si="32"/>
        <v>7</v>
      </c>
    </row>
    <row r="665" spans="3:16" ht="15.75" thickBot="1" x14ac:dyDescent="0.3">
      <c r="C665" s="25" t="s">
        <v>20</v>
      </c>
      <c r="D665" s="26">
        <v>41475</v>
      </c>
      <c r="E665" s="27" t="s">
        <v>579</v>
      </c>
      <c r="F665" s="18" t="str">
        <f>VLOOKUP(E665,BD_Escuela[],2,FALSE)</f>
        <v>Investigación Quimica</v>
      </c>
      <c r="G665" s="27">
        <v>6</v>
      </c>
      <c r="H665" s="18" t="str">
        <f>VLOOKUP(G665,BD_Participacion[],2)</f>
        <v>No tuvo</v>
      </c>
      <c r="I665" s="18">
        <f>INDEX(BD_DecimasExtras,MATCH(H665,'BD Aux'!$H$7:$H$10,0),MATCH(YEAR(D665),'BD Aux'!$I$6:$M$6,0))</f>
        <v>0</v>
      </c>
      <c r="J665" s="27">
        <v>3.3</v>
      </c>
      <c r="K665" s="27">
        <v>3.6</v>
      </c>
      <c r="L665" s="27">
        <v>1.3</v>
      </c>
      <c r="M665" s="32">
        <f t="shared" si="30"/>
        <v>4.2040983606557383</v>
      </c>
      <c r="N665" s="32">
        <f t="shared" ca="1" si="31"/>
        <v>2.9391885245901643</v>
      </c>
      <c r="O665" s="32">
        <f>IF(J665&gt;AVERAGE(Prueba_1),$E$3,$E$4)</f>
        <v>3.2210526315789472</v>
      </c>
      <c r="P665" s="39">
        <f t="shared" ca="1" si="32"/>
        <v>2.9391885245901643</v>
      </c>
    </row>
    <row r="666" spans="3:16" ht="15.75" thickBot="1" x14ac:dyDescent="0.3">
      <c r="C666" s="25" t="s">
        <v>415</v>
      </c>
      <c r="D666" s="26">
        <v>42119</v>
      </c>
      <c r="E666" s="27" t="s">
        <v>571</v>
      </c>
      <c r="F666" s="18" t="str">
        <f>VLOOKUP(E666,BD_Escuela[],2,FALSE)</f>
        <v>Ingeniería Forestal</v>
      </c>
      <c r="G666" s="27">
        <v>29</v>
      </c>
      <c r="H666" s="18" t="str">
        <f>VLOOKUP(G666,BD_Participacion[],2)</f>
        <v>Baja</v>
      </c>
      <c r="I666" s="18">
        <f>INDEX(BD_DecimasExtras,MATCH(H666,'BD Aux'!$H$7:$H$10,0),MATCH(YEAR(D666),'BD Aux'!$I$6:$M$6,0))</f>
        <v>0.1</v>
      </c>
      <c r="J666" s="27">
        <v>4.8</v>
      </c>
      <c r="K666" s="27">
        <v>4.8</v>
      </c>
      <c r="L666" s="27">
        <v>5.5</v>
      </c>
      <c r="M666" s="32">
        <f t="shared" si="30"/>
        <v>4.3040983606557379</v>
      </c>
      <c r="N666" s="32">
        <f t="shared" ca="1" si="31"/>
        <v>5.2353885245901646</v>
      </c>
      <c r="O666" s="32">
        <f>IF(J666&gt;AVERAGE(Prueba_1),$E$3,$E$4)</f>
        <v>4.4092307692307706</v>
      </c>
      <c r="P666" s="39">
        <f t="shared" si="32"/>
        <v>5.5</v>
      </c>
    </row>
    <row r="667" spans="3:16" ht="15.75" thickBot="1" x14ac:dyDescent="0.3">
      <c r="C667" s="25" t="s">
        <v>23</v>
      </c>
      <c r="D667" s="26">
        <v>41736</v>
      </c>
      <c r="E667" s="27" t="s">
        <v>575</v>
      </c>
      <c r="F667" s="18" t="str">
        <f>VLOOKUP(E667,BD_Escuela[],2,FALSE)</f>
        <v>Ingeniería Transporte</v>
      </c>
      <c r="G667" s="27">
        <v>24</v>
      </c>
      <c r="H667" s="18" t="str">
        <f>VLOOKUP(G667,BD_Participacion[],2)</f>
        <v>Baja</v>
      </c>
      <c r="I667" s="18">
        <f>INDEX(BD_DecimasExtras,MATCH(H667,'BD Aux'!$H$7:$H$10,0),MATCH(YEAR(D667),'BD Aux'!$I$6:$M$6,0))</f>
        <v>0.1</v>
      </c>
      <c r="J667" s="27">
        <v>5.5</v>
      </c>
      <c r="K667" s="27">
        <v>1.1000000000000001</v>
      </c>
      <c r="L667" s="27">
        <v>3.1</v>
      </c>
      <c r="M667" s="32">
        <f t="shared" si="30"/>
        <v>4.3040983606557379</v>
      </c>
      <c r="N667" s="32">
        <f t="shared" ca="1" si="31"/>
        <v>3.9537885245901641</v>
      </c>
      <c r="O667" s="32">
        <f>IF(J667&gt;AVERAGE(Prueba_1),$E$3,$E$4)</f>
        <v>4.4092307692307706</v>
      </c>
      <c r="P667" s="39">
        <f t="shared" ca="1" si="32"/>
        <v>3.9537885245901641</v>
      </c>
    </row>
    <row r="668" spans="3:16" ht="15.75" thickBot="1" x14ac:dyDescent="0.3">
      <c r="C668" s="25" t="s">
        <v>416</v>
      </c>
      <c r="D668" s="26">
        <v>42247</v>
      </c>
      <c r="E668" s="27" t="s">
        <v>579</v>
      </c>
      <c r="F668" s="18" t="str">
        <f>VLOOKUP(E668,BD_Escuela[],2,FALSE)</f>
        <v>Investigación Quimica</v>
      </c>
      <c r="G668" s="27">
        <v>50</v>
      </c>
      <c r="H668" s="18" t="str">
        <f>VLOOKUP(G668,BD_Participacion[],2)</f>
        <v>Alta</v>
      </c>
      <c r="I668" s="18">
        <f>INDEX(BD_DecimasExtras,MATCH(H668,'BD Aux'!$H$7:$H$10,0),MATCH(YEAR(D668),'BD Aux'!$I$6:$M$6,0))</f>
        <v>0.6</v>
      </c>
      <c r="J668" s="27">
        <v>1.8</v>
      </c>
      <c r="K668" s="27">
        <v>6.2</v>
      </c>
      <c r="L668" s="27">
        <v>2.6</v>
      </c>
      <c r="M668" s="32">
        <f t="shared" si="30"/>
        <v>4.8040983606557379</v>
      </c>
      <c r="N668" s="32">
        <f t="shared" ca="1" si="31"/>
        <v>3.9537885245901641</v>
      </c>
      <c r="O668" s="32">
        <f>IF(J668&gt;AVERAGE(Prueba_1),$E$3,$E$4)</f>
        <v>3.2210526315789472</v>
      </c>
      <c r="P668" s="39">
        <f t="shared" si="32"/>
        <v>1.8</v>
      </c>
    </row>
    <row r="669" spans="3:16" ht="15.75" thickBot="1" x14ac:dyDescent="0.3">
      <c r="C669" s="25" t="s">
        <v>417</v>
      </c>
      <c r="D669" s="26">
        <v>41704</v>
      </c>
      <c r="E669" s="27" t="s">
        <v>563</v>
      </c>
      <c r="F669" s="18" t="str">
        <f>VLOOKUP(E669,BD_Escuela[],2,FALSE)</f>
        <v>Bachilerato</v>
      </c>
      <c r="G669" s="27">
        <v>25</v>
      </c>
      <c r="H669" s="18" t="str">
        <f>VLOOKUP(G669,BD_Participacion[],2)</f>
        <v>Baja</v>
      </c>
      <c r="I669" s="18">
        <f>INDEX(BD_DecimasExtras,MATCH(H669,'BD Aux'!$H$7:$H$10,0),MATCH(YEAR(D669),'BD Aux'!$I$6:$M$6,0))</f>
        <v>0.1</v>
      </c>
      <c r="J669" s="27">
        <v>4.5</v>
      </c>
      <c r="K669" s="27">
        <v>5</v>
      </c>
      <c r="L669" s="27">
        <v>3.4</v>
      </c>
      <c r="M669" s="32">
        <f t="shared" si="30"/>
        <v>4.3040983606557379</v>
      </c>
      <c r="N669" s="32">
        <f t="shared" ca="1" si="31"/>
        <v>4.1139885245901642</v>
      </c>
      <c r="O669" s="32">
        <f>IF(J669&gt;AVERAGE(Prueba_1),$E$3,$E$4)</f>
        <v>4.4092307692307706</v>
      </c>
      <c r="P669" s="39">
        <f t="shared" ca="1" si="32"/>
        <v>4.1139885245901642</v>
      </c>
    </row>
    <row r="670" spans="3:16" ht="15.75" thickBot="1" x14ac:dyDescent="0.3">
      <c r="C670" s="25" t="s">
        <v>28</v>
      </c>
      <c r="D670" s="26">
        <v>41893</v>
      </c>
      <c r="E670" s="27" t="s">
        <v>565</v>
      </c>
      <c r="F670" s="18" t="str">
        <f>VLOOKUP(E670,BD_Escuela[],2,FALSE)</f>
        <v>Enfermería</v>
      </c>
      <c r="G670" s="27">
        <v>36</v>
      </c>
      <c r="H670" s="18" t="str">
        <f>VLOOKUP(G670,BD_Participacion[],2)</f>
        <v xml:space="preserve">Media </v>
      </c>
      <c r="I670" s="18">
        <f>INDEX(BD_DecimasExtras,MATCH(H670,'BD Aux'!$H$7:$H$10,0),MATCH(YEAR(D670),'BD Aux'!$I$6:$M$6,0))</f>
        <v>0.3</v>
      </c>
      <c r="J670" s="27">
        <v>2.2000000000000002</v>
      </c>
      <c r="K670" s="27">
        <v>3.9</v>
      </c>
      <c r="L670" s="27">
        <v>3.1</v>
      </c>
      <c r="M670" s="32">
        <f t="shared" si="30"/>
        <v>4.5040983606557381</v>
      </c>
      <c r="N670" s="32">
        <f t="shared" ca="1" si="31"/>
        <v>4.0605885245901643</v>
      </c>
      <c r="O670" s="32">
        <f>IF(J670&gt;AVERAGE(Prueba_1),$E$3,$E$4)</f>
        <v>3.2210526315789472</v>
      </c>
      <c r="P670" s="39">
        <f t="shared" si="32"/>
        <v>2.2000000000000002</v>
      </c>
    </row>
    <row r="671" spans="3:16" ht="15.75" thickBot="1" x14ac:dyDescent="0.3">
      <c r="C671" s="25" t="s">
        <v>418</v>
      </c>
      <c r="D671" s="26">
        <v>42119</v>
      </c>
      <c r="E671" s="27" t="s">
        <v>571</v>
      </c>
      <c r="F671" s="18" t="str">
        <f>VLOOKUP(E671,BD_Escuela[],2,FALSE)</f>
        <v>Ingeniería Forestal</v>
      </c>
      <c r="G671" s="27">
        <v>35</v>
      </c>
      <c r="H671" s="18" t="str">
        <f>VLOOKUP(G671,BD_Participacion[],2)</f>
        <v xml:space="preserve">Media </v>
      </c>
      <c r="I671" s="18">
        <f>INDEX(BD_DecimasExtras,MATCH(H671,'BD Aux'!$H$7:$H$10,0),MATCH(YEAR(D671),'BD Aux'!$I$6:$M$6,0))</f>
        <v>0.3</v>
      </c>
      <c r="J671" s="27">
        <v>5.5</v>
      </c>
      <c r="K671" s="27">
        <v>1.7</v>
      </c>
      <c r="L671" s="27">
        <v>2.9</v>
      </c>
      <c r="M671" s="32">
        <f t="shared" si="30"/>
        <v>4.5040983606557381</v>
      </c>
      <c r="N671" s="32">
        <f t="shared" ca="1" si="31"/>
        <v>3.9537885245901641</v>
      </c>
      <c r="O671" s="32">
        <f>IF(J671&gt;AVERAGE(Prueba_1),$E$3,$E$4)</f>
        <v>4.4092307692307706</v>
      </c>
      <c r="P671" s="39">
        <f t="shared" si="32"/>
        <v>1.7</v>
      </c>
    </row>
    <row r="672" spans="3:16" ht="15.75" thickBot="1" x14ac:dyDescent="0.3">
      <c r="C672" s="25" t="s">
        <v>188</v>
      </c>
      <c r="D672" s="26">
        <v>42473</v>
      </c>
      <c r="E672" s="27" t="s">
        <v>577</v>
      </c>
      <c r="F672" s="18" t="str">
        <f>VLOOKUP(E672,BD_Escuela[],2,FALSE)</f>
        <v>Investigación Nutrición y Dietetica</v>
      </c>
      <c r="G672" s="27">
        <v>32</v>
      </c>
      <c r="H672" s="18" t="str">
        <f>VLOOKUP(G672,BD_Participacion[],2)</f>
        <v xml:space="preserve">Media </v>
      </c>
      <c r="I672" s="18">
        <f>INDEX(BD_DecimasExtras,MATCH(H672,'BD Aux'!$H$7:$H$10,0),MATCH(YEAR(D672),'BD Aux'!$I$6:$M$6,0))</f>
        <v>0.4</v>
      </c>
      <c r="J672" s="27">
        <v>6</v>
      </c>
      <c r="K672" s="27">
        <v>2.4</v>
      </c>
      <c r="L672" s="27">
        <v>7</v>
      </c>
      <c r="M672" s="32">
        <f t="shared" si="30"/>
        <v>4.6040983606557386</v>
      </c>
      <c r="N672" s="32">
        <f t="shared" ca="1" si="31"/>
        <v>6.1965885245901644</v>
      </c>
      <c r="O672" s="32">
        <f>IF(J672&gt;AVERAGE(Prueba_1),$E$3,$E$4)</f>
        <v>4.4092307692307706</v>
      </c>
      <c r="P672" s="39">
        <f t="shared" si="32"/>
        <v>7</v>
      </c>
    </row>
    <row r="673" spans="3:16" ht="15.75" thickBot="1" x14ac:dyDescent="0.3">
      <c r="C673" s="25" t="s">
        <v>419</v>
      </c>
      <c r="D673" s="26">
        <v>42471</v>
      </c>
      <c r="E673" s="27" t="s">
        <v>563</v>
      </c>
      <c r="F673" s="18" t="str">
        <f>VLOOKUP(E673,BD_Escuela[],2,FALSE)</f>
        <v>Bachilerato</v>
      </c>
      <c r="G673" s="27">
        <v>9</v>
      </c>
      <c r="H673" s="18" t="str">
        <f>VLOOKUP(G673,BD_Participacion[],2)</f>
        <v>No tuvo</v>
      </c>
      <c r="I673" s="18">
        <f>INDEX(BD_DecimasExtras,MATCH(H673,'BD Aux'!$H$7:$H$10,0),MATCH(YEAR(D673),'BD Aux'!$I$6:$M$6,0))</f>
        <v>0</v>
      </c>
      <c r="J673" s="27">
        <v>5.8</v>
      </c>
      <c r="K673" s="27">
        <v>5.8</v>
      </c>
      <c r="L673" s="27">
        <v>1.8</v>
      </c>
      <c r="M673" s="32">
        <f t="shared" si="30"/>
        <v>4.2040983606557383</v>
      </c>
      <c r="N673" s="32">
        <f t="shared" ca="1" si="31"/>
        <v>3.2061885245901642</v>
      </c>
      <c r="O673" s="32">
        <f>IF(J673&gt;AVERAGE(Prueba_1),$E$3,$E$4)</f>
        <v>4.4092307692307706</v>
      </c>
      <c r="P673" s="39">
        <f t="shared" ca="1" si="32"/>
        <v>3.2061885245901642</v>
      </c>
    </row>
    <row r="674" spans="3:16" ht="15.75" thickBot="1" x14ac:dyDescent="0.3">
      <c r="C674" s="25" t="s">
        <v>420</v>
      </c>
      <c r="D674" s="26">
        <v>41862</v>
      </c>
      <c r="E674" s="27" t="s">
        <v>571</v>
      </c>
      <c r="F674" s="18" t="str">
        <f>VLOOKUP(E674,BD_Escuela[],2,FALSE)</f>
        <v>Ingeniería Forestal</v>
      </c>
      <c r="G674" s="27">
        <v>45</v>
      </c>
      <c r="H674" s="18" t="str">
        <f>VLOOKUP(G674,BD_Participacion[],2)</f>
        <v>Alta</v>
      </c>
      <c r="I674" s="18">
        <f>INDEX(BD_DecimasExtras,MATCH(H674,'BD Aux'!$H$7:$H$10,0),MATCH(YEAR(D674),'BD Aux'!$I$6:$M$6,0))</f>
        <v>0.5</v>
      </c>
      <c r="J674" s="27">
        <v>6.6</v>
      </c>
      <c r="K674" s="27">
        <v>3.5</v>
      </c>
      <c r="L674" s="27">
        <v>6.9</v>
      </c>
      <c r="M674" s="32">
        <f t="shared" si="30"/>
        <v>4.7040983606557383</v>
      </c>
      <c r="N674" s="32">
        <f t="shared" ca="1" si="31"/>
        <v>6.1965885245901644</v>
      </c>
      <c r="O674" s="32">
        <f>IF(J674&gt;AVERAGE(Prueba_1),$E$3,$E$4)</f>
        <v>4.4092307692307706</v>
      </c>
      <c r="P674" s="39">
        <f t="shared" si="32"/>
        <v>6.9</v>
      </c>
    </row>
    <row r="675" spans="3:16" ht="15.75" thickBot="1" x14ac:dyDescent="0.3">
      <c r="C675" s="25" t="s">
        <v>415</v>
      </c>
      <c r="D675" s="26">
        <v>42119</v>
      </c>
      <c r="E675" s="27" t="s">
        <v>567</v>
      </c>
      <c r="F675" s="18" t="str">
        <f>VLOOKUP(E675,BD_Escuela[],2,FALSE)</f>
        <v>Ingeniería Comercial</v>
      </c>
      <c r="G675" s="27">
        <v>13</v>
      </c>
      <c r="H675" s="18" t="str">
        <f>VLOOKUP(G675,BD_Participacion[],2)</f>
        <v>No tuvo</v>
      </c>
      <c r="I675" s="18">
        <f>INDEX(BD_DecimasExtras,MATCH(H675,'BD Aux'!$H$7:$H$10,0),MATCH(YEAR(D675),'BD Aux'!$I$6:$M$6,0))</f>
        <v>0</v>
      </c>
      <c r="J675" s="27">
        <v>3</v>
      </c>
      <c r="K675" s="27">
        <v>5.3</v>
      </c>
      <c r="L675" s="27">
        <v>6.6</v>
      </c>
      <c r="M675" s="32">
        <f t="shared" si="30"/>
        <v>4.2040983606557383</v>
      </c>
      <c r="N675" s="32">
        <f t="shared" ca="1" si="31"/>
        <v>5.7693885245901644</v>
      </c>
      <c r="O675" s="32">
        <f>IF(J675&gt;AVERAGE(Prueba_1),$E$3,$E$4)</f>
        <v>3.2210526315789472</v>
      </c>
      <c r="P675" s="39">
        <f t="shared" si="32"/>
        <v>6.6</v>
      </c>
    </row>
    <row r="676" spans="3:16" ht="15.75" thickBot="1" x14ac:dyDescent="0.3">
      <c r="C676" s="25" t="s">
        <v>14</v>
      </c>
      <c r="D676" s="26">
        <v>41928</v>
      </c>
      <c r="E676" s="27" t="s">
        <v>561</v>
      </c>
      <c r="F676" s="18" t="str">
        <f>VLOOKUP(E676,BD_Escuela[],2,FALSE)</f>
        <v>Astronomía</v>
      </c>
      <c r="G676" s="27">
        <v>35</v>
      </c>
      <c r="H676" s="18" t="str">
        <f>VLOOKUP(G676,BD_Participacion[],2)</f>
        <v xml:space="preserve">Media </v>
      </c>
      <c r="I676" s="18">
        <f>INDEX(BD_DecimasExtras,MATCH(H676,'BD Aux'!$H$7:$H$10,0),MATCH(YEAR(D676),'BD Aux'!$I$6:$M$6,0))</f>
        <v>0.3</v>
      </c>
      <c r="J676" s="27">
        <v>5.0999999999999996</v>
      </c>
      <c r="K676" s="27">
        <v>3.9</v>
      </c>
      <c r="L676" s="27">
        <v>4.5999999999999996</v>
      </c>
      <c r="M676" s="32">
        <f t="shared" si="30"/>
        <v>4.5040983606557381</v>
      </c>
      <c r="N676" s="32">
        <f t="shared" ca="1" si="31"/>
        <v>4.8615885245901636</v>
      </c>
      <c r="O676" s="32">
        <f>IF(J676&gt;AVERAGE(Prueba_1),$E$3,$E$4)</f>
        <v>4.4092307692307706</v>
      </c>
      <c r="P676" s="39">
        <f t="shared" si="32"/>
        <v>5.0999999999999996</v>
      </c>
    </row>
    <row r="677" spans="3:16" ht="15.75" thickBot="1" x14ac:dyDescent="0.3">
      <c r="C677" s="25" t="s">
        <v>410</v>
      </c>
      <c r="D677" s="26">
        <v>42144</v>
      </c>
      <c r="E677" s="27" t="s">
        <v>559</v>
      </c>
      <c r="F677" s="18" t="str">
        <f>VLOOKUP(E677,BD_Escuela[],2,FALSE)</f>
        <v>Agronomía</v>
      </c>
      <c r="G677" s="27">
        <v>33</v>
      </c>
      <c r="H677" s="18" t="str">
        <f>VLOOKUP(G677,BD_Participacion[],2)</f>
        <v xml:space="preserve">Media </v>
      </c>
      <c r="I677" s="18">
        <f>INDEX(BD_DecimasExtras,MATCH(H677,'BD Aux'!$H$7:$H$10,0),MATCH(YEAR(D677),'BD Aux'!$I$6:$M$6,0))</f>
        <v>0.3</v>
      </c>
      <c r="J677" s="27">
        <v>2</v>
      </c>
      <c r="K677" s="27">
        <v>4</v>
      </c>
      <c r="L677" s="27">
        <v>4</v>
      </c>
      <c r="M677" s="32">
        <f t="shared" si="30"/>
        <v>3.4833333333333334</v>
      </c>
      <c r="N677" s="32">
        <f t="shared" ca="1" si="31"/>
        <v>3.9961000000000002</v>
      </c>
      <c r="O677" s="32">
        <f>IF(J677&gt;AVERAGE(Prueba_1),$E$3,$E$4)</f>
        <v>3.2210526315789472</v>
      </c>
      <c r="P677" s="39">
        <f t="shared" si="32"/>
        <v>4</v>
      </c>
    </row>
    <row r="678" spans="3:16" ht="15.75" thickBot="1" x14ac:dyDescent="0.3">
      <c r="C678" s="25" t="s">
        <v>293</v>
      </c>
      <c r="D678" s="26">
        <v>42412</v>
      </c>
      <c r="E678" s="27" t="s">
        <v>559</v>
      </c>
      <c r="F678" s="18" t="str">
        <f>VLOOKUP(E678,BD_Escuela[],2,FALSE)</f>
        <v>Agronomía</v>
      </c>
      <c r="G678" s="27">
        <v>33</v>
      </c>
      <c r="H678" s="18" t="str">
        <f>VLOOKUP(G678,BD_Participacion[],2)</f>
        <v xml:space="preserve">Media </v>
      </c>
      <c r="I678" s="18">
        <f>INDEX(BD_DecimasExtras,MATCH(H678,'BD Aux'!$H$7:$H$10,0),MATCH(YEAR(D678),'BD Aux'!$I$6:$M$6,0))</f>
        <v>0.4</v>
      </c>
      <c r="J678" s="27">
        <v>5.5</v>
      </c>
      <c r="K678" s="27">
        <v>4.4000000000000004</v>
      </c>
      <c r="L678" s="27">
        <v>2.2999999999999998</v>
      </c>
      <c r="M678" s="32">
        <f t="shared" si="30"/>
        <v>4.2666666666666666</v>
      </c>
      <c r="N678" s="32">
        <f t="shared" ca="1" si="31"/>
        <v>3.5066000000000002</v>
      </c>
      <c r="O678" s="32">
        <f>IF(J678&gt;AVERAGE(Prueba_1),$E$3,$E$4)</f>
        <v>4.4092307692307706</v>
      </c>
      <c r="P678" s="39">
        <f t="shared" si="32"/>
        <v>2.2999999999999998</v>
      </c>
    </row>
    <row r="679" spans="3:16" ht="15.75" thickBot="1" x14ac:dyDescent="0.3">
      <c r="C679" s="25" t="s">
        <v>2</v>
      </c>
      <c r="D679" s="26">
        <v>41340</v>
      </c>
      <c r="E679" s="27" t="s">
        <v>579</v>
      </c>
      <c r="F679" s="18" t="str">
        <f>VLOOKUP(E679,BD_Escuela[],2,FALSE)</f>
        <v>Investigación Quimica</v>
      </c>
      <c r="G679" s="27">
        <v>27</v>
      </c>
      <c r="H679" s="18" t="str">
        <f>VLOOKUP(G679,BD_Participacion[],2)</f>
        <v>Baja</v>
      </c>
      <c r="I679" s="18">
        <f>INDEX(BD_DecimasExtras,MATCH(H679,'BD Aux'!$H$7:$H$10,0),MATCH(YEAR(D679),'BD Aux'!$I$6:$M$6,0))</f>
        <v>0.1</v>
      </c>
      <c r="J679" s="27">
        <v>3.5</v>
      </c>
      <c r="K679" s="27">
        <v>3.9</v>
      </c>
      <c r="L679" s="27">
        <v>2.1</v>
      </c>
      <c r="M679" s="32">
        <f t="shared" si="30"/>
        <v>4.3040983606557379</v>
      </c>
      <c r="N679" s="32">
        <f t="shared" ca="1" si="31"/>
        <v>3.4197885245901642</v>
      </c>
      <c r="O679" s="32">
        <f>IF(J679&gt;AVERAGE(Prueba_1),$E$3,$E$4)</f>
        <v>3.2210526315789472</v>
      </c>
      <c r="P679" s="39">
        <f t="shared" ca="1" si="32"/>
        <v>3.2210526315789472</v>
      </c>
    </row>
    <row r="680" spans="3:16" ht="15.75" thickBot="1" x14ac:dyDescent="0.3">
      <c r="C680" s="25" t="s">
        <v>293</v>
      </c>
      <c r="D680" s="26">
        <v>42412</v>
      </c>
      <c r="E680" s="27" t="s">
        <v>559</v>
      </c>
      <c r="F680" s="18" t="str">
        <f>VLOOKUP(E680,BD_Escuela[],2,FALSE)</f>
        <v>Agronomía</v>
      </c>
      <c r="G680" s="27">
        <v>36</v>
      </c>
      <c r="H680" s="18" t="str">
        <f>VLOOKUP(G680,BD_Participacion[],2)</f>
        <v xml:space="preserve">Media </v>
      </c>
      <c r="I680" s="18">
        <f>INDEX(BD_DecimasExtras,MATCH(H680,'BD Aux'!$H$7:$H$10,0),MATCH(YEAR(D680),'BD Aux'!$I$6:$M$6,0))</f>
        <v>0.4</v>
      </c>
      <c r="J680" s="27">
        <v>4</v>
      </c>
      <c r="K680" s="27">
        <v>2.2000000000000002</v>
      </c>
      <c r="L680" s="27">
        <v>5.5</v>
      </c>
      <c r="M680" s="32">
        <f t="shared" si="30"/>
        <v>4.0999999999999996</v>
      </c>
      <c r="N680" s="32">
        <f t="shared" ca="1" si="31"/>
        <v>5.1264000000000003</v>
      </c>
      <c r="O680" s="32">
        <f>IF(J680&gt;AVERAGE(Prueba_1),$E$3,$E$4)</f>
        <v>3.2210526315789472</v>
      </c>
      <c r="P680" s="39">
        <f t="shared" si="32"/>
        <v>5.5</v>
      </c>
    </row>
    <row r="681" spans="3:16" ht="15.75" thickBot="1" x14ac:dyDescent="0.3">
      <c r="C681" s="25" t="s">
        <v>421</v>
      </c>
      <c r="D681" s="26">
        <v>41403</v>
      </c>
      <c r="E681" s="27" t="s">
        <v>561</v>
      </c>
      <c r="F681" s="18" t="str">
        <f>VLOOKUP(E681,BD_Escuela[],2,FALSE)</f>
        <v>Astronomía</v>
      </c>
      <c r="G681" s="27">
        <v>25</v>
      </c>
      <c r="H681" s="18" t="str">
        <f>VLOOKUP(G681,BD_Participacion[],2)</f>
        <v>Baja</v>
      </c>
      <c r="I681" s="18">
        <f>INDEX(BD_DecimasExtras,MATCH(H681,'BD Aux'!$H$7:$H$10,0),MATCH(YEAR(D681),'BD Aux'!$I$6:$M$6,0))</f>
        <v>0.1</v>
      </c>
      <c r="J681" s="27">
        <v>5.9</v>
      </c>
      <c r="K681" s="27">
        <v>6.2</v>
      </c>
      <c r="L681" s="27">
        <v>5.6</v>
      </c>
      <c r="M681" s="32">
        <f t="shared" si="30"/>
        <v>4.3040983606557379</v>
      </c>
      <c r="N681" s="32">
        <f t="shared" ca="1" si="31"/>
        <v>5.2887885245901645</v>
      </c>
      <c r="O681" s="32">
        <f>IF(J681&gt;AVERAGE(Prueba_1),$E$3,$E$4)</f>
        <v>4.4092307692307706</v>
      </c>
      <c r="P681" s="39">
        <f t="shared" si="32"/>
        <v>6.2</v>
      </c>
    </row>
    <row r="682" spans="3:16" ht="15.75" thickBot="1" x14ac:dyDescent="0.3">
      <c r="C682" s="25" t="s">
        <v>26</v>
      </c>
      <c r="D682" s="26">
        <v>42671</v>
      </c>
      <c r="E682" s="27" t="s">
        <v>569</v>
      </c>
      <c r="F682" s="18" t="str">
        <f>VLOOKUP(E682,BD_Escuela[],2,FALSE)</f>
        <v>Ingeniería Computación</v>
      </c>
      <c r="G682" s="27">
        <v>49</v>
      </c>
      <c r="H682" s="18" t="str">
        <f>VLOOKUP(G682,BD_Participacion[],2)</f>
        <v>Alta</v>
      </c>
      <c r="I682" s="18">
        <f>INDEX(BD_DecimasExtras,MATCH(H682,'BD Aux'!$H$7:$H$10,0),MATCH(YEAR(D682),'BD Aux'!$I$6:$M$6,0))</f>
        <v>0.6</v>
      </c>
      <c r="J682" s="27">
        <v>2.6</v>
      </c>
      <c r="K682" s="27">
        <v>2.8</v>
      </c>
      <c r="L682" s="27">
        <v>4</v>
      </c>
      <c r="M682" s="32">
        <f t="shared" si="30"/>
        <v>4.8040983606557379</v>
      </c>
      <c r="N682" s="32">
        <f t="shared" ca="1" si="31"/>
        <v>4.2</v>
      </c>
      <c r="O682" s="32">
        <f>IF(J682&gt;AVERAGE(Prueba_1),$E$3,$E$4)</f>
        <v>3.2210526315789472</v>
      </c>
      <c r="P682" s="39">
        <f t="shared" si="32"/>
        <v>4</v>
      </c>
    </row>
    <row r="683" spans="3:16" ht="15.75" thickBot="1" x14ac:dyDescent="0.3">
      <c r="C683" s="25" t="s">
        <v>413</v>
      </c>
      <c r="D683" s="26">
        <v>42210</v>
      </c>
      <c r="E683" s="27" t="s">
        <v>561</v>
      </c>
      <c r="F683" s="18" t="str">
        <f>VLOOKUP(E683,BD_Escuela[],2,FALSE)</f>
        <v>Astronomía</v>
      </c>
      <c r="G683" s="27">
        <v>20</v>
      </c>
      <c r="H683" s="18" t="str">
        <f>VLOOKUP(G683,BD_Participacion[],2)</f>
        <v>Baja</v>
      </c>
      <c r="I683" s="18">
        <f>INDEX(BD_DecimasExtras,MATCH(H683,'BD Aux'!$H$7:$H$10,0),MATCH(YEAR(D683),'BD Aux'!$I$6:$M$6,0))</f>
        <v>0.1</v>
      </c>
      <c r="J683" s="27">
        <v>6.4</v>
      </c>
      <c r="K683" s="27">
        <v>5.8</v>
      </c>
      <c r="L683" s="27">
        <v>5.5</v>
      </c>
      <c r="M683" s="32">
        <f t="shared" si="30"/>
        <v>4.3040983606557379</v>
      </c>
      <c r="N683" s="32">
        <f t="shared" ca="1" si="31"/>
        <v>5.2353885245901646</v>
      </c>
      <c r="O683" s="32">
        <f>IF(J683&gt;AVERAGE(Prueba_1),$E$3,$E$4)</f>
        <v>4.4092307692307706</v>
      </c>
      <c r="P683" s="39">
        <f t="shared" si="32"/>
        <v>6.4</v>
      </c>
    </row>
    <row r="684" spans="3:16" ht="15.75" thickBot="1" x14ac:dyDescent="0.3">
      <c r="C684" s="25" t="s">
        <v>297</v>
      </c>
      <c r="D684" s="26">
        <v>42502</v>
      </c>
      <c r="E684" s="27" t="s">
        <v>575</v>
      </c>
      <c r="F684" s="18" t="str">
        <f>VLOOKUP(E684,BD_Escuela[],2,FALSE)</f>
        <v>Ingeniería Transporte</v>
      </c>
      <c r="G684" s="27">
        <v>22</v>
      </c>
      <c r="H684" s="18" t="str">
        <f>VLOOKUP(G684,BD_Participacion[],2)</f>
        <v>Baja</v>
      </c>
      <c r="I684" s="18">
        <f>INDEX(BD_DecimasExtras,MATCH(H684,'BD Aux'!$H$7:$H$10,0),MATCH(YEAR(D684),'BD Aux'!$I$6:$M$6,0))</f>
        <v>0.1</v>
      </c>
      <c r="J684" s="27">
        <v>1</v>
      </c>
      <c r="K684" s="27">
        <v>3.8</v>
      </c>
      <c r="L684" s="27">
        <v>1.8</v>
      </c>
      <c r="M684" s="32">
        <f t="shared" si="30"/>
        <v>4.3040983606557379</v>
      </c>
      <c r="N684" s="32">
        <f t="shared" ca="1" si="31"/>
        <v>3.2595885245901641</v>
      </c>
      <c r="O684" s="32">
        <f>IF(J684&gt;AVERAGE(Prueba_1),$E$3,$E$4)</f>
        <v>3.2210526315789472</v>
      </c>
      <c r="P684" s="39">
        <f t="shared" ca="1" si="32"/>
        <v>3.2210526315789472</v>
      </c>
    </row>
    <row r="685" spans="3:16" ht="15.75" thickBot="1" x14ac:dyDescent="0.3">
      <c r="C685" s="25" t="s">
        <v>174</v>
      </c>
      <c r="D685" s="26">
        <v>42272</v>
      </c>
      <c r="E685" s="27" t="s">
        <v>579</v>
      </c>
      <c r="F685" s="18" t="str">
        <f>VLOOKUP(E685,BD_Escuela[],2,FALSE)</f>
        <v>Investigación Quimica</v>
      </c>
      <c r="G685" s="27">
        <v>10</v>
      </c>
      <c r="H685" s="18" t="str">
        <f>VLOOKUP(G685,BD_Participacion[],2)</f>
        <v>No tuvo</v>
      </c>
      <c r="I685" s="18">
        <f>INDEX(BD_DecimasExtras,MATCH(H685,'BD Aux'!$H$7:$H$10,0),MATCH(YEAR(D685),'BD Aux'!$I$6:$M$6,0))</f>
        <v>0</v>
      </c>
      <c r="J685" s="27">
        <v>6.5</v>
      </c>
      <c r="K685" s="27">
        <v>5.8</v>
      </c>
      <c r="L685" s="27">
        <v>1.1000000000000001</v>
      </c>
      <c r="M685" s="32">
        <f t="shared" si="30"/>
        <v>4.2040983606557383</v>
      </c>
      <c r="N685" s="32">
        <f t="shared" ca="1" si="31"/>
        <v>2.8323885245901641</v>
      </c>
      <c r="O685" s="32">
        <f>IF(J685&gt;AVERAGE(Prueba_1),$E$3,$E$4)</f>
        <v>4.4092307692307706</v>
      </c>
      <c r="P685" s="39">
        <f t="shared" ca="1" si="32"/>
        <v>2.8323885245901641</v>
      </c>
    </row>
    <row r="686" spans="3:16" ht="15.75" thickBot="1" x14ac:dyDescent="0.3">
      <c r="C686" s="25" t="s">
        <v>330</v>
      </c>
      <c r="D686" s="26">
        <v>42208</v>
      </c>
      <c r="E686" s="27" t="s">
        <v>569</v>
      </c>
      <c r="F686" s="18" t="str">
        <f>VLOOKUP(E686,BD_Escuela[],2,FALSE)</f>
        <v>Ingeniería Computación</v>
      </c>
      <c r="G686" s="27">
        <v>8</v>
      </c>
      <c r="H686" s="18" t="str">
        <f>VLOOKUP(G686,BD_Participacion[],2)</f>
        <v>No tuvo</v>
      </c>
      <c r="I686" s="18">
        <f>INDEX(BD_DecimasExtras,MATCH(H686,'BD Aux'!$H$7:$H$10,0),MATCH(YEAR(D686),'BD Aux'!$I$6:$M$6,0))</f>
        <v>0</v>
      </c>
      <c r="J686" s="27">
        <v>1.3</v>
      </c>
      <c r="K686" s="27">
        <v>3.8</v>
      </c>
      <c r="L686" s="27">
        <v>4.9000000000000004</v>
      </c>
      <c r="M686" s="32">
        <f t="shared" si="30"/>
        <v>4.2040983606557383</v>
      </c>
      <c r="N686" s="32">
        <f t="shared" ca="1" si="31"/>
        <v>4.8615885245901644</v>
      </c>
      <c r="O686" s="32">
        <f>IF(J686&gt;AVERAGE(Prueba_1),$E$3,$E$4)</f>
        <v>3.2210526315789472</v>
      </c>
      <c r="P686" s="39">
        <f t="shared" si="32"/>
        <v>4.9000000000000004</v>
      </c>
    </row>
    <row r="687" spans="3:16" ht="15.75" thickBot="1" x14ac:dyDescent="0.3">
      <c r="C687" s="25" t="s">
        <v>422</v>
      </c>
      <c r="D687" s="26">
        <v>41416</v>
      </c>
      <c r="E687" s="27" t="s">
        <v>567</v>
      </c>
      <c r="F687" s="18" t="str">
        <f>VLOOKUP(E687,BD_Escuela[],2,FALSE)</f>
        <v>Ingeniería Comercial</v>
      </c>
      <c r="G687" s="27">
        <v>8</v>
      </c>
      <c r="H687" s="18" t="str">
        <f>VLOOKUP(G687,BD_Participacion[],2)</f>
        <v>No tuvo</v>
      </c>
      <c r="I687" s="18">
        <f>INDEX(BD_DecimasExtras,MATCH(H687,'BD Aux'!$H$7:$H$10,0),MATCH(YEAR(D687),'BD Aux'!$I$6:$M$6,0))</f>
        <v>0</v>
      </c>
      <c r="J687" s="27">
        <v>5.8</v>
      </c>
      <c r="K687" s="27">
        <v>2.7</v>
      </c>
      <c r="L687" s="27">
        <v>5.6</v>
      </c>
      <c r="M687" s="32">
        <f t="shared" si="30"/>
        <v>4.2040983606557383</v>
      </c>
      <c r="N687" s="32">
        <f t="shared" ca="1" si="31"/>
        <v>5.2353885245901646</v>
      </c>
      <c r="O687" s="32">
        <f>IF(J687&gt;AVERAGE(Prueba_1),$E$3,$E$4)</f>
        <v>4.4092307692307706</v>
      </c>
      <c r="P687" s="39">
        <f t="shared" si="32"/>
        <v>5.8</v>
      </c>
    </row>
    <row r="688" spans="3:16" ht="15.75" thickBot="1" x14ac:dyDescent="0.3">
      <c r="C688" s="25" t="s">
        <v>420</v>
      </c>
      <c r="D688" s="26">
        <v>41459</v>
      </c>
      <c r="E688" s="27" t="s">
        <v>565</v>
      </c>
      <c r="F688" s="18" t="str">
        <f>VLOOKUP(E688,BD_Escuela[],2,FALSE)</f>
        <v>Enfermería</v>
      </c>
      <c r="G688" s="27">
        <v>41</v>
      </c>
      <c r="H688" s="18" t="str">
        <f>VLOOKUP(G688,BD_Participacion[],2)</f>
        <v xml:space="preserve">Media </v>
      </c>
      <c r="I688" s="18">
        <f>INDEX(BD_DecimasExtras,MATCH(H688,'BD Aux'!$H$7:$H$10,0),MATCH(YEAR(D688),'BD Aux'!$I$6:$M$6,0))</f>
        <v>0.2</v>
      </c>
      <c r="J688" s="27">
        <v>4</v>
      </c>
      <c r="K688" s="27">
        <v>2.7</v>
      </c>
      <c r="L688" s="27">
        <v>2</v>
      </c>
      <c r="M688" s="32">
        <f t="shared" si="30"/>
        <v>4.4040983606557385</v>
      </c>
      <c r="N688" s="32">
        <f t="shared" ca="1" si="31"/>
        <v>3.4197885245901647</v>
      </c>
      <c r="O688" s="32">
        <f>IF(J688&gt;AVERAGE(Prueba_1),$E$3,$E$4)</f>
        <v>3.2210526315789472</v>
      </c>
      <c r="P688" s="39">
        <f t="shared" si="32"/>
        <v>2</v>
      </c>
    </row>
    <row r="689" spans="3:16" ht="15.75" thickBot="1" x14ac:dyDescent="0.3">
      <c r="C689" s="25" t="s">
        <v>298</v>
      </c>
      <c r="D689" s="26">
        <v>41954</v>
      </c>
      <c r="E689" s="27" t="s">
        <v>561</v>
      </c>
      <c r="F689" s="18" t="str">
        <f>VLOOKUP(E689,BD_Escuela[],2,FALSE)</f>
        <v>Astronomía</v>
      </c>
      <c r="G689" s="27">
        <v>38</v>
      </c>
      <c r="H689" s="18" t="str">
        <f>VLOOKUP(G689,BD_Participacion[],2)</f>
        <v xml:space="preserve">Media </v>
      </c>
      <c r="I689" s="18">
        <f>INDEX(BD_DecimasExtras,MATCH(H689,'BD Aux'!$H$7:$H$10,0),MATCH(YEAR(D689),'BD Aux'!$I$6:$M$6,0))</f>
        <v>0.3</v>
      </c>
      <c r="J689" s="27">
        <v>6.2</v>
      </c>
      <c r="K689" s="27">
        <v>4.5999999999999996</v>
      </c>
      <c r="L689" s="27">
        <v>6.3</v>
      </c>
      <c r="M689" s="32">
        <f t="shared" si="30"/>
        <v>4.5040983606557381</v>
      </c>
      <c r="N689" s="32">
        <f t="shared" ca="1" si="31"/>
        <v>5.7693885245901644</v>
      </c>
      <c r="O689" s="32">
        <f>IF(J689&gt;AVERAGE(Prueba_1),$E$3,$E$4)</f>
        <v>4.4092307692307706</v>
      </c>
      <c r="P689" s="39">
        <f t="shared" si="32"/>
        <v>6.3</v>
      </c>
    </row>
    <row r="690" spans="3:16" ht="15.75" thickBot="1" x14ac:dyDescent="0.3">
      <c r="C690" s="25" t="s">
        <v>40</v>
      </c>
      <c r="D690" s="26">
        <v>42087</v>
      </c>
      <c r="E690" s="27" t="s">
        <v>575</v>
      </c>
      <c r="F690" s="18" t="str">
        <f>VLOOKUP(E690,BD_Escuela[],2,FALSE)</f>
        <v>Ingeniería Transporte</v>
      </c>
      <c r="G690" s="27">
        <v>36</v>
      </c>
      <c r="H690" s="18" t="str">
        <f>VLOOKUP(G690,BD_Participacion[],2)</f>
        <v xml:space="preserve">Media </v>
      </c>
      <c r="I690" s="18">
        <f>INDEX(BD_DecimasExtras,MATCH(H690,'BD Aux'!$H$7:$H$10,0),MATCH(YEAR(D690),'BD Aux'!$I$6:$M$6,0))</f>
        <v>0.3</v>
      </c>
      <c r="J690" s="27">
        <v>3</v>
      </c>
      <c r="K690" s="27">
        <v>2.1</v>
      </c>
      <c r="L690" s="27">
        <v>4.2</v>
      </c>
      <c r="M690" s="32">
        <f t="shared" si="30"/>
        <v>4.5040983606557381</v>
      </c>
      <c r="N690" s="32">
        <f t="shared" ca="1" si="31"/>
        <v>4.6479885245901649</v>
      </c>
      <c r="O690" s="32">
        <f>IF(J690&gt;AVERAGE(Prueba_1),$E$3,$E$4)</f>
        <v>3.2210526315789472</v>
      </c>
      <c r="P690" s="39">
        <f t="shared" si="32"/>
        <v>4.2</v>
      </c>
    </row>
    <row r="691" spans="3:16" ht="15.75" thickBot="1" x14ac:dyDescent="0.3">
      <c r="C691" s="25" t="s">
        <v>423</v>
      </c>
      <c r="D691" s="26">
        <v>42065</v>
      </c>
      <c r="E691" s="27" t="s">
        <v>577</v>
      </c>
      <c r="F691" s="18" t="str">
        <f>VLOOKUP(E691,BD_Escuela[],2,FALSE)</f>
        <v>Investigación Nutrición y Dietetica</v>
      </c>
      <c r="G691" s="27">
        <v>8</v>
      </c>
      <c r="H691" s="18" t="str">
        <f>VLOOKUP(G691,BD_Participacion[],2)</f>
        <v>No tuvo</v>
      </c>
      <c r="I691" s="18">
        <f>INDEX(BD_DecimasExtras,MATCH(H691,'BD Aux'!$H$7:$H$10,0),MATCH(YEAR(D691),'BD Aux'!$I$6:$M$6,0))</f>
        <v>0</v>
      </c>
      <c r="J691" s="27">
        <v>3.8</v>
      </c>
      <c r="K691" s="27">
        <v>2.8</v>
      </c>
      <c r="L691" s="27">
        <v>1.4</v>
      </c>
      <c r="M691" s="32">
        <f t="shared" si="30"/>
        <v>4.2040983606557383</v>
      </c>
      <c r="N691" s="32">
        <f t="shared" ca="1" si="31"/>
        <v>2.9925885245901647</v>
      </c>
      <c r="O691" s="32">
        <f>IF(J691&gt;AVERAGE(Prueba_1),$E$3,$E$4)</f>
        <v>3.2210526315789472</v>
      </c>
      <c r="P691" s="39">
        <f t="shared" ca="1" si="32"/>
        <v>2.9925885245901647</v>
      </c>
    </row>
    <row r="692" spans="3:16" ht="15.75" thickBot="1" x14ac:dyDescent="0.3">
      <c r="C692" s="25" t="s">
        <v>300</v>
      </c>
      <c r="D692" s="26">
        <v>42315</v>
      </c>
      <c r="E692" s="27" t="s">
        <v>577</v>
      </c>
      <c r="F692" s="18" t="str">
        <f>VLOOKUP(E692,BD_Escuela[],2,FALSE)</f>
        <v>Investigación Nutrición y Dietetica</v>
      </c>
      <c r="G692" s="27">
        <v>31</v>
      </c>
      <c r="H692" s="18" t="str">
        <f>VLOOKUP(G692,BD_Participacion[],2)</f>
        <v xml:space="preserve">Media </v>
      </c>
      <c r="I692" s="18">
        <f>INDEX(BD_DecimasExtras,MATCH(H692,'BD Aux'!$H$7:$H$10,0),MATCH(YEAR(D692),'BD Aux'!$I$6:$M$6,0))</f>
        <v>0.3</v>
      </c>
      <c r="J692" s="27">
        <v>6.6</v>
      </c>
      <c r="K692" s="27">
        <v>4.9000000000000004</v>
      </c>
      <c r="L692" s="27">
        <v>3</v>
      </c>
      <c r="M692" s="32">
        <f t="shared" si="30"/>
        <v>4.5040983606557381</v>
      </c>
      <c r="N692" s="32">
        <f t="shared" ca="1" si="31"/>
        <v>4.0071885245901644</v>
      </c>
      <c r="O692" s="32">
        <f>IF(J692&gt;AVERAGE(Prueba_1),$E$3,$E$4)</f>
        <v>4.4092307692307706</v>
      </c>
      <c r="P692" s="39">
        <f t="shared" si="32"/>
        <v>3</v>
      </c>
    </row>
    <row r="693" spans="3:16" ht="15.75" thickBot="1" x14ac:dyDescent="0.3">
      <c r="C693" s="25" t="s">
        <v>21</v>
      </c>
      <c r="D693" s="26">
        <v>42084</v>
      </c>
      <c r="E693" s="27" t="s">
        <v>577</v>
      </c>
      <c r="F693" s="18" t="str">
        <f>VLOOKUP(E693,BD_Escuela[],2,FALSE)</f>
        <v>Investigación Nutrición y Dietetica</v>
      </c>
      <c r="G693" s="27">
        <v>38</v>
      </c>
      <c r="H693" s="18" t="str">
        <f>VLOOKUP(G693,BD_Participacion[],2)</f>
        <v xml:space="preserve">Media </v>
      </c>
      <c r="I693" s="18">
        <f>INDEX(BD_DecimasExtras,MATCH(H693,'BD Aux'!$H$7:$H$10,0),MATCH(YEAR(D693),'BD Aux'!$I$6:$M$6,0))</f>
        <v>0.3</v>
      </c>
      <c r="J693" s="27">
        <v>4.4000000000000004</v>
      </c>
      <c r="K693" s="27">
        <v>6.4</v>
      </c>
      <c r="L693" s="27">
        <v>5.6</v>
      </c>
      <c r="M693" s="32">
        <f t="shared" si="30"/>
        <v>4.5040983606557381</v>
      </c>
      <c r="N693" s="32">
        <f t="shared" ca="1" si="31"/>
        <v>5.3955885245901634</v>
      </c>
      <c r="O693" s="32">
        <f>IF(J693&gt;AVERAGE(Prueba_1),$E$3,$E$4)</f>
        <v>4.4092307692307706</v>
      </c>
      <c r="P693" s="39">
        <f t="shared" si="32"/>
        <v>6.4</v>
      </c>
    </row>
    <row r="694" spans="3:16" ht="15.75" thickBot="1" x14ac:dyDescent="0.3">
      <c r="C694" s="25" t="s">
        <v>22</v>
      </c>
      <c r="D694" s="26">
        <v>42127</v>
      </c>
      <c r="E694" s="27" t="s">
        <v>575</v>
      </c>
      <c r="F694" s="18" t="str">
        <f>VLOOKUP(E694,BD_Escuela[],2,FALSE)</f>
        <v>Ingeniería Transporte</v>
      </c>
      <c r="G694" s="27">
        <v>25</v>
      </c>
      <c r="H694" s="18" t="str">
        <f>VLOOKUP(G694,BD_Participacion[],2)</f>
        <v>Baja</v>
      </c>
      <c r="I694" s="18">
        <f>INDEX(BD_DecimasExtras,MATCH(H694,'BD Aux'!$H$7:$H$10,0),MATCH(YEAR(D694),'BD Aux'!$I$6:$M$6,0))</f>
        <v>0.1</v>
      </c>
      <c r="J694" s="27">
        <v>1.1000000000000001</v>
      </c>
      <c r="K694" s="27">
        <v>1.5</v>
      </c>
      <c r="L694" s="27">
        <v>3.7</v>
      </c>
      <c r="M694" s="32">
        <f t="shared" si="30"/>
        <v>4.3040983606557379</v>
      </c>
      <c r="N694" s="32">
        <f t="shared" ca="1" si="31"/>
        <v>4.2741885245901647</v>
      </c>
      <c r="O694" s="32">
        <f>IF(J694&gt;AVERAGE(Prueba_1),$E$3,$E$4)</f>
        <v>3.2210526315789472</v>
      </c>
      <c r="P694" s="39">
        <f t="shared" ca="1" si="32"/>
        <v>3.2210526315789472</v>
      </c>
    </row>
    <row r="695" spans="3:16" ht="15.75" thickBot="1" x14ac:dyDescent="0.3">
      <c r="C695" s="25" t="s">
        <v>422</v>
      </c>
      <c r="D695" s="26">
        <v>42420</v>
      </c>
      <c r="E695" s="27" t="s">
        <v>571</v>
      </c>
      <c r="F695" s="18" t="str">
        <f>VLOOKUP(E695,BD_Escuela[],2,FALSE)</f>
        <v>Ingeniería Forestal</v>
      </c>
      <c r="G695" s="27">
        <v>3</v>
      </c>
      <c r="H695" s="18" t="str">
        <f>VLOOKUP(G695,BD_Participacion[],2)</f>
        <v>No tuvo</v>
      </c>
      <c r="I695" s="18">
        <f>INDEX(BD_DecimasExtras,MATCH(H695,'BD Aux'!$H$7:$H$10,0),MATCH(YEAR(D695),'BD Aux'!$I$6:$M$6,0))</f>
        <v>0</v>
      </c>
      <c r="J695" s="27">
        <v>4.7</v>
      </c>
      <c r="K695" s="27">
        <v>6.3</v>
      </c>
      <c r="L695" s="27">
        <v>4.2</v>
      </c>
      <c r="M695" s="32">
        <f t="shared" si="30"/>
        <v>4.2040983606557383</v>
      </c>
      <c r="N695" s="32">
        <f t="shared" ca="1" si="31"/>
        <v>4.4877885245901643</v>
      </c>
      <c r="O695" s="32">
        <f>IF(J695&gt;AVERAGE(Prueba_1),$E$3,$E$4)</f>
        <v>4.4092307692307706</v>
      </c>
      <c r="P695" s="39">
        <f t="shared" si="32"/>
        <v>6.3</v>
      </c>
    </row>
    <row r="696" spans="3:16" ht="15.75" thickBot="1" x14ac:dyDescent="0.3">
      <c r="C696" s="25" t="s">
        <v>309</v>
      </c>
      <c r="D696" s="26">
        <v>41605</v>
      </c>
      <c r="E696" s="27" t="s">
        <v>559</v>
      </c>
      <c r="F696" s="18" t="str">
        <f>VLOOKUP(E696,BD_Escuela[],2,FALSE)</f>
        <v>Agronomía</v>
      </c>
      <c r="G696" s="27">
        <v>39</v>
      </c>
      <c r="H696" s="18" t="str">
        <f>VLOOKUP(G696,BD_Participacion[],2)</f>
        <v xml:space="preserve">Media </v>
      </c>
      <c r="I696" s="18">
        <f>INDEX(BD_DecimasExtras,MATCH(H696,'BD Aux'!$H$7:$H$10,0),MATCH(YEAR(D696),'BD Aux'!$I$6:$M$6,0))</f>
        <v>0.2</v>
      </c>
      <c r="J696" s="27">
        <v>6</v>
      </c>
      <c r="K696" s="27">
        <v>1.3</v>
      </c>
      <c r="L696" s="27">
        <v>6</v>
      </c>
      <c r="M696" s="32">
        <f t="shared" si="30"/>
        <v>4.5333333333333332</v>
      </c>
      <c r="N696" s="32">
        <f t="shared" ca="1" si="31"/>
        <v>5.6248000000000005</v>
      </c>
      <c r="O696" s="32">
        <f>IF(J696&gt;AVERAGE(Prueba_1),$E$3,$E$4)</f>
        <v>4.4092307692307706</v>
      </c>
      <c r="P696" s="39">
        <f t="shared" si="32"/>
        <v>6</v>
      </c>
    </row>
    <row r="697" spans="3:16" ht="15.75" thickBot="1" x14ac:dyDescent="0.3">
      <c r="C697" s="25" t="s">
        <v>424</v>
      </c>
      <c r="D697" s="26">
        <v>41715</v>
      </c>
      <c r="E697" s="27" t="s">
        <v>559</v>
      </c>
      <c r="F697" s="18" t="str">
        <f>VLOOKUP(E697,BD_Escuela[],2,FALSE)</f>
        <v>Agronomía</v>
      </c>
      <c r="G697" s="27">
        <v>23</v>
      </c>
      <c r="H697" s="18" t="str">
        <f>VLOOKUP(G697,BD_Participacion[],2)</f>
        <v>Baja</v>
      </c>
      <c r="I697" s="18">
        <f>INDEX(BD_DecimasExtras,MATCH(H697,'BD Aux'!$H$7:$H$10,0),MATCH(YEAR(D697),'BD Aux'!$I$6:$M$6,0))</f>
        <v>0.1</v>
      </c>
      <c r="J697" s="27">
        <v>6.6</v>
      </c>
      <c r="K697" s="27">
        <v>5.3</v>
      </c>
      <c r="L697" s="27">
        <v>3.1</v>
      </c>
      <c r="M697" s="32">
        <f t="shared" si="30"/>
        <v>5.0499999999999989</v>
      </c>
      <c r="N697" s="32">
        <f t="shared" ca="1" si="31"/>
        <v>4.3520999999999992</v>
      </c>
      <c r="O697" s="32">
        <f>IF(J697&gt;AVERAGE(Prueba_1),$E$3,$E$4)</f>
        <v>4.4092307692307706</v>
      </c>
      <c r="P697" s="39">
        <f t="shared" ca="1" si="32"/>
        <v>4.3520999999999992</v>
      </c>
    </row>
    <row r="698" spans="3:16" ht="15.75" thickBot="1" x14ac:dyDescent="0.3">
      <c r="C698" s="25" t="s">
        <v>402</v>
      </c>
      <c r="D698" s="26">
        <v>41390</v>
      </c>
      <c r="E698" s="27" t="s">
        <v>577</v>
      </c>
      <c r="F698" s="18" t="str">
        <f>VLOOKUP(E698,BD_Escuela[],2,FALSE)</f>
        <v>Investigación Nutrición y Dietetica</v>
      </c>
      <c r="G698" s="27">
        <v>31</v>
      </c>
      <c r="H698" s="18" t="str">
        <f>VLOOKUP(G698,BD_Participacion[],2)</f>
        <v xml:space="preserve">Media </v>
      </c>
      <c r="I698" s="18">
        <f>INDEX(BD_DecimasExtras,MATCH(H698,'BD Aux'!$H$7:$H$10,0),MATCH(YEAR(D698),'BD Aux'!$I$6:$M$6,0))</f>
        <v>0.2</v>
      </c>
      <c r="J698" s="27">
        <v>6.9</v>
      </c>
      <c r="K698" s="27">
        <v>5.4</v>
      </c>
      <c r="L698" s="27">
        <v>1.3</v>
      </c>
      <c r="M698" s="32">
        <f t="shared" si="30"/>
        <v>4.4040983606557385</v>
      </c>
      <c r="N698" s="32">
        <f t="shared" ca="1" si="31"/>
        <v>3.0459885245901646</v>
      </c>
      <c r="O698" s="32">
        <f>IF(J698&gt;AVERAGE(Prueba_1),$E$3,$E$4)</f>
        <v>4.4092307692307706</v>
      </c>
      <c r="P698" s="39">
        <f t="shared" si="32"/>
        <v>1.3</v>
      </c>
    </row>
    <row r="699" spans="3:16" ht="15.75" thickBot="1" x14ac:dyDescent="0.3">
      <c r="C699" s="25" t="s">
        <v>229</v>
      </c>
      <c r="D699" s="26">
        <v>42666</v>
      </c>
      <c r="E699" s="27" t="s">
        <v>571</v>
      </c>
      <c r="F699" s="18" t="str">
        <f>VLOOKUP(E699,BD_Escuela[],2,FALSE)</f>
        <v>Ingeniería Forestal</v>
      </c>
      <c r="G699" s="27">
        <v>36</v>
      </c>
      <c r="H699" s="18" t="str">
        <f>VLOOKUP(G699,BD_Participacion[],2)</f>
        <v xml:space="preserve">Media </v>
      </c>
      <c r="I699" s="18">
        <f>INDEX(BD_DecimasExtras,MATCH(H699,'BD Aux'!$H$7:$H$10,0),MATCH(YEAR(D699),'BD Aux'!$I$6:$M$6,0))</f>
        <v>0.4</v>
      </c>
      <c r="J699" s="27">
        <v>2.5</v>
      </c>
      <c r="K699" s="27">
        <v>5.9</v>
      </c>
      <c r="L699" s="27">
        <v>5.5</v>
      </c>
      <c r="M699" s="32">
        <f t="shared" si="30"/>
        <v>4.6040983606557386</v>
      </c>
      <c r="N699" s="32">
        <f t="shared" ca="1" si="31"/>
        <v>4.2</v>
      </c>
      <c r="O699" s="32">
        <f>IF(J699&gt;AVERAGE(Prueba_1),$E$3,$E$4)</f>
        <v>3.2210526315789472</v>
      </c>
      <c r="P699" s="39">
        <f t="shared" si="32"/>
        <v>5.9</v>
      </c>
    </row>
    <row r="700" spans="3:16" ht="15.75" thickBot="1" x14ac:dyDescent="0.3">
      <c r="C700" s="25" t="s">
        <v>283</v>
      </c>
      <c r="D700" s="26">
        <v>42026</v>
      </c>
      <c r="E700" s="27" t="s">
        <v>561</v>
      </c>
      <c r="F700" s="18" t="str">
        <f>VLOOKUP(E700,BD_Escuela[],2,FALSE)</f>
        <v>Astronomía</v>
      </c>
      <c r="G700" s="27">
        <v>28</v>
      </c>
      <c r="H700" s="18" t="str">
        <f>VLOOKUP(G700,BD_Participacion[],2)</f>
        <v>Baja</v>
      </c>
      <c r="I700" s="18">
        <f>INDEX(BD_DecimasExtras,MATCH(H700,'BD Aux'!$H$7:$H$10,0),MATCH(YEAR(D700),'BD Aux'!$I$6:$M$6,0))</f>
        <v>0.1</v>
      </c>
      <c r="J700" s="27">
        <v>7</v>
      </c>
      <c r="K700" s="27">
        <v>3.3</v>
      </c>
      <c r="L700" s="27">
        <v>6.5</v>
      </c>
      <c r="M700" s="32">
        <f t="shared" si="30"/>
        <v>4.3040983606557379</v>
      </c>
      <c r="N700" s="32">
        <f t="shared" ca="1" si="31"/>
        <v>5.7693885245901644</v>
      </c>
      <c r="O700" s="32">
        <f>IF(J700&gt;AVERAGE(Prueba_1),$E$3,$E$4)</f>
        <v>4.4092307692307706</v>
      </c>
      <c r="P700" s="39">
        <f t="shared" si="32"/>
        <v>7</v>
      </c>
    </row>
    <row r="701" spans="3:16" ht="15.75" thickBot="1" x14ac:dyDescent="0.3">
      <c r="C701" s="25" t="s">
        <v>275</v>
      </c>
      <c r="D701" s="26">
        <v>42190</v>
      </c>
      <c r="E701" s="27" t="s">
        <v>565</v>
      </c>
      <c r="F701" s="18" t="str">
        <f>VLOOKUP(E701,BD_Escuela[],2,FALSE)</f>
        <v>Enfermería</v>
      </c>
      <c r="G701" s="27">
        <v>47</v>
      </c>
      <c r="H701" s="18" t="str">
        <f>VLOOKUP(G701,BD_Participacion[],2)</f>
        <v>Alta</v>
      </c>
      <c r="I701" s="18">
        <f>INDEX(BD_DecimasExtras,MATCH(H701,'BD Aux'!$H$7:$H$10,0),MATCH(YEAR(D701),'BD Aux'!$I$6:$M$6,0))</f>
        <v>0.6</v>
      </c>
      <c r="J701" s="27">
        <v>7</v>
      </c>
      <c r="K701" s="27">
        <v>2.4</v>
      </c>
      <c r="L701" s="27">
        <v>1.8</v>
      </c>
      <c r="M701" s="32">
        <f t="shared" si="30"/>
        <v>4.8040983606557379</v>
      </c>
      <c r="N701" s="32">
        <f t="shared" ca="1" si="31"/>
        <v>3.526588524590164</v>
      </c>
      <c r="O701" s="32">
        <f>IF(J701&gt;AVERAGE(Prueba_1),$E$3,$E$4)</f>
        <v>4.4092307692307706</v>
      </c>
      <c r="P701" s="39">
        <f t="shared" si="32"/>
        <v>1.8</v>
      </c>
    </row>
    <row r="702" spans="3:16" ht="15.75" thickBot="1" x14ac:dyDescent="0.3">
      <c r="C702" s="25" t="s">
        <v>425</v>
      </c>
      <c r="D702" s="26">
        <v>41403</v>
      </c>
      <c r="E702" s="27" t="s">
        <v>573</v>
      </c>
      <c r="F702" s="18" t="str">
        <f>VLOOKUP(E702,BD_Escuela[],2,FALSE)</f>
        <v>Ingeniería Mecánica</v>
      </c>
      <c r="G702" s="27">
        <v>23</v>
      </c>
      <c r="H702" s="18" t="str">
        <f>VLOOKUP(G702,BD_Participacion[],2)</f>
        <v>Baja</v>
      </c>
      <c r="I702" s="18">
        <f>INDEX(BD_DecimasExtras,MATCH(H702,'BD Aux'!$H$7:$H$10,0),MATCH(YEAR(D702),'BD Aux'!$I$6:$M$6,0))</f>
        <v>0.1</v>
      </c>
      <c r="J702" s="27">
        <v>6</v>
      </c>
      <c r="K702" s="27">
        <v>3</v>
      </c>
      <c r="L702" s="27">
        <v>3.8</v>
      </c>
      <c r="M702" s="32">
        <f t="shared" si="30"/>
        <v>4.3040983606557379</v>
      </c>
      <c r="N702" s="32">
        <f t="shared" ca="1" si="31"/>
        <v>4.3275885245901637</v>
      </c>
      <c r="O702" s="32">
        <f>IF(J702&gt;AVERAGE(Prueba_1),$E$3,$E$4)</f>
        <v>4.4092307692307706</v>
      </c>
      <c r="P702" s="39">
        <f t="shared" ca="1" si="32"/>
        <v>4.3040983606557379</v>
      </c>
    </row>
    <row r="703" spans="3:16" ht="15.75" thickBot="1" x14ac:dyDescent="0.3">
      <c r="C703" s="25" t="s">
        <v>237</v>
      </c>
      <c r="D703" s="26">
        <v>41560</v>
      </c>
      <c r="E703" s="27" t="s">
        <v>579</v>
      </c>
      <c r="F703" s="18" t="str">
        <f>VLOOKUP(E703,BD_Escuela[],2,FALSE)</f>
        <v>Investigación Quimica</v>
      </c>
      <c r="G703" s="27">
        <v>17</v>
      </c>
      <c r="H703" s="18" t="str">
        <f>VLOOKUP(G703,BD_Participacion[],2)</f>
        <v>Baja</v>
      </c>
      <c r="I703" s="18">
        <f>INDEX(BD_DecimasExtras,MATCH(H703,'BD Aux'!$H$7:$H$10,0),MATCH(YEAR(D703),'BD Aux'!$I$6:$M$6,0))</f>
        <v>0.1</v>
      </c>
      <c r="J703" s="27">
        <v>4.4000000000000004</v>
      </c>
      <c r="K703" s="27">
        <v>1.1000000000000001</v>
      </c>
      <c r="L703" s="27">
        <v>2.2999999999999998</v>
      </c>
      <c r="M703" s="32">
        <f t="shared" si="30"/>
        <v>4.3040983606557379</v>
      </c>
      <c r="N703" s="32">
        <f t="shared" ca="1" si="31"/>
        <v>3.526588524590164</v>
      </c>
      <c r="O703" s="32">
        <f>IF(J703&gt;AVERAGE(Prueba_1),$E$3,$E$4)</f>
        <v>4.4092307692307706</v>
      </c>
      <c r="P703" s="39">
        <f t="shared" ca="1" si="32"/>
        <v>3.526588524590164</v>
      </c>
    </row>
    <row r="704" spans="3:16" ht="15.75" thickBot="1" x14ac:dyDescent="0.3">
      <c r="C704" s="25" t="s">
        <v>426</v>
      </c>
      <c r="D704" s="26">
        <v>42163</v>
      </c>
      <c r="E704" s="27" t="s">
        <v>569</v>
      </c>
      <c r="F704" s="18" t="str">
        <f>VLOOKUP(E704,BD_Escuela[],2,FALSE)</f>
        <v>Ingeniería Computación</v>
      </c>
      <c r="G704" s="27">
        <v>25</v>
      </c>
      <c r="H704" s="18" t="str">
        <f>VLOOKUP(G704,BD_Participacion[],2)</f>
        <v>Baja</v>
      </c>
      <c r="I704" s="18">
        <f>INDEX(BD_DecimasExtras,MATCH(H704,'BD Aux'!$H$7:$H$10,0),MATCH(YEAR(D704),'BD Aux'!$I$6:$M$6,0))</f>
        <v>0.1</v>
      </c>
      <c r="J704" s="27">
        <v>1.2</v>
      </c>
      <c r="K704" s="27">
        <v>1.5</v>
      </c>
      <c r="L704" s="27">
        <v>5.3</v>
      </c>
      <c r="M704" s="32">
        <f t="shared" si="30"/>
        <v>4.3040983606557379</v>
      </c>
      <c r="N704" s="32">
        <f t="shared" ca="1" si="31"/>
        <v>5.1285885245901639</v>
      </c>
      <c r="O704" s="32">
        <f>IF(J704&gt;AVERAGE(Prueba_1),$E$3,$E$4)</f>
        <v>3.2210526315789472</v>
      </c>
      <c r="P704" s="39">
        <f t="shared" si="32"/>
        <v>5.3</v>
      </c>
    </row>
    <row r="705" spans="3:16" ht="15.75" thickBot="1" x14ac:dyDescent="0.3">
      <c r="C705" s="25" t="s">
        <v>237</v>
      </c>
      <c r="D705" s="26">
        <v>41560</v>
      </c>
      <c r="E705" s="27" t="s">
        <v>569</v>
      </c>
      <c r="F705" s="18" t="str">
        <f>VLOOKUP(E705,BD_Escuela[],2,FALSE)</f>
        <v>Ingeniería Computación</v>
      </c>
      <c r="G705" s="27">
        <v>33</v>
      </c>
      <c r="H705" s="18" t="str">
        <f>VLOOKUP(G705,BD_Participacion[],2)</f>
        <v xml:space="preserve">Media </v>
      </c>
      <c r="I705" s="18">
        <f>INDEX(BD_DecimasExtras,MATCH(H705,'BD Aux'!$H$7:$H$10,0),MATCH(YEAR(D705),'BD Aux'!$I$6:$M$6,0))</f>
        <v>0.2</v>
      </c>
      <c r="J705" s="27">
        <v>6</v>
      </c>
      <c r="K705" s="27">
        <v>2.8</v>
      </c>
      <c r="L705" s="27">
        <v>6.8</v>
      </c>
      <c r="M705" s="32">
        <f t="shared" si="30"/>
        <v>4.4040983606557385</v>
      </c>
      <c r="N705" s="32">
        <f t="shared" ca="1" si="31"/>
        <v>5.9829885245901648</v>
      </c>
      <c r="O705" s="32">
        <f>IF(J705&gt;AVERAGE(Prueba_1),$E$3,$E$4)</f>
        <v>4.4092307692307706</v>
      </c>
      <c r="P705" s="39">
        <f t="shared" si="32"/>
        <v>6.8</v>
      </c>
    </row>
    <row r="706" spans="3:16" ht="15.75" thickBot="1" x14ac:dyDescent="0.3">
      <c r="C706" s="25" t="s">
        <v>427</v>
      </c>
      <c r="D706" s="26">
        <v>41808</v>
      </c>
      <c r="E706" s="27" t="s">
        <v>563</v>
      </c>
      <c r="F706" s="18" t="str">
        <f>VLOOKUP(E706,BD_Escuela[],2,FALSE)</f>
        <v>Bachilerato</v>
      </c>
      <c r="G706" s="27">
        <v>7</v>
      </c>
      <c r="H706" s="18" t="str">
        <f>VLOOKUP(G706,BD_Participacion[],2)</f>
        <v>No tuvo</v>
      </c>
      <c r="I706" s="18">
        <f>INDEX(BD_DecimasExtras,MATCH(H706,'BD Aux'!$H$7:$H$10,0),MATCH(YEAR(D706),'BD Aux'!$I$6:$M$6,0))</f>
        <v>0</v>
      </c>
      <c r="J706" s="27">
        <v>6.8</v>
      </c>
      <c r="K706" s="27">
        <v>4.8</v>
      </c>
      <c r="L706" s="27">
        <v>4.5999999999999996</v>
      </c>
      <c r="M706" s="32">
        <f t="shared" si="30"/>
        <v>4.2040983606557383</v>
      </c>
      <c r="N706" s="32">
        <f t="shared" ca="1" si="31"/>
        <v>4.7013885245901639</v>
      </c>
      <c r="O706" s="32">
        <f>IF(J706&gt;AVERAGE(Prueba_1),$E$3,$E$4)</f>
        <v>4.4092307692307706</v>
      </c>
      <c r="P706" s="39">
        <f t="shared" si="32"/>
        <v>6.8</v>
      </c>
    </row>
    <row r="707" spans="3:16" ht="15.75" thickBot="1" x14ac:dyDescent="0.3">
      <c r="C707" s="25" t="s">
        <v>223</v>
      </c>
      <c r="D707" s="26">
        <v>41631</v>
      </c>
      <c r="E707" s="27" t="s">
        <v>575</v>
      </c>
      <c r="F707" s="18" t="str">
        <f>VLOOKUP(E707,BD_Escuela[],2,FALSE)</f>
        <v>Ingeniería Transporte</v>
      </c>
      <c r="G707" s="27">
        <v>10</v>
      </c>
      <c r="H707" s="18" t="str">
        <f>VLOOKUP(G707,BD_Participacion[],2)</f>
        <v>No tuvo</v>
      </c>
      <c r="I707" s="18">
        <f>INDEX(BD_DecimasExtras,MATCH(H707,'BD Aux'!$H$7:$H$10,0),MATCH(YEAR(D707),'BD Aux'!$I$6:$M$6,0))</f>
        <v>0</v>
      </c>
      <c r="J707" s="27">
        <v>4.3</v>
      </c>
      <c r="K707" s="27">
        <v>3.1</v>
      </c>
      <c r="L707" s="27">
        <v>5.2</v>
      </c>
      <c r="M707" s="32">
        <f t="shared" si="30"/>
        <v>4.2040983606557383</v>
      </c>
      <c r="N707" s="32">
        <f t="shared" ca="1" si="31"/>
        <v>5.0217885245901641</v>
      </c>
      <c r="O707" s="32">
        <f>IF(J707&gt;AVERAGE(Prueba_1),$E$3,$E$4)</f>
        <v>4.4092307692307706</v>
      </c>
      <c r="P707" s="39">
        <f t="shared" si="32"/>
        <v>5.2</v>
      </c>
    </row>
    <row r="708" spans="3:16" ht="15.75" thickBot="1" x14ac:dyDescent="0.3">
      <c r="C708" s="25" t="s">
        <v>59</v>
      </c>
      <c r="D708" s="26">
        <v>42534</v>
      </c>
      <c r="E708" s="27" t="s">
        <v>565</v>
      </c>
      <c r="F708" s="18" t="str">
        <f>VLOOKUP(E708,BD_Escuela[],2,FALSE)</f>
        <v>Enfermería</v>
      </c>
      <c r="G708" s="27">
        <v>31</v>
      </c>
      <c r="H708" s="18" t="str">
        <f>VLOOKUP(G708,BD_Participacion[],2)</f>
        <v xml:space="preserve">Media </v>
      </c>
      <c r="I708" s="18">
        <f>INDEX(BD_DecimasExtras,MATCH(H708,'BD Aux'!$H$7:$H$10,0),MATCH(YEAR(D708),'BD Aux'!$I$6:$M$6,0))</f>
        <v>0.4</v>
      </c>
      <c r="J708" s="27">
        <v>2.8</v>
      </c>
      <c r="K708" s="27">
        <v>1.9</v>
      </c>
      <c r="L708" s="27">
        <v>5.5</v>
      </c>
      <c r="M708" s="32">
        <f t="shared" si="30"/>
        <v>4.6040983606557386</v>
      </c>
      <c r="N708" s="32">
        <f t="shared" ca="1" si="31"/>
        <v>5.3955885245901651</v>
      </c>
      <c r="O708" s="32">
        <f>IF(J708&gt;AVERAGE(Prueba_1),$E$3,$E$4)</f>
        <v>3.2210526315789472</v>
      </c>
      <c r="P708" s="39">
        <f t="shared" si="32"/>
        <v>5.5</v>
      </c>
    </row>
    <row r="709" spans="3:16" ht="15.75" thickBot="1" x14ac:dyDescent="0.3">
      <c r="C709" s="25" t="s">
        <v>90</v>
      </c>
      <c r="D709" s="26">
        <v>41595</v>
      </c>
      <c r="E709" s="27" t="s">
        <v>577</v>
      </c>
      <c r="F709" s="18" t="str">
        <f>VLOOKUP(E709,BD_Escuela[],2,FALSE)</f>
        <v>Investigación Nutrición y Dietetica</v>
      </c>
      <c r="G709" s="27">
        <v>41</v>
      </c>
      <c r="H709" s="18" t="str">
        <f>VLOOKUP(G709,BD_Participacion[],2)</f>
        <v xml:space="preserve">Media </v>
      </c>
      <c r="I709" s="18">
        <f>INDEX(BD_DecimasExtras,MATCH(H709,'BD Aux'!$H$7:$H$10,0),MATCH(YEAR(D709),'BD Aux'!$I$6:$M$6,0))</f>
        <v>0.2</v>
      </c>
      <c r="J709" s="27">
        <v>3.4</v>
      </c>
      <c r="K709" s="27">
        <v>4.5999999999999996</v>
      </c>
      <c r="L709" s="27">
        <v>2.9</v>
      </c>
      <c r="M709" s="32">
        <f t="shared" si="30"/>
        <v>4.4040983606557385</v>
      </c>
      <c r="N709" s="32">
        <f t="shared" ca="1" si="31"/>
        <v>3.9003885245901642</v>
      </c>
      <c r="O709" s="32">
        <f>IF(J709&gt;AVERAGE(Prueba_1),$E$3,$E$4)</f>
        <v>3.2210526315789472</v>
      </c>
      <c r="P709" s="39">
        <f t="shared" si="32"/>
        <v>2.9</v>
      </c>
    </row>
    <row r="710" spans="3:16" ht="15.75" thickBot="1" x14ac:dyDescent="0.3">
      <c r="C710" s="25" t="s">
        <v>235</v>
      </c>
      <c r="D710" s="26">
        <v>42723</v>
      </c>
      <c r="E710" s="27" t="s">
        <v>561</v>
      </c>
      <c r="F710" s="18" t="str">
        <f>VLOOKUP(E710,BD_Escuela[],2,FALSE)</f>
        <v>Astronomía</v>
      </c>
      <c r="G710" s="27">
        <v>38</v>
      </c>
      <c r="H710" s="18" t="str">
        <f>VLOOKUP(G710,BD_Participacion[],2)</f>
        <v xml:space="preserve">Media </v>
      </c>
      <c r="I710" s="18">
        <f>INDEX(BD_DecimasExtras,MATCH(H710,'BD Aux'!$H$7:$H$10,0),MATCH(YEAR(D710),'BD Aux'!$I$6:$M$6,0))</f>
        <v>0.4</v>
      </c>
      <c r="J710" s="27">
        <v>3.8</v>
      </c>
      <c r="K710" s="27">
        <v>4.4000000000000004</v>
      </c>
      <c r="L710" s="27">
        <v>6.7</v>
      </c>
      <c r="M710" s="32">
        <f t="shared" si="30"/>
        <v>4.6040983606557386</v>
      </c>
      <c r="N710" s="32">
        <f t="shared" ca="1" si="31"/>
        <v>4.2</v>
      </c>
      <c r="O710" s="32">
        <f>IF(J710&gt;AVERAGE(Prueba_1),$E$3,$E$4)</f>
        <v>3.2210526315789472</v>
      </c>
      <c r="P710" s="39">
        <f t="shared" si="32"/>
        <v>6.7</v>
      </c>
    </row>
    <row r="711" spans="3:16" ht="15.75" thickBot="1" x14ac:dyDescent="0.3">
      <c r="C711" s="25" t="s">
        <v>428</v>
      </c>
      <c r="D711" s="26">
        <v>42676</v>
      </c>
      <c r="E711" s="27" t="s">
        <v>573</v>
      </c>
      <c r="F711" s="18" t="str">
        <f>VLOOKUP(E711,BD_Escuela[],2,FALSE)</f>
        <v>Ingeniería Mecánica</v>
      </c>
      <c r="G711" s="27">
        <v>9</v>
      </c>
      <c r="H711" s="18" t="str">
        <f>VLOOKUP(G711,BD_Participacion[],2)</f>
        <v>No tuvo</v>
      </c>
      <c r="I711" s="18">
        <f>INDEX(BD_DecimasExtras,MATCH(H711,'BD Aux'!$H$7:$H$10,0),MATCH(YEAR(D711),'BD Aux'!$I$6:$M$6,0))</f>
        <v>0</v>
      </c>
      <c r="J711" s="27">
        <v>2.7</v>
      </c>
      <c r="K711" s="27">
        <v>6.1</v>
      </c>
      <c r="L711" s="27">
        <v>2.7</v>
      </c>
      <c r="M711" s="32">
        <f t="shared" si="30"/>
        <v>4.2040983606557383</v>
      </c>
      <c r="N711" s="32">
        <f t="shared" ca="1" si="31"/>
        <v>4.2</v>
      </c>
      <c r="O711" s="32">
        <f>IF(J711&gt;AVERAGE(Prueba_1),$E$3,$E$4)</f>
        <v>3.2210526315789472</v>
      </c>
      <c r="P711" s="39">
        <f t="shared" ca="1" si="32"/>
        <v>3.2210526315789472</v>
      </c>
    </row>
    <row r="712" spans="3:16" ht="15.75" thickBot="1" x14ac:dyDescent="0.3">
      <c r="C712" s="25" t="s">
        <v>429</v>
      </c>
      <c r="D712" s="26">
        <v>41858</v>
      </c>
      <c r="E712" s="27" t="s">
        <v>575</v>
      </c>
      <c r="F712" s="18" t="str">
        <f>VLOOKUP(E712,BD_Escuela[],2,FALSE)</f>
        <v>Ingeniería Transporte</v>
      </c>
      <c r="G712" s="27">
        <v>14</v>
      </c>
      <c r="H712" s="18" t="str">
        <f>VLOOKUP(G712,BD_Participacion[],2)</f>
        <v>No tuvo</v>
      </c>
      <c r="I712" s="18">
        <f>INDEX(BD_DecimasExtras,MATCH(H712,'BD Aux'!$H$7:$H$10,0),MATCH(YEAR(D712),'BD Aux'!$I$6:$M$6,0))</f>
        <v>0</v>
      </c>
      <c r="J712" s="27">
        <v>3.5</v>
      </c>
      <c r="K712" s="27">
        <v>4.8</v>
      </c>
      <c r="L712" s="27">
        <v>5.6</v>
      </c>
      <c r="M712" s="32">
        <f t="shared" ref="M712:M775" si="33">IF(F712&lt;&gt;"Agronomía",$E$2+I712,IF(D712&gt;12-31-2015,AVERAGE(J712:L712)+I712/2,SUM(J712:L712)*(1-0.65)))</f>
        <v>4.2040983606557383</v>
      </c>
      <c r="N712" s="32">
        <f t="shared" ref="N712:N775" ca="1" si="34">IF(YEARFRAC(D712,TODAY())&gt;3.75,SUM(L712,M712)*(1-0.466),4.2)</f>
        <v>5.2353885245901646</v>
      </c>
      <c r="O712" s="32">
        <f>IF(J712&gt;AVERAGE(Prueba_1),$E$3,$E$4)</f>
        <v>3.2210526315789472</v>
      </c>
      <c r="P712" s="39">
        <f t="shared" ref="P712:P775" si="35">IF(L712&lt;4,IF(I712&gt;AVERAGE($I$7:$I$1048),MIN(J712:L712),MIN(M712:O712)),MAX(J712:L712))</f>
        <v>5.6</v>
      </c>
    </row>
    <row r="713" spans="3:16" ht="15.75" thickBot="1" x14ac:dyDescent="0.3">
      <c r="C713" s="25" t="s">
        <v>373</v>
      </c>
      <c r="D713" s="26">
        <v>42613</v>
      </c>
      <c r="E713" s="27" t="s">
        <v>577</v>
      </c>
      <c r="F713" s="18" t="str">
        <f>VLOOKUP(E713,BD_Escuela[],2,FALSE)</f>
        <v>Investigación Nutrición y Dietetica</v>
      </c>
      <c r="G713" s="27">
        <v>44</v>
      </c>
      <c r="H713" s="18" t="str">
        <f>VLOOKUP(G713,BD_Participacion[],2)</f>
        <v xml:space="preserve">Media </v>
      </c>
      <c r="I713" s="18">
        <f>INDEX(BD_DecimasExtras,MATCH(H713,'BD Aux'!$H$7:$H$10,0),MATCH(YEAR(D713),'BD Aux'!$I$6:$M$6,0))</f>
        <v>0.4</v>
      </c>
      <c r="J713" s="27">
        <v>6.8</v>
      </c>
      <c r="K713" s="27">
        <v>3.1</v>
      </c>
      <c r="L713" s="27">
        <v>4.2</v>
      </c>
      <c r="M713" s="32">
        <f t="shared" si="33"/>
        <v>4.6040983606557386</v>
      </c>
      <c r="N713" s="32">
        <f t="shared" ca="1" si="34"/>
        <v>4.2</v>
      </c>
      <c r="O713" s="32">
        <f>IF(J713&gt;AVERAGE(Prueba_1),$E$3,$E$4)</f>
        <v>4.4092307692307706</v>
      </c>
      <c r="P713" s="39">
        <f t="shared" si="35"/>
        <v>6.8</v>
      </c>
    </row>
    <row r="714" spans="3:16" ht="15.75" thickBot="1" x14ac:dyDescent="0.3">
      <c r="C714" s="25" t="s">
        <v>56</v>
      </c>
      <c r="D714" s="26">
        <v>41416</v>
      </c>
      <c r="E714" s="27" t="s">
        <v>573</v>
      </c>
      <c r="F714" s="18" t="str">
        <f>VLOOKUP(E714,BD_Escuela[],2,FALSE)</f>
        <v>Ingeniería Mecánica</v>
      </c>
      <c r="G714" s="27">
        <v>37</v>
      </c>
      <c r="H714" s="18" t="str">
        <f>VLOOKUP(G714,BD_Participacion[],2)</f>
        <v xml:space="preserve">Media </v>
      </c>
      <c r="I714" s="18">
        <f>INDEX(BD_DecimasExtras,MATCH(H714,'BD Aux'!$H$7:$H$10,0),MATCH(YEAR(D714),'BD Aux'!$I$6:$M$6,0))</f>
        <v>0.2</v>
      </c>
      <c r="J714" s="27">
        <v>2.6</v>
      </c>
      <c r="K714" s="27">
        <v>6.1</v>
      </c>
      <c r="L714" s="27">
        <v>4.8</v>
      </c>
      <c r="M714" s="32">
        <f t="shared" si="33"/>
        <v>4.4040983606557385</v>
      </c>
      <c r="N714" s="32">
        <f t="shared" ca="1" si="34"/>
        <v>4.9149885245901643</v>
      </c>
      <c r="O714" s="32">
        <f>IF(J714&gt;AVERAGE(Prueba_1),$E$3,$E$4)</f>
        <v>3.2210526315789472</v>
      </c>
      <c r="P714" s="39">
        <f t="shared" si="35"/>
        <v>6.1</v>
      </c>
    </row>
    <row r="715" spans="3:16" ht="15.75" thickBot="1" x14ac:dyDescent="0.3">
      <c r="C715" s="25" t="s">
        <v>430</v>
      </c>
      <c r="D715" s="26">
        <v>42752</v>
      </c>
      <c r="E715" s="27" t="s">
        <v>577</v>
      </c>
      <c r="F715" s="18" t="str">
        <f>VLOOKUP(E715,BD_Escuela[],2,FALSE)</f>
        <v>Investigación Nutrición y Dietetica</v>
      </c>
      <c r="G715" s="27">
        <v>8</v>
      </c>
      <c r="H715" s="18" t="str">
        <f>VLOOKUP(G715,BD_Participacion[],2)</f>
        <v>No tuvo</v>
      </c>
      <c r="I715" s="18">
        <f>INDEX(BD_DecimasExtras,MATCH(H715,'BD Aux'!$H$7:$H$10,0),MATCH(YEAR(D715),'BD Aux'!$I$6:$M$6,0))</f>
        <v>0.1</v>
      </c>
      <c r="J715" s="27">
        <v>2.6</v>
      </c>
      <c r="K715" s="27">
        <v>2.5</v>
      </c>
      <c r="L715" s="27">
        <v>4.4000000000000004</v>
      </c>
      <c r="M715" s="32">
        <f t="shared" si="33"/>
        <v>4.3040983606557379</v>
      </c>
      <c r="N715" s="32">
        <f t="shared" ca="1" si="34"/>
        <v>4.2</v>
      </c>
      <c r="O715" s="32">
        <f>IF(J715&gt;AVERAGE(Prueba_1),$E$3,$E$4)</f>
        <v>3.2210526315789472</v>
      </c>
      <c r="P715" s="39">
        <f t="shared" si="35"/>
        <v>4.4000000000000004</v>
      </c>
    </row>
    <row r="716" spans="3:16" ht="15.75" thickBot="1" x14ac:dyDescent="0.3">
      <c r="C716" s="25" t="s">
        <v>431</v>
      </c>
      <c r="D716" s="26">
        <v>41966</v>
      </c>
      <c r="E716" s="27" t="s">
        <v>569</v>
      </c>
      <c r="F716" s="18" t="str">
        <f>VLOOKUP(E716,BD_Escuela[],2,FALSE)</f>
        <v>Ingeniería Computación</v>
      </c>
      <c r="G716" s="27">
        <v>39</v>
      </c>
      <c r="H716" s="18" t="str">
        <f>VLOOKUP(G716,BD_Participacion[],2)</f>
        <v xml:space="preserve">Media </v>
      </c>
      <c r="I716" s="18">
        <f>INDEX(BD_DecimasExtras,MATCH(H716,'BD Aux'!$H$7:$H$10,0),MATCH(YEAR(D716),'BD Aux'!$I$6:$M$6,0))</f>
        <v>0.3</v>
      </c>
      <c r="J716" s="27">
        <v>4.2</v>
      </c>
      <c r="K716" s="27">
        <v>5.2</v>
      </c>
      <c r="L716" s="27">
        <v>5.7</v>
      </c>
      <c r="M716" s="32">
        <f t="shared" si="33"/>
        <v>4.5040983606557381</v>
      </c>
      <c r="N716" s="32">
        <f t="shared" ca="1" si="34"/>
        <v>5.4489885245901641</v>
      </c>
      <c r="O716" s="32">
        <f>IF(J716&gt;AVERAGE(Prueba_1),$E$3,$E$4)</f>
        <v>4.4092307692307706</v>
      </c>
      <c r="P716" s="39">
        <f t="shared" si="35"/>
        <v>5.7</v>
      </c>
    </row>
    <row r="717" spans="3:16" ht="15.75" thickBot="1" x14ac:dyDescent="0.3">
      <c r="C717" s="25" t="s">
        <v>432</v>
      </c>
      <c r="D717" s="26">
        <v>42511</v>
      </c>
      <c r="E717" s="27" t="s">
        <v>567</v>
      </c>
      <c r="F717" s="18" t="str">
        <f>VLOOKUP(E717,BD_Escuela[],2,FALSE)</f>
        <v>Ingeniería Comercial</v>
      </c>
      <c r="G717" s="27">
        <v>11</v>
      </c>
      <c r="H717" s="18" t="str">
        <f>VLOOKUP(G717,BD_Participacion[],2)</f>
        <v>No tuvo</v>
      </c>
      <c r="I717" s="18">
        <f>INDEX(BD_DecimasExtras,MATCH(H717,'BD Aux'!$H$7:$H$10,0),MATCH(YEAR(D717),'BD Aux'!$I$6:$M$6,0))</f>
        <v>0</v>
      </c>
      <c r="J717" s="27">
        <v>1.6</v>
      </c>
      <c r="K717" s="27">
        <v>4.4000000000000004</v>
      </c>
      <c r="L717" s="27">
        <v>4.9000000000000004</v>
      </c>
      <c r="M717" s="32">
        <f t="shared" si="33"/>
        <v>4.2040983606557383</v>
      </c>
      <c r="N717" s="32">
        <f t="shared" ca="1" si="34"/>
        <v>4.8615885245901644</v>
      </c>
      <c r="O717" s="32">
        <f>IF(J717&gt;AVERAGE(Prueba_1),$E$3,$E$4)</f>
        <v>3.2210526315789472</v>
      </c>
      <c r="P717" s="39">
        <f t="shared" si="35"/>
        <v>4.9000000000000004</v>
      </c>
    </row>
    <row r="718" spans="3:16" ht="15.75" thickBot="1" x14ac:dyDescent="0.3">
      <c r="C718" s="25" t="s">
        <v>96</v>
      </c>
      <c r="D718" s="26">
        <v>42511</v>
      </c>
      <c r="E718" s="27" t="s">
        <v>571</v>
      </c>
      <c r="F718" s="18" t="str">
        <f>VLOOKUP(E718,BD_Escuela[],2,FALSE)</f>
        <v>Ingeniería Forestal</v>
      </c>
      <c r="G718" s="27">
        <v>10</v>
      </c>
      <c r="H718" s="18" t="str">
        <f>VLOOKUP(G718,BD_Participacion[],2)</f>
        <v>No tuvo</v>
      </c>
      <c r="I718" s="18">
        <f>INDEX(BD_DecimasExtras,MATCH(H718,'BD Aux'!$H$7:$H$10,0),MATCH(YEAR(D718),'BD Aux'!$I$6:$M$6,0))</f>
        <v>0</v>
      </c>
      <c r="J718" s="27">
        <v>5.4</v>
      </c>
      <c r="K718" s="27">
        <v>1.2</v>
      </c>
      <c r="L718" s="27">
        <v>5.0999999999999996</v>
      </c>
      <c r="M718" s="32">
        <f t="shared" si="33"/>
        <v>4.2040983606557383</v>
      </c>
      <c r="N718" s="32">
        <f t="shared" ca="1" si="34"/>
        <v>4.9683885245901642</v>
      </c>
      <c r="O718" s="32">
        <f>IF(J718&gt;AVERAGE(Prueba_1),$E$3,$E$4)</f>
        <v>4.4092307692307706</v>
      </c>
      <c r="P718" s="39">
        <f t="shared" si="35"/>
        <v>5.4</v>
      </c>
    </row>
    <row r="719" spans="3:16" ht="15.75" thickBot="1" x14ac:dyDescent="0.3">
      <c r="C719" s="25" t="s">
        <v>130</v>
      </c>
      <c r="D719" s="26">
        <v>42722</v>
      </c>
      <c r="E719" s="27" t="s">
        <v>573</v>
      </c>
      <c r="F719" s="18" t="str">
        <f>VLOOKUP(E719,BD_Escuela[],2,FALSE)</f>
        <v>Ingeniería Mecánica</v>
      </c>
      <c r="G719" s="27">
        <v>10</v>
      </c>
      <c r="H719" s="18" t="str">
        <f>VLOOKUP(G719,BD_Participacion[],2)</f>
        <v>No tuvo</v>
      </c>
      <c r="I719" s="18">
        <f>INDEX(BD_DecimasExtras,MATCH(H719,'BD Aux'!$H$7:$H$10,0),MATCH(YEAR(D719),'BD Aux'!$I$6:$M$6,0))</f>
        <v>0</v>
      </c>
      <c r="J719" s="27">
        <v>3.3</v>
      </c>
      <c r="K719" s="27">
        <v>1.9</v>
      </c>
      <c r="L719" s="27">
        <v>4.8</v>
      </c>
      <c r="M719" s="32">
        <f t="shared" si="33"/>
        <v>4.2040983606557383</v>
      </c>
      <c r="N719" s="32">
        <f t="shared" ca="1" si="34"/>
        <v>4.2</v>
      </c>
      <c r="O719" s="32">
        <f>IF(J719&gt;AVERAGE(Prueba_1),$E$3,$E$4)</f>
        <v>3.2210526315789472</v>
      </c>
      <c r="P719" s="39">
        <f t="shared" si="35"/>
        <v>4.8</v>
      </c>
    </row>
    <row r="720" spans="3:16" ht="15.75" thickBot="1" x14ac:dyDescent="0.3">
      <c r="C720" s="25" t="s">
        <v>433</v>
      </c>
      <c r="D720" s="26">
        <v>41692</v>
      </c>
      <c r="E720" s="27" t="s">
        <v>559</v>
      </c>
      <c r="F720" s="18" t="str">
        <f>VLOOKUP(E720,BD_Escuela[],2,FALSE)</f>
        <v>Agronomía</v>
      </c>
      <c r="G720" s="27">
        <v>21</v>
      </c>
      <c r="H720" s="18" t="str">
        <f>VLOOKUP(G720,BD_Participacion[],2)</f>
        <v>Baja</v>
      </c>
      <c r="I720" s="18">
        <f>INDEX(BD_DecimasExtras,MATCH(H720,'BD Aux'!$H$7:$H$10,0),MATCH(YEAR(D720),'BD Aux'!$I$6:$M$6,0))</f>
        <v>0.1</v>
      </c>
      <c r="J720" s="27">
        <v>1.7</v>
      </c>
      <c r="K720" s="27">
        <v>2</v>
      </c>
      <c r="L720" s="27">
        <v>1.2</v>
      </c>
      <c r="M720" s="32">
        <f t="shared" si="33"/>
        <v>1.6833333333333336</v>
      </c>
      <c r="N720" s="32">
        <f t="shared" ca="1" si="34"/>
        <v>1.5397000000000003</v>
      </c>
      <c r="O720" s="32">
        <f>IF(J720&gt;AVERAGE(Prueba_1),$E$3,$E$4)</f>
        <v>3.2210526315789472</v>
      </c>
      <c r="P720" s="39">
        <f t="shared" ca="1" si="35"/>
        <v>1.5397000000000003</v>
      </c>
    </row>
    <row r="721" spans="3:16" ht="15.75" thickBot="1" x14ac:dyDescent="0.3">
      <c r="C721" s="25" t="s">
        <v>434</v>
      </c>
      <c r="D721" s="26">
        <v>42325</v>
      </c>
      <c r="E721" s="27" t="s">
        <v>579</v>
      </c>
      <c r="F721" s="18" t="str">
        <f>VLOOKUP(E721,BD_Escuela[],2,FALSE)</f>
        <v>Investigación Quimica</v>
      </c>
      <c r="G721" s="27">
        <v>38</v>
      </c>
      <c r="H721" s="18" t="str">
        <f>VLOOKUP(G721,BD_Participacion[],2)</f>
        <v xml:space="preserve">Media </v>
      </c>
      <c r="I721" s="18">
        <f>INDEX(BD_DecimasExtras,MATCH(H721,'BD Aux'!$H$7:$H$10,0),MATCH(YEAR(D721),'BD Aux'!$I$6:$M$6,0))</f>
        <v>0.3</v>
      </c>
      <c r="J721" s="27">
        <v>5.7</v>
      </c>
      <c r="K721" s="27">
        <v>3.7</v>
      </c>
      <c r="L721" s="27">
        <v>3.2</v>
      </c>
      <c r="M721" s="32">
        <f t="shared" si="33"/>
        <v>4.5040983606557381</v>
      </c>
      <c r="N721" s="32">
        <f t="shared" ca="1" si="34"/>
        <v>4.1139885245901642</v>
      </c>
      <c r="O721" s="32">
        <f>IF(J721&gt;AVERAGE(Prueba_1),$E$3,$E$4)</f>
        <v>4.4092307692307706</v>
      </c>
      <c r="P721" s="39">
        <f t="shared" si="35"/>
        <v>3.2</v>
      </c>
    </row>
    <row r="722" spans="3:16" ht="15.75" thickBot="1" x14ac:dyDescent="0.3">
      <c r="C722" s="25" t="s">
        <v>132</v>
      </c>
      <c r="D722" s="26">
        <v>42081</v>
      </c>
      <c r="E722" s="27" t="s">
        <v>579</v>
      </c>
      <c r="F722" s="18" t="str">
        <f>VLOOKUP(E722,BD_Escuela[],2,FALSE)</f>
        <v>Investigación Quimica</v>
      </c>
      <c r="G722" s="27">
        <v>7</v>
      </c>
      <c r="H722" s="18" t="str">
        <f>VLOOKUP(G722,BD_Participacion[],2)</f>
        <v>No tuvo</v>
      </c>
      <c r="I722" s="18">
        <f>INDEX(BD_DecimasExtras,MATCH(H722,'BD Aux'!$H$7:$H$10,0),MATCH(YEAR(D722),'BD Aux'!$I$6:$M$6,0))</f>
        <v>0</v>
      </c>
      <c r="J722" s="27">
        <v>3.3</v>
      </c>
      <c r="K722" s="27">
        <v>6.5</v>
      </c>
      <c r="L722" s="27">
        <v>3.8</v>
      </c>
      <c r="M722" s="32">
        <f t="shared" si="33"/>
        <v>4.2040983606557383</v>
      </c>
      <c r="N722" s="32">
        <f t="shared" ca="1" si="34"/>
        <v>4.2741885245901647</v>
      </c>
      <c r="O722" s="32">
        <f>IF(J722&gt;AVERAGE(Prueba_1),$E$3,$E$4)</f>
        <v>3.2210526315789472</v>
      </c>
      <c r="P722" s="39">
        <f t="shared" ca="1" si="35"/>
        <v>3.2210526315789472</v>
      </c>
    </row>
    <row r="723" spans="3:16" ht="15.75" thickBot="1" x14ac:dyDescent="0.3">
      <c r="C723" s="25" t="s">
        <v>435</v>
      </c>
      <c r="D723" s="26">
        <v>42126</v>
      </c>
      <c r="E723" s="27" t="s">
        <v>559</v>
      </c>
      <c r="F723" s="18" t="str">
        <f>VLOOKUP(E723,BD_Escuela[],2,FALSE)</f>
        <v>Agronomía</v>
      </c>
      <c r="G723" s="27">
        <v>23</v>
      </c>
      <c r="H723" s="18" t="str">
        <f>VLOOKUP(G723,BD_Participacion[],2)</f>
        <v>Baja</v>
      </c>
      <c r="I723" s="18">
        <f>INDEX(BD_DecimasExtras,MATCH(H723,'BD Aux'!$H$7:$H$10,0),MATCH(YEAR(D723),'BD Aux'!$I$6:$M$6,0))</f>
        <v>0.1</v>
      </c>
      <c r="J723" s="27">
        <v>2.2999999999999998</v>
      </c>
      <c r="K723" s="27">
        <v>2</v>
      </c>
      <c r="L723" s="27">
        <v>1.7</v>
      </c>
      <c r="M723" s="32">
        <f t="shared" si="33"/>
        <v>2.0499999999999998</v>
      </c>
      <c r="N723" s="32">
        <f t="shared" ca="1" si="34"/>
        <v>2.0024999999999999</v>
      </c>
      <c r="O723" s="32">
        <f>IF(J723&gt;AVERAGE(Prueba_1),$E$3,$E$4)</f>
        <v>3.2210526315789472</v>
      </c>
      <c r="P723" s="39">
        <f t="shared" ca="1" si="35"/>
        <v>2.0024999999999999</v>
      </c>
    </row>
    <row r="724" spans="3:16" ht="15.75" thickBot="1" x14ac:dyDescent="0.3">
      <c r="C724" s="25" t="s">
        <v>436</v>
      </c>
      <c r="D724" s="26">
        <v>41746</v>
      </c>
      <c r="E724" s="27" t="s">
        <v>567</v>
      </c>
      <c r="F724" s="18" t="str">
        <f>VLOOKUP(E724,BD_Escuela[],2,FALSE)</f>
        <v>Ingeniería Comercial</v>
      </c>
      <c r="G724" s="27">
        <v>36</v>
      </c>
      <c r="H724" s="18" t="str">
        <f>VLOOKUP(G724,BD_Participacion[],2)</f>
        <v xml:space="preserve">Media </v>
      </c>
      <c r="I724" s="18">
        <f>INDEX(BD_DecimasExtras,MATCH(H724,'BD Aux'!$H$7:$H$10,0),MATCH(YEAR(D724),'BD Aux'!$I$6:$M$6,0))</f>
        <v>0.3</v>
      </c>
      <c r="J724" s="27">
        <v>5</v>
      </c>
      <c r="K724" s="27">
        <v>4.7</v>
      </c>
      <c r="L724" s="27">
        <v>6.5</v>
      </c>
      <c r="M724" s="32">
        <f t="shared" si="33"/>
        <v>4.5040983606557381</v>
      </c>
      <c r="N724" s="32">
        <f t="shared" ca="1" si="34"/>
        <v>5.8761885245901651</v>
      </c>
      <c r="O724" s="32">
        <f>IF(J724&gt;AVERAGE(Prueba_1),$E$3,$E$4)</f>
        <v>4.4092307692307706</v>
      </c>
      <c r="P724" s="39">
        <f t="shared" si="35"/>
        <v>6.5</v>
      </c>
    </row>
    <row r="725" spans="3:16" ht="15.75" thickBot="1" x14ac:dyDescent="0.3">
      <c r="C725" s="25" t="s">
        <v>234</v>
      </c>
      <c r="D725" s="26">
        <v>41344</v>
      </c>
      <c r="E725" s="27" t="s">
        <v>569</v>
      </c>
      <c r="F725" s="18" t="str">
        <f>VLOOKUP(E725,BD_Escuela[],2,FALSE)</f>
        <v>Ingeniería Computación</v>
      </c>
      <c r="G725" s="27">
        <v>21</v>
      </c>
      <c r="H725" s="18" t="str">
        <f>VLOOKUP(G725,BD_Participacion[],2)</f>
        <v>Baja</v>
      </c>
      <c r="I725" s="18">
        <f>INDEX(BD_DecimasExtras,MATCH(H725,'BD Aux'!$H$7:$H$10,0),MATCH(YEAR(D725),'BD Aux'!$I$6:$M$6,0))</f>
        <v>0.1</v>
      </c>
      <c r="J725" s="27">
        <v>2.5</v>
      </c>
      <c r="K725" s="27">
        <v>5.8</v>
      </c>
      <c r="L725" s="27">
        <v>4.8</v>
      </c>
      <c r="M725" s="32">
        <f t="shared" si="33"/>
        <v>4.3040983606557379</v>
      </c>
      <c r="N725" s="32">
        <f t="shared" ca="1" si="34"/>
        <v>4.8615885245901636</v>
      </c>
      <c r="O725" s="32">
        <f>IF(J725&gt;AVERAGE(Prueba_1),$E$3,$E$4)</f>
        <v>3.2210526315789472</v>
      </c>
      <c r="P725" s="39">
        <f t="shared" si="35"/>
        <v>5.8</v>
      </c>
    </row>
    <row r="726" spans="3:16" ht="15.75" thickBot="1" x14ac:dyDescent="0.3">
      <c r="C726" s="25" t="s">
        <v>437</v>
      </c>
      <c r="D726" s="26">
        <v>42205</v>
      </c>
      <c r="E726" s="27" t="s">
        <v>577</v>
      </c>
      <c r="F726" s="18" t="str">
        <f>VLOOKUP(E726,BD_Escuela[],2,FALSE)</f>
        <v>Investigación Nutrición y Dietetica</v>
      </c>
      <c r="G726" s="27">
        <v>43</v>
      </c>
      <c r="H726" s="18" t="str">
        <f>VLOOKUP(G726,BD_Participacion[],2)</f>
        <v xml:space="preserve">Media </v>
      </c>
      <c r="I726" s="18">
        <f>INDEX(BD_DecimasExtras,MATCH(H726,'BD Aux'!$H$7:$H$10,0),MATCH(YEAR(D726),'BD Aux'!$I$6:$M$6,0))</f>
        <v>0.3</v>
      </c>
      <c r="J726" s="27">
        <v>6.2</v>
      </c>
      <c r="K726" s="27">
        <v>3.3</v>
      </c>
      <c r="L726" s="27">
        <v>3.1</v>
      </c>
      <c r="M726" s="32">
        <f t="shared" si="33"/>
        <v>4.5040983606557381</v>
      </c>
      <c r="N726" s="32">
        <f t="shared" ca="1" si="34"/>
        <v>4.0605885245901643</v>
      </c>
      <c r="O726" s="32">
        <f>IF(J726&gt;AVERAGE(Prueba_1),$E$3,$E$4)</f>
        <v>4.4092307692307706</v>
      </c>
      <c r="P726" s="39">
        <f t="shared" si="35"/>
        <v>3.1</v>
      </c>
    </row>
    <row r="727" spans="3:16" ht="15.75" thickBot="1" x14ac:dyDescent="0.3">
      <c r="C727" s="25" t="s">
        <v>438</v>
      </c>
      <c r="D727" s="26">
        <v>41581</v>
      </c>
      <c r="E727" s="27" t="s">
        <v>575</v>
      </c>
      <c r="F727" s="18" t="str">
        <f>VLOOKUP(E727,BD_Escuela[],2,FALSE)</f>
        <v>Ingeniería Transporte</v>
      </c>
      <c r="G727" s="27">
        <v>37</v>
      </c>
      <c r="H727" s="18" t="str">
        <f>VLOOKUP(G727,BD_Participacion[],2)</f>
        <v xml:space="preserve">Media </v>
      </c>
      <c r="I727" s="18">
        <f>INDEX(BD_DecimasExtras,MATCH(H727,'BD Aux'!$H$7:$H$10,0),MATCH(YEAR(D727),'BD Aux'!$I$6:$M$6,0))</f>
        <v>0.2</v>
      </c>
      <c r="J727" s="27">
        <v>4.8</v>
      </c>
      <c r="K727" s="27">
        <v>1.1000000000000001</v>
      </c>
      <c r="L727" s="27">
        <v>5.5</v>
      </c>
      <c r="M727" s="32">
        <f t="shared" si="33"/>
        <v>4.4040983606557385</v>
      </c>
      <c r="N727" s="32">
        <f t="shared" ca="1" si="34"/>
        <v>5.2887885245901645</v>
      </c>
      <c r="O727" s="32">
        <f>IF(J727&gt;AVERAGE(Prueba_1),$E$3,$E$4)</f>
        <v>4.4092307692307706</v>
      </c>
      <c r="P727" s="39">
        <f t="shared" si="35"/>
        <v>5.5</v>
      </c>
    </row>
    <row r="728" spans="3:16" ht="15.75" thickBot="1" x14ac:dyDescent="0.3">
      <c r="C728" s="25" t="s">
        <v>68</v>
      </c>
      <c r="D728" s="26">
        <v>42662</v>
      </c>
      <c r="E728" s="27" t="s">
        <v>579</v>
      </c>
      <c r="F728" s="18" t="str">
        <f>VLOOKUP(E728,BD_Escuela[],2,FALSE)</f>
        <v>Investigación Quimica</v>
      </c>
      <c r="G728" s="27">
        <v>22</v>
      </c>
      <c r="H728" s="18" t="str">
        <f>VLOOKUP(G728,BD_Participacion[],2)</f>
        <v>Baja</v>
      </c>
      <c r="I728" s="18">
        <f>INDEX(BD_DecimasExtras,MATCH(H728,'BD Aux'!$H$7:$H$10,0),MATCH(YEAR(D728),'BD Aux'!$I$6:$M$6,0))</f>
        <v>0.1</v>
      </c>
      <c r="J728" s="27">
        <v>2.7</v>
      </c>
      <c r="K728" s="27">
        <v>5.2</v>
      </c>
      <c r="L728" s="27">
        <v>3.1</v>
      </c>
      <c r="M728" s="32">
        <f t="shared" si="33"/>
        <v>4.3040983606557379</v>
      </c>
      <c r="N728" s="32">
        <f t="shared" ca="1" si="34"/>
        <v>4.2</v>
      </c>
      <c r="O728" s="32">
        <f>IF(J728&gt;AVERAGE(Prueba_1),$E$3,$E$4)</f>
        <v>3.2210526315789472</v>
      </c>
      <c r="P728" s="39">
        <f t="shared" ca="1" si="35"/>
        <v>3.2210526315789472</v>
      </c>
    </row>
    <row r="729" spans="3:16" ht="15.75" thickBot="1" x14ac:dyDescent="0.3">
      <c r="C729" s="25" t="s">
        <v>240</v>
      </c>
      <c r="D729" s="26">
        <v>42458</v>
      </c>
      <c r="E729" s="27" t="s">
        <v>567</v>
      </c>
      <c r="F729" s="18" t="str">
        <f>VLOOKUP(E729,BD_Escuela[],2,FALSE)</f>
        <v>Ingeniería Comercial</v>
      </c>
      <c r="G729" s="27">
        <v>14</v>
      </c>
      <c r="H729" s="18" t="str">
        <f>VLOOKUP(G729,BD_Participacion[],2)</f>
        <v>No tuvo</v>
      </c>
      <c r="I729" s="18">
        <f>INDEX(BD_DecimasExtras,MATCH(H729,'BD Aux'!$H$7:$H$10,0),MATCH(YEAR(D729),'BD Aux'!$I$6:$M$6,0))</f>
        <v>0</v>
      </c>
      <c r="J729" s="27">
        <v>4.0999999999999996</v>
      </c>
      <c r="K729" s="27">
        <v>4.0999999999999996</v>
      </c>
      <c r="L729" s="27">
        <v>2.5</v>
      </c>
      <c r="M729" s="32">
        <f t="shared" si="33"/>
        <v>4.2040983606557383</v>
      </c>
      <c r="N729" s="32">
        <f t="shared" ca="1" si="34"/>
        <v>3.5799885245901644</v>
      </c>
      <c r="O729" s="32">
        <f>IF(J729&gt;AVERAGE(Prueba_1),$E$3,$E$4)</f>
        <v>4.4092307692307706</v>
      </c>
      <c r="P729" s="39">
        <f t="shared" ca="1" si="35"/>
        <v>3.5799885245901644</v>
      </c>
    </row>
    <row r="730" spans="3:16" ht="15.75" thickBot="1" x14ac:dyDescent="0.3">
      <c r="C730" s="25" t="s">
        <v>439</v>
      </c>
      <c r="D730" s="26">
        <v>42746</v>
      </c>
      <c r="E730" s="27" t="s">
        <v>563</v>
      </c>
      <c r="F730" s="18" t="str">
        <f>VLOOKUP(E730,BD_Escuela[],2,FALSE)</f>
        <v>Bachilerato</v>
      </c>
      <c r="G730" s="27">
        <v>20</v>
      </c>
      <c r="H730" s="18" t="str">
        <f>VLOOKUP(G730,BD_Participacion[],2)</f>
        <v>Baja</v>
      </c>
      <c r="I730" s="18">
        <f>INDEX(BD_DecimasExtras,MATCH(H730,'BD Aux'!$H$7:$H$10,0),MATCH(YEAR(D730),'BD Aux'!$I$6:$M$6,0))</f>
        <v>0.2</v>
      </c>
      <c r="J730" s="27">
        <v>6.8</v>
      </c>
      <c r="K730" s="27">
        <v>3.1</v>
      </c>
      <c r="L730" s="27">
        <v>3</v>
      </c>
      <c r="M730" s="32">
        <f t="shared" si="33"/>
        <v>4.4040983606557385</v>
      </c>
      <c r="N730" s="32">
        <f t="shared" ca="1" si="34"/>
        <v>4.2</v>
      </c>
      <c r="O730" s="32">
        <f>IF(J730&gt;AVERAGE(Prueba_1),$E$3,$E$4)</f>
        <v>4.4092307692307706</v>
      </c>
      <c r="P730" s="39">
        <f t="shared" si="35"/>
        <v>3</v>
      </c>
    </row>
    <row r="731" spans="3:16" ht="15.75" thickBot="1" x14ac:dyDescent="0.3">
      <c r="C731" s="25" t="s">
        <v>440</v>
      </c>
      <c r="D731" s="26">
        <v>42393</v>
      </c>
      <c r="E731" s="27" t="s">
        <v>573</v>
      </c>
      <c r="F731" s="18" t="str">
        <f>VLOOKUP(E731,BD_Escuela[],2,FALSE)</f>
        <v>Ingeniería Mecánica</v>
      </c>
      <c r="G731" s="27">
        <v>19</v>
      </c>
      <c r="H731" s="18" t="str">
        <f>VLOOKUP(G731,BD_Participacion[],2)</f>
        <v>Baja</v>
      </c>
      <c r="I731" s="18">
        <f>INDEX(BD_DecimasExtras,MATCH(H731,'BD Aux'!$H$7:$H$10,0),MATCH(YEAR(D731),'BD Aux'!$I$6:$M$6,0))</f>
        <v>0.1</v>
      </c>
      <c r="J731" s="27">
        <v>1.5</v>
      </c>
      <c r="K731" s="27">
        <v>4.8</v>
      </c>
      <c r="L731" s="27">
        <v>3.1</v>
      </c>
      <c r="M731" s="32">
        <f t="shared" si="33"/>
        <v>4.3040983606557379</v>
      </c>
      <c r="N731" s="32">
        <f t="shared" ca="1" si="34"/>
        <v>3.9537885245901641</v>
      </c>
      <c r="O731" s="32">
        <f>IF(J731&gt;AVERAGE(Prueba_1),$E$3,$E$4)</f>
        <v>3.2210526315789472</v>
      </c>
      <c r="P731" s="39">
        <f t="shared" ca="1" si="35"/>
        <v>3.2210526315789472</v>
      </c>
    </row>
    <row r="732" spans="3:16" ht="15.75" thickBot="1" x14ac:dyDescent="0.3">
      <c r="C732" s="25" t="s">
        <v>120</v>
      </c>
      <c r="D732" s="26">
        <v>42550</v>
      </c>
      <c r="E732" s="27" t="s">
        <v>577</v>
      </c>
      <c r="F732" s="18" t="str">
        <f>VLOOKUP(E732,BD_Escuela[],2,FALSE)</f>
        <v>Investigación Nutrición y Dietetica</v>
      </c>
      <c r="G732" s="27">
        <v>9</v>
      </c>
      <c r="H732" s="18" t="str">
        <f>VLOOKUP(G732,BD_Participacion[],2)</f>
        <v>No tuvo</v>
      </c>
      <c r="I732" s="18">
        <f>INDEX(BD_DecimasExtras,MATCH(H732,'BD Aux'!$H$7:$H$10,0),MATCH(YEAR(D732),'BD Aux'!$I$6:$M$6,0))</f>
        <v>0</v>
      </c>
      <c r="J732" s="27">
        <v>3</v>
      </c>
      <c r="K732" s="27">
        <v>6.6</v>
      </c>
      <c r="L732" s="27">
        <v>6.7</v>
      </c>
      <c r="M732" s="32">
        <f t="shared" si="33"/>
        <v>4.2040983606557383</v>
      </c>
      <c r="N732" s="32">
        <f t="shared" ca="1" si="34"/>
        <v>5.8227885245901643</v>
      </c>
      <c r="O732" s="32">
        <f>IF(J732&gt;AVERAGE(Prueba_1),$E$3,$E$4)</f>
        <v>3.2210526315789472</v>
      </c>
      <c r="P732" s="39">
        <f t="shared" si="35"/>
        <v>6.7</v>
      </c>
    </row>
    <row r="733" spans="3:16" ht="15.75" thickBot="1" x14ac:dyDescent="0.3">
      <c r="C733" s="25" t="s">
        <v>117</v>
      </c>
      <c r="D733" s="26">
        <v>41567</v>
      </c>
      <c r="E733" s="27" t="s">
        <v>561</v>
      </c>
      <c r="F733" s="18" t="str">
        <f>VLOOKUP(E733,BD_Escuela[],2,FALSE)</f>
        <v>Astronomía</v>
      </c>
      <c r="G733" s="27">
        <v>1</v>
      </c>
      <c r="H733" s="18" t="str">
        <f>VLOOKUP(G733,BD_Participacion[],2)</f>
        <v>No tuvo</v>
      </c>
      <c r="I733" s="18">
        <f>INDEX(BD_DecimasExtras,MATCH(H733,'BD Aux'!$H$7:$H$10,0),MATCH(YEAR(D733),'BD Aux'!$I$6:$M$6,0))</f>
        <v>0</v>
      </c>
      <c r="J733" s="27">
        <v>4.4000000000000004</v>
      </c>
      <c r="K733" s="27">
        <v>1.3</v>
      </c>
      <c r="L733" s="27">
        <v>4.2</v>
      </c>
      <c r="M733" s="32">
        <f t="shared" si="33"/>
        <v>4.2040983606557383</v>
      </c>
      <c r="N733" s="32">
        <f t="shared" ca="1" si="34"/>
        <v>4.4877885245901643</v>
      </c>
      <c r="O733" s="32">
        <f>IF(J733&gt;AVERAGE(Prueba_1),$E$3,$E$4)</f>
        <v>4.4092307692307706</v>
      </c>
      <c r="P733" s="39">
        <f t="shared" si="35"/>
        <v>4.4000000000000004</v>
      </c>
    </row>
    <row r="734" spans="3:16" ht="15.75" thickBot="1" x14ac:dyDescent="0.3">
      <c r="C734" s="25" t="s">
        <v>269</v>
      </c>
      <c r="D734" s="26">
        <v>42000</v>
      </c>
      <c r="E734" s="27" t="s">
        <v>559</v>
      </c>
      <c r="F734" s="18" t="str">
        <f>VLOOKUP(E734,BD_Escuela[],2,FALSE)</f>
        <v>Agronomía</v>
      </c>
      <c r="G734" s="27">
        <v>49</v>
      </c>
      <c r="H734" s="18" t="str">
        <f>VLOOKUP(G734,BD_Participacion[],2)</f>
        <v>Alta</v>
      </c>
      <c r="I734" s="18">
        <f>INDEX(BD_DecimasExtras,MATCH(H734,'BD Aux'!$H$7:$H$10,0),MATCH(YEAR(D734),'BD Aux'!$I$6:$M$6,0))</f>
        <v>0.5</v>
      </c>
      <c r="J734" s="27">
        <v>4.7</v>
      </c>
      <c r="K734" s="27">
        <v>1.1000000000000001</v>
      </c>
      <c r="L734" s="27">
        <v>4.5</v>
      </c>
      <c r="M734" s="32">
        <f t="shared" si="33"/>
        <v>3.6833333333333336</v>
      </c>
      <c r="N734" s="32">
        <f t="shared" ca="1" si="34"/>
        <v>4.3699000000000003</v>
      </c>
      <c r="O734" s="32">
        <f>IF(J734&gt;AVERAGE(Prueba_1),$E$3,$E$4)</f>
        <v>4.4092307692307706</v>
      </c>
      <c r="P734" s="39">
        <f t="shared" si="35"/>
        <v>4.7</v>
      </c>
    </row>
    <row r="735" spans="3:16" ht="15.75" thickBot="1" x14ac:dyDescent="0.3">
      <c r="C735" s="25" t="s">
        <v>52</v>
      </c>
      <c r="D735" s="26">
        <v>42455</v>
      </c>
      <c r="E735" s="27" t="s">
        <v>559</v>
      </c>
      <c r="F735" s="18" t="str">
        <f>VLOOKUP(E735,BD_Escuela[],2,FALSE)</f>
        <v>Agronomía</v>
      </c>
      <c r="G735" s="27">
        <v>26</v>
      </c>
      <c r="H735" s="18" t="str">
        <f>VLOOKUP(G735,BD_Participacion[],2)</f>
        <v>Baja</v>
      </c>
      <c r="I735" s="18">
        <f>INDEX(BD_DecimasExtras,MATCH(H735,'BD Aux'!$H$7:$H$10,0),MATCH(YEAR(D735),'BD Aux'!$I$6:$M$6,0))</f>
        <v>0.1</v>
      </c>
      <c r="J735" s="27">
        <v>5.6</v>
      </c>
      <c r="K735" s="27">
        <v>3.7</v>
      </c>
      <c r="L735" s="27">
        <v>1.8</v>
      </c>
      <c r="M735" s="32">
        <f t="shared" si="33"/>
        <v>3.7500000000000004</v>
      </c>
      <c r="N735" s="32">
        <f t="shared" ca="1" si="34"/>
        <v>2.9637000000000007</v>
      </c>
      <c r="O735" s="32">
        <f>IF(J735&gt;AVERAGE(Prueba_1),$E$3,$E$4)</f>
        <v>4.4092307692307706</v>
      </c>
      <c r="P735" s="39">
        <f t="shared" ca="1" si="35"/>
        <v>2.9637000000000007</v>
      </c>
    </row>
    <row r="736" spans="3:16" ht="15.75" thickBot="1" x14ac:dyDescent="0.3">
      <c r="C736" s="25" t="s">
        <v>441</v>
      </c>
      <c r="D736" s="26">
        <v>41420</v>
      </c>
      <c r="E736" s="27" t="s">
        <v>575</v>
      </c>
      <c r="F736" s="18" t="str">
        <f>VLOOKUP(E736,BD_Escuela[],2,FALSE)</f>
        <v>Ingeniería Transporte</v>
      </c>
      <c r="G736" s="27">
        <v>22</v>
      </c>
      <c r="H736" s="18" t="str">
        <f>VLOOKUP(G736,BD_Participacion[],2)</f>
        <v>Baja</v>
      </c>
      <c r="I736" s="18">
        <f>INDEX(BD_DecimasExtras,MATCH(H736,'BD Aux'!$H$7:$H$10,0),MATCH(YEAR(D736),'BD Aux'!$I$6:$M$6,0))</f>
        <v>0.1</v>
      </c>
      <c r="J736" s="27">
        <v>4.3</v>
      </c>
      <c r="K736" s="27">
        <v>2.9</v>
      </c>
      <c r="L736" s="27">
        <v>6.4</v>
      </c>
      <c r="M736" s="32">
        <f t="shared" si="33"/>
        <v>4.3040983606557379</v>
      </c>
      <c r="N736" s="32">
        <f t="shared" ca="1" si="34"/>
        <v>5.7159885245901645</v>
      </c>
      <c r="O736" s="32">
        <f>IF(J736&gt;AVERAGE(Prueba_1),$E$3,$E$4)</f>
        <v>4.4092307692307706</v>
      </c>
      <c r="P736" s="39">
        <f t="shared" si="35"/>
        <v>6.4</v>
      </c>
    </row>
    <row r="737" spans="3:16" ht="15.75" thickBot="1" x14ac:dyDescent="0.3">
      <c r="C737" s="25" t="s">
        <v>121</v>
      </c>
      <c r="D737" s="26">
        <v>41656</v>
      </c>
      <c r="E737" s="27" t="s">
        <v>577</v>
      </c>
      <c r="F737" s="18" t="str">
        <f>VLOOKUP(E737,BD_Escuela[],2,FALSE)</f>
        <v>Investigación Nutrición y Dietetica</v>
      </c>
      <c r="G737" s="27">
        <v>23</v>
      </c>
      <c r="H737" s="18" t="str">
        <f>VLOOKUP(G737,BD_Participacion[],2)</f>
        <v>Baja</v>
      </c>
      <c r="I737" s="18">
        <f>INDEX(BD_DecimasExtras,MATCH(H737,'BD Aux'!$H$7:$H$10,0),MATCH(YEAR(D737),'BD Aux'!$I$6:$M$6,0))</f>
        <v>0.1</v>
      </c>
      <c r="J737" s="27">
        <v>2.6</v>
      </c>
      <c r="K737" s="27">
        <v>6.2</v>
      </c>
      <c r="L737" s="27">
        <v>4.5</v>
      </c>
      <c r="M737" s="32">
        <f t="shared" si="33"/>
        <v>4.3040983606557379</v>
      </c>
      <c r="N737" s="32">
        <f t="shared" ca="1" si="34"/>
        <v>4.7013885245901639</v>
      </c>
      <c r="O737" s="32">
        <f>IF(J737&gt;AVERAGE(Prueba_1),$E$3,$E$4)</f>
        <v>3.2210526315789472</v>
      </c>
      <c r="P737" s="39">
        <f t="shared" si="35"/>
        <v>6.2</v>
      </c>
    </row>
    <row r="738" spans="3:16" ht="15.75" thickBot="1" x14ac:dyDescent="0.3">
      <c r="C738" s="25" t="s">
        <v>269</v>
      </c>
      <c r="D738" s="26">
        <v>42702</v>
      </c>
      <c r="E738" s="27" t="s">
        <v>577</v>
      </c>
      <c r="F738" s="18" t="str">
        <f>VLOOKUP(E738,BD_Escuela[],2,FALSE)</f>
        <v>Investigación Nutrición y Dietetica</v>
      </c>
      <c r="G738" s="27">
        <v>5</v>
      </c>
      <c r="H738" s="18" t="str">
        <f>VLOOKUP(G738,BD_Participacion[],2)</f>
        <v>No tuvo</v>
      </c>
      <c r="I738" s="18">
        <f>INDEX(BD_DecimasExtras,MATCH(H738,'BD Aux'!$H$7:$H$10,0),MATCH(YEAR(D738),'BD Aux'!$I$6:$M$6,0))</f>
        <v>0</v>
      </c>
      <c r="J738" s="27">
        <v>6</v>
      </c>
      <c r="K738" s="27">
        <v>1.1000000000000001</v>
      </c>
      <c r="L738" s="27">
        <v>6.2</v>
      </c>
      <c r="M738" s="32">
        <f t="shared" si="33"/>
        <v>4.2040983606557383</v>
      </c>
      <c r="N738" s="32">
        <f t="shared" ca="1" si="34"/>
        <v>4.2</v>
      </c>
      <c r="O738" s="32">
        <f>IF(J738&gt;AVERAGE(Prueba_1),$E$3,$E$4)</f>
        <v>4.4092307692307706</v>
      </c>
      <c r="P738" s="39">
        <f t="shared" si="35"/>
        <v>6.2</v>
      </c>
    </row>
    <row r="739" spans="3:16" ht="15.75" thickBot="1" x14ac:dyDescent="0.3">
      <c r="C739" s="25" t="s">
        <v>442</v>
      </c>
      <c r="D739" s="26">
        <v>41576</v>
      </c>
      <c r="E739" s="27" t="s">
        <v>569</v>
      </c>
      <c r="F739" s="18" t="str">
        <f>VLOOKUP(E739,BD_Escuela[],2,FALSE)</f>
        <v>Ingeniería Computación</v>
      </c>
      <c r="G739" s="27">
        <v>47</v>
      </c>
      <c r="H739" s="18" t="str">
        <f>VLOOKUP(G739,BD_Participacion[],2)</f>
        <v>Alta</v>
      </c>
      <c r="I739" s="18">
        <f>INDEX(BD_DecimasExtras,MATCH(H739,'BD Aux'!$H$7:$H$10,0),MATCH(YEAR(D739),'BD Aux'!$I$6:$M$6,0))</f>
        <v>0.5</v>
      </c>
      <c r="J739" s="27">
        <v>1.4</v>
      </c>
      <c r="K739" s="27">
        <v>3.4</v>
      </c>
      <c r="L739" s="27">
        <v>5.0999999999999996</v>
      </c>
      <c r="M739" s="32">
        <f t="shared" si="33"/>
        <v>4.7040983606557383</v>
      </c>
      <c r="N739" s="32">
        <f t="shared" ca="1" si="34"/>
        <v>5.2353885245901646</v>
      </c>
      <c r="O739" s="32">
        <f>IF(J739&gt;AVERAGE(Prueba_1),$E$3,$E$4)</f>
        <v>3.2210526315789472</v>
      </c>
      <c r="P739" s="39">
        <f t="shared" si="35"/>
        <v>5.0999999999999996</v>
      </c>
    </row>
    <row r="740" spans="3:16" ht="15.75" thickBot="1" x14ac:dyDescent="0.3">
      <c r="C740" s="25" t="s">
        <v>443</v>
      </c>
      <c r="D740" s="26">
        <v>42524</v>
      </c>
      <c r="E740" s="27" t="s">
        <v>577</v>
      </c>
      <c r="F740" s="18" t="str">
        <f>VLOOKUP(E740,BD_Escuela[],2,FALSE)</f>
        <v>Investigación Nutrición y Dietetica</v>
      </c>
      <c r="G740" s="27">
        <v>47</v>
      </c>
      <c r="H740" s="18" t="str">
        <f>VLOOKUP(G740,BD_Participacion[],2)</f>
        <v>Alta</v>
      </c>
      <c r="I740" s="18">
        <f>INDEX(BD_DecimasExtras,MATCH(H740,'BD Aux'!$H$7:$H$10,0),MATCH(YEAR(D740),'BD Aux'!$I$6:$M$6,0))</f>
        <v>0.6</v>
      </c>
      <c r="J740" s="27">
        <v>5.0999999999999996</v>
      </c>
      <c r="K740" s="27">
        <v>3</v>
      </c>
      <c r="L740" s="27">
        <v>3.6</v>
      </c>
      <c r="M740" s="32">
        <f t="shared" si="33"/>
        <v>4.8040983606557379</v>
      </c>
      <c r="N740" s="32">
        <f t="shared" ca="1" si="34"/>
        <v>4.4877885245901643</v>
      </c>
      <c r="O740" s="32">
        <f>IF(J740&gt;AVERAGE(Prueba_1),$E$3,$E$4)</f>
        <v>4.4092307692307706</v>
      </c>
      <c r="P740" s="39">
        <f t="shared" si="35"/>
        <v>3</v>
      </c>
    </row>
    <row r="741" spans="3:16" ht="15.75" thickBot="1" x14ac:dyDescent="0.3">
      <c r="C741" s="25" t="s">
        <v>349</v>
      </c>
      <c r="D741" s="26">
        <v>42075</v>
      </c>
      <c r="E741" s="27" t="s">
        <v>567</v>
      </c>
      <c r="F741" s="18" t="str">
        <f>VLOOKUP(E741,BD_Escuela[],2,FALSE)</f>
        <v>Ingeniería Comercial</v>
      </c>
      <c r="G741" s="27">
        <v>49</v>
      </c>
      <c r="H741" s="18" t="str">
        <f>VLOOKUP(G741,BD_Participacion[],2)</f>
        <v>Alta</v>
      </c>
      <c r="I741" s="18">
        <f>INDEX(BD_DecimasExtras,MATCH(H741,'BD Aux'!$H$7:$H$10,0),MATCH(YEAR(D741),'BD Aux'!$I$6:$M$6,0))</f>
        <v>0.6</v>
      </c>
      <c r="J741" s="27">
        <v>2.2000000000000002</v>
      </c>
      <c r="K741" s="27">
        <v>1.1000000000000001</v>
      </c>
      <c r="L741" s="27">
        <v>5.8</v>
      </c>
      <c r="M741" s="32">
        <f t="shared" si="33"/>
        <v>4.8040983606557379</v>
      </c>
      <c r="N741" s="32">
        <f t="shared" ca="1" si="34"/>
        <v>5.6625885245901637</v>
      </c>
      <c r="O741" s="32">
        <f>IF(J741&gt;AVERAGE(Prueba_1),$E$3,$E$4)</f>
        <v>3.2210526315789472</v>
      </c>
      <c r="P741" s="39">
        <f t="shared" si="35"/>
        <v>5.8</v>
      </c>
    </row>
    <row r="742" spans="3:16" ht="15.75" thickBot="1" x14ac:dyDescent="0.3">
      <c r="C742" s="25" t="s">
        <v>141</v>
      </c>
      <c r="D742" s="26">
        <v>42244</v>
      </c>
      <c r="E742" s="27" t="s">
        <v>563</v>
      </c>
      <c r="F742" s="18" t="str">
        <f>VLOOKUP(E742,BD_Escuela[],2,FALSE)</f>
        <v>Bachilerato</v>
      </c>
      <c r="G742" s="27">
        <v>47</v>
      </c>
      <c r="H742" s="18" t="str">
        <f>VLOOKUP(G742,BD_Participacion[],2)</f>
        <v>Alta</v>
      </c>
      <c r="I742" s="18">
        <f>INDEX(BD_DecimasExtras,MATCH(H742,'BD Aux'!$H$7:$H$10,0),MATCH(YEAR(D742),'BD Aux'!$I$6:$M$6,0))</f>
        <v>0.6</v>
      </c>
      <c r="J742" s="27">
        <v>3.9</v>
      </c>
      <c r="K742" s="27">
        <v>5.5</v>
      </c>
      <c r="L742" s="27">
        <v>4.5999999999999996</v>
      </c>
      <c r="M742" s="32">
        <f t="shared" si="33"/>
        <v>4.8040983606557379</v>
      </c>
      <c r="N742" s="32">
        <f t="shared" ca="1" si="34"/>
        <v>5.0217885245901641</v>
      </c>
      <c r="O742" s="32">
        <f>IF(J742&gt;AVERAGE(Prueba_1),$E$3,$E$4)</f>
        <v>3.2210526315789472</v>
      </c>
      <c r="P742" s="39">
        <f t="shared" si="35"/>
        <v>5.5</v>
      </c>
    </row>
    <row r="743" spans="3:16" ht="15.75" thickBot="1" x14ac:dyDescent="0.3">
      <c r="C743" s="25" t="s">
        <v>253</v>
      </c>
      <c r="D743" s="26">
        <v>41430</v>
      </c>
      <c r="E743" s="27" t="s">
        <v>563</v>
      </c>
      <c r="F743" s="18" t="str">
        <f>VLOOKUP(E743,BD_Escuela[],2,FALSE)</f>
        <v>Bachilerato</v>
      </c>
      <c r="G743" s="27">
        <v>23</v>
      </c>
      <c r="H743" s="18" t="str">
        <f>VLOOKUP(G743,BD_Participacion[],2)</f>
        <v>Baja</v>
      </c>
      <c r="I743" s="18">
        <f>INDEX(BD_DecimasExtras,MATCH(H743,'BD Aux'!$H$7:$H$10,0),MATCH(YEAR(D743),'BD Aux'!$I$6:$M$6,0))</f>
        <v>0.1</v>
      </c>
      <c r="J743" s="27">
        <v>5.8</v>
      </c>
      <c r="K743" s="27">
        <v>3.1</v>
      </c>
      <c r="L743" s="27">
        <v>4.4000000000000004</v>
      </c>
      <c r="M743" s="32">
        <f t="shared" si="33"/>
        <v>4.3040983606557379</v>
      </c>
      <c r="N743" s="32">
        <f t="shared" ca="1" si="34"/>
        <v>4.6479885245901649</v>
      </c>
      <c r="O743" s="32">
        <f>IF(J743&gt;AVERAGE(Prueba_1),$E$3,$E$4)</f>
        <v>4.4092307692307706</v>
      </c>
      <c r="P743" s="39">
        <f t="shared" si="35"/>
        <v>5.8</v>
      </c>
    </row>
    <row r="744" spans="3:16" ht="15.75" thickBot="1" x14ac:dyDescent="0.3">
      <c r="C744" s="25" t="s">
        <v>258</v>
      </c>
      <c r="D744" s="26">
        <v>42143</v>
      </c>
      <c r="E744" s="27" t="s">
        <v>575</v>
      </c>
      <c r="F744" s="18" t="str">
        <f>VLOOKUP(E744,BD_Escuela[],2,FALSE)</f>
        <v>Ingeniería Transporte</v>
      </c>
      <c r="G744" s="27">
        <v>42</v>
      </c>
      <c r="H744" s="18" t="str">
        <f>VLOOKUP(G744,BD_Participacion[],2)</f>
        <v xml:space="preserve">Media </v>
      </c>
      <c r="I744" s="18">
        <f>INDEX(BD_DecimasExtras,MATCH(H744,'BD Aux'!$H$7:$H$10,0),MATCH(YEAR(D744),'BD Aux'!$I$6:$M$6,0))</f>
        <v>0.3</v>
      </c>
      <c r="J744" s="27">
        <v>4.8</v>
      </c>
      <c r="K744" s="27">
        <v>1.5</v>
      </c>
      <c r="L744" s="27">
        <v>6</v>
      </c>
      <c r="M744" s="32">
        <f t="shared" si="33"/>
        <v>4.5040983606557381</v>
      </c>
      <c r="N744" s="32">
        <f t="shared" ca="1" si="34"/>
        <v>5.6091885245901647</v>
      </c>
      <c r="O744" s="32">
        <f>IF(J744&gt;AVERAGE(Prueba_1),$E$3,$E$4)</f>
        <v>4.4092307692307706</v>
      </c>
      <c r="P744" s="39">
        <f t="shared" si="35"/>
        <v>6</v>
      </c>
    </row>
    <row r="745" spans="3:16" ht="15.75" thickBot="1" x14ac:dyDescent="0.3">
      <c r="C745" s="25" t="s">
        <v>110</v>
      </c>
      <c r="D745" s="26">
        <v>42102</v>
      </c>
      <c r="E745" s="27" t="s">
        <v>575</v>
      </c>
      <c r="F745" s="18" t="str">
        <f>VLOOKUP(E745,BD_Escuela[],2,FALSE)</f>
        <v>Ingeniería Transporte</v>
      </c>
      <c r="G745" s="27">
        <v>17</v>
      </c>
      <c r="H745" s="18" t="str">
        <f>VLOOKUP(G745,BD_Participacion[],2)</f>
        <v>Baja</v>
      </c>
      <c r="I745" s="18">
        <f>INDEX(BD_DecimasExtras,MATCH(H745,'BD Aux'!$H$7:$H$10,0),MATCH(YEAR(D745),'BD Aux'!$I$6:$M$6,0))</f>
        <v>0.1</v>
      </c>
      <c r="J745" s="27">
        <v>6.1</v>
      </c>
      <c r="K745" s="27">
        <v>2.2000000000000002</v>
      </c>
      <c r="L745" s="27">
        <v>2.4</v>
      </c>
      <c r="M745" s="32">
        <f t="shared" si="33"/>
        <v>4.3040983606557379</v>
      </c>
      <c r="N745" s="32">
        <f t="shared" ca="1" si="34"/>
        <v>3.5799885245901644</v>
      </c>
      <c r="O745" s="32">
        <f>IF(J745&gt;AVERAGE(Prueba_1),$E$3,$E$4)</f>
        <v>4.4092307692307706</v>
      </c>
      <c r="P745" s="39">
        <f t="shared" ca="1" si="35"/>
        <v>3.5799885245901644</v>
      </c>
    </row>
    <row r="746" spans="3:16" ht="15.75" thickBot="1" x14ac:dyDescent="0.3">
      <c r="C746" s="25" t="s">
        <v>444</v>
      </c>
      <c r="D746" s="26">
        <v>41825</v>
      </c>
      <c r="E746" s="27" t="s">
        <v>577</v>
      </c>
      <c r="F746" s="18" t="str">
        <f>VLOOKUP(E746,BD_Escuela[],2,FALSE)</f>
        <v>Investigación Nutrición y Dietetica</v>
      </c>
      <c r="G746" s="27">
        <v>23</v>
      </c>
      <c r="H746" s="18" t="str">
        <f>VLOOKUP(G746,BD_Participacion[],2)</f>
        <v>Baja</v>
      </c>
      <c r="I746" s="18">
        <f>INDEX(BD_DecimasExtras,MATCH(H746,'BD Aux'!$H$7:$H$10,0),MATCH(YEAR(D746),'BD Aux'!$I$6:$M$6,0))</f>
        <v>0.1</v>
      </c>
      <c r="J746" s="27">
        <v>1</v>
      </c>
      <c r="K746" s="27">
        <v>4.2</v>
      </c>
      <c r="L746" s="27">
        <v>2.6</v>
      </c>
      <c r="M746" s="32">
        <f t="shared" si="33"/>
        <v>4.3040983606557379</v>
      </c>
      <c r="N746" s="32">
        <f t="shared" ca="1" si="34"/>
        <v>3.6867885245901642</v>
      </c>
      <c r="O746" s="32">
        <f>IF(J746&gt;AVERAGE(Prueba_1),$E$3,$E$4)</f>
        <v>3.2210526315789472</v>
      </c>
      <c r="P746" s="39">
        <f t="shared" ca="1" si="35"/>
        <v>3.2210526315789472</v>
      </c>
    </row>
    <row r="747" spans="3:16" ht="15.75" thickBot="1" x14ac:dyDescent="0.3">
      <c r="C747" s="25" t="s">
        <v>378</v>
      </c>
      <c r="D747" s="26">
        <v>42018</v>
      </c>
      <c r="E747" s="27" t="s">
        <v>561</v>
      </c>
      <c r="F747" s="18" t="str">
        <f>VLOOKUP(E747,BD_Escuela[],2,FALSE)</f>
        <v>Astronomía</v>
      </c>
      <c r="G747" s="27">
        <v>3</v>
      </c>
      <c r="H747" s="18" t="str">
        <f>VLOOKUP(G747,BD_Participacion[],2)</f>
        <v>No tuvo</v>
      </c>
      <c r="I747" s="18">
        <f>INDEX(BD_DecimasExtras,MATCH(H747,'BD Aux'!$H$7:$H$10,0),MATCH(YEAR(D747),'BD Aux'!$I$6:$M$6,0))</f>
        <v>0</v>
      </c>
      <c r="J747" s="27">
        <v>6.8</v>
      </c>
      <c r="K747" s="27">
        <v>6.6</v>
      </c>
      <c r="L747" s="27">
        <v>2.1</v>
      </c>
      <c r="M747" s="32">
        <f t="shared" si="33"/>
        <v>4.2040983606557383</v>
      </c>
      <c r="N747" s="32">
        <f t="shared" ca="1" si="34"/>
        <v>3.3663885245901644</v>
      </c>
      <c r="O747" s="32">
        <f>IF(J747&gt;AVERAGE(Prueba_1),$E$3,$E$4)</f>
        <v>4.4092307692307706</v>
      </c>
      <c r="P747" s="39">
        <f t="shared" ca="1" si="35"/>
        <v>3.3663885245901644</v>
      </c>
    </row>
    <row r="748" spans="3:16" ht="15.75" thickBot="1" x14ac:dyDescent="0.3">
      <c r="C748" s="25" t="s">
        <v>283</v>
      </c>
      <c r="D748" s="26">
        <v>42026</v>
      </c>
      <c r="E748" s="27" t="s">
        <v>575</v>
      </c>
      <c r="F748" s="18" t="str">
        <f>VLOOKUP(E748,BD_Escuela[],2,FALSE)</f>
        <v>Ingeniería Transporte</v>
      </c>
      <c r="G748" s="27">
        <v>26</v>
      </c>
      <c r="H748" s="18" t="str">
        <f>VLOOKUP(G748,BD_Participacion[],2)</f>
        <v>Baja</v>
      </c>
      <c r="I748" s="18">
        <f>INDEX(BD_DecimasExtras,MATCH(H748,'BD Aux'!$H$7:$H$10,0),MATCH(YEAR(D748),'BD Aux'!$I$6:$M$6,0))</f>
        <v>0.1</v>
      </c>
      <c r="J748" s="27">
        <v>3.6</v>
      </c>
      <c r="K748" s="27">
        <v>4.3</v>
      </c>
      <c r="L748" s="27">
        <v>2.2999999999999998</v>
      </c>
      <c r="M748" s="32">
        <f t="shared" si="33"/>
        <v>4.3040983606557379</v>
      </c>
      <c r="N748" s="32">
        <f t="shared" ca="1" si="34"/>
        <v>3.526588524590164</v>
      </c>
      <c r="O748" s="32">
        <f>IF(J748&gt;AVERAGE(Prueba_1),$E$3,$E$4)</f>
        <v>3.2210526315789472</v>
      </c>
      <c r="P748" s="39">
        <f t="shared" ca="1" si="35"/>
        <v>3.2210526315789472</v>
      </c>
    </row>
    <row r="749" spans="3:16" ht="15.75" thickBot="1" x14ac:dyDescent="0.3">
      <c r="C749" s="25" t="s">
        <v>390</v>
      </c>
      <c r="D749" s="26">
        <v>41479</v>
      </c>
      <c r="E749" s="27" t="s">
        <v>573</v>
      </c>
      <c r="F749" s="18" t="str">
        <f>VLOOKUP(E749,BD_Escuela[],2,FALSE)</f>
        <v>Ingeniería Mecánica</v>
      </c>
      <c r="G749" s="27">
        <v>19</v>
      </c>
      <c r="H749" s="18" t="str">
        <f>VLOOKUP(G749,BD_Participacion[],2)</f>
        <v>Baja</v>
      </c>
      <c r="I749" s="18">
        <f>INDEX(BD_DecimasExtras,MATCH(H749,'BD Aux'!$H$7:$H$10,0),MATCH(YEAR(D749),'BD Aux'!$I$6:$M$6,0))</f>
        <v>0.1</v>
      </c>
      <c r="J749" s="27">
        <v>1.4</v>
      </c>
      <c r="K749" s="27">
        <v>6.9</v>
      </c>
      <c r="L749" s="27">
        <v>4.2</v>
      </c>
      <c r="M749" s="32">
        <f t="shared" si="33"/>
        <v>4.3040983606557379</v>
      </c>
      <c r="N749" s="32">
        <f t="shared" ca="1" si="34"/>
        <v>4.5411885245901651</v>
      </c>
      <c r="O749" s="32">
        <f>IF(J749&gt;AVERAGE(Prueba_1),$E$3,$E$4)</f>
        <v>3.2210526315789472</v>
      </c>
      <c r="P749" s="39">
        <f t="shared" si="35"/>
        <v>6.9</v>
      </c>
    </row>
    <row r="750" spans="3:16" ht="15.75" thickBot="1" x14ac:dyDescent="0.3">
      <c r="C750" s="25" t="s">
        <v>246</v>
      </c>
      <c r="D750" s="26">
        <v>41643</v>
      </c>
      <c r="E750" s="27" t="s">
        <v>575</v>
      </c>
      <c r="F750" s="18" t="str">
        <f>VLOOKUP(E750,BD_Escuela[],2,FALSE)</f>
        <v>Ingeniería Transporte</v>
      </c>
      <c r="G750" s="27">
        <v>10</v>
      </c>
      <c r="H750" s="18" t="str">
        <f>VLOOKUP(G750,BD_Participacion[],2)</f>
        <v>No tuvo</v>
      </c>
      <c r="I750" s="18">
        <f>INDEX(BD_DecimasExtras,MATCH(H750,'BD Aux'!$H$7:$H$10,0),MATCH(YEAR(D750),'BD Aux'!$I$6:$M$6,0))</f>
        <v>0</v>
      </c>
      <c r="J750" s="27">
        <v>6.8</v>
      </c>
      <c r="K750" s="27">
        <v>6</v>
      </c>
      <c r="L750" s="27">
        <v>6.1</v>
      </c>
      <c r="M750" s="32">
        <f t="shared" si="33"/>
        <v>4.2040983606557383</v>
      </c>
      <c r="N750" s="32">
        <f t="shared" ca="1" si="34"/>
        <v>5.502388524590164</v>
      </c>
      <c r="O750" s="32">
        <f>IF(J750&gt;AVERAGE(Prueba_1),$E$3,$E$4)</f>
        <v>4.4092307692307706</v>
      </c>
      <c r="P750" s="39">
        <f t="shared" si="35"/>
        <v>6.8</v>
      </c>
    </row>
    <row r="751" spans="3:16" ht="15.75" thickBot="1" x14ac:dyDescent="0.3">
      <c r="C751" s="25" t="s">
        <v>48</v>
      </c>
      <c r="D751" s="26">
        <v>41621</v>
      </c>
      <c r="E751" s="27" t="s">
        <v>579</v>
      </c>
      <c r="F751" s="18" t="str">
        <f>VLOOKUP(E751,BD_Escuela[],2,FALSE)</f>
        <v>Investigación Quimica</v>
      </c>
      <c r="G751" s="27">
        <v>4</v>
      </c>
      <c r="H751" s="18" t="str">
        <f>VLOOKUP(G751,BD_Participacion[],2)</f>
        <v>No tuvo</v>
      </c>
      <c r="I751" s="18">
        <f>INDEX(BD_DecimasExtras,MATCH(H751,'BD Aux'!$H$7:$H$10,0),MATCH(YEAR(D751),'BD Aux'!$I$6:$M$6,0))</f>
        <v>0</v>
      </c>
      <c r="J751" s="27">
        <v>5.3</v>
      </c>
      <c r="K751" s="27">
        <v>5.8</v>
      </c>
      <c r="L751" s="27">
        <v>1.1000000000000001</v>
      </c>
      <c r="M751" s="32">
        <f t="shared" si="33"/>
        <v>4.2040983606557383</v>
      </c>
      <c r="N751" s="32">
        <f t="shared" ca="1" si="34"/>
        <v>2.8323885245901641</v>
      </c>
      <c r="O751" s="32">
        <f>IF(J751&gt;AVERAGE(Prueba_1),$E$3,$E$4)</f>
        <v>4.4092307692307706</v>
      </c>
      <c r="P751" s="39">
        <f t="shared" ca="1" si="35"/>
        <v>2.8323885245901641</v>
      </c>
    </row>
    <row r="752" spans="3:16" ht="15.75" thickBot="1" x14ac:dyDescent="0.3">
      <c r="C752" s="25" t="s">
        <v>84</v>
      </c>
      <c r="D752" s="26">
        <v>42762</v>
      </c>
      <c r="E752" s="27" t="s">
        <v>563</v>
      </c>
      <c r="F752" s="18" t="str">
        <f>VLOOKUP(E752,BD_Escuela[],2,FALSE)</f>
        <v>Bachilerato</v>
      </c>
      <c r="G752" s="27">
        <v>47</v>
      </c>
      <c r="H752" s="18" t="str">
        <f>VLOOKUP(G752,BD_Participacion[],2)</f>
        <v>Alta</v>
      </c>
      <c r="I752" s="18">
        <f>INDEX(BD_DecimasExtras,MATCH(H752,'BD Aux'!$H$7:$H$10,0),MATCH(YEAR(D752),'BD Aux'!$I$6:$M$6,0))</f>
        <v>0.7</v>
      </c>
      <c r="J752" s="27">
        <v>6.6</v>
      </c>
      <c r="K752" s="27">
        <v>2.5</v>
      </c>
      <c r="L752" s="27">
        <v>3.4</v>
      </c>
      <c r="M752" s="32">
        <f t="shared" si="33"/>
        <v>4.9040983606557385</v>
      </c>
      <c r="N752" s="32">
        <f t="shared" ca="1" si="34"/>
        <v>4.2</v>
      </c>
      <c r="O752" s="32">
        <f>IF(J752&gt;AVERAGE(Prueba_1),$E$3,$E$4)</f>
        <v>4.4092307692307706</v>
      </c>
      <c r="P752" s="39">
        <f t="shared" si="35"/>
        <v>2.5</v>
      </c>
    </row>
    <row r="753" spans="3:16" ht="15.75" thickBot="1" x14ac:dyDescent="0.3">
      <c r="C753" s="25" t="s">
        <v>445</v>
      </c>
      <c r="D753" s="26">
        <v>41669</v>
      </c>
      <c r="E753" s="27" t="s">
        <v>579</v>
      </c>
      <c r="F753" s="18" t="str">
        <f>VLOOKUP(E753,BD_Escuela[],2,FALSE)</f>
        <v>Investigación Quimica</v>
      </c>
      <c r="G753" s="27">
        <v>24</v>
      </c>
      <c r="H753" s="18" t="str">
        <f>VLOOKUP(G753,BD_Participacion[],2)</f>
        <v>Baja</v>
      </c>
      <c r="I753" s="18">
        <f>INDEX(BD_DecimasExtras,MATCH(H753,'BD Aux'!$H$7:$H$10,0),MATCH(YEAR(D753),'BD Aux'!$I$6:$M$6,0))</f>
        <v>0.1</v>
      </c>
      <c r="J753" s="27">
        <v>4.4000000000000004</v>
      </c>
      <c r="K753" s="27">
        <v>6.6</v>
      </c>
      <c r="L753" s="27">
        <v>5.3</v>
      </c>
      <c r="M753" s="32">
        <f t="shared" si="33"/>
        <v>4.3040983606557379</v>
      </c>
      <c r="N753" s="32">
        <f t="shared" ca="1" si="34"/>
        <v>5.1285885245901639</v>
      </c>
      <c r="O753" s="32">
        <f>IF(J753&gt;AVERAGE(Prueba_1),$E$3,$E$4)</f>
        <v>4.4092307692307706</v>
      </c>
      <c r="P753" s="39">
        <f t="shared" si="35"/>
        <v>6.6</v>
      </c>
    </row>
    <row r="754" spans="3:16" ht="15.75" thickBot="1" x14ac:dyDescent="0.3">
      <c r="C754" s="25" t="s">
        <v>446</v>
      </c>
      <c r="D754" s="26">
        <v>41694</v>
      </c>
      <c r="E754" s="27" t="s">
        <v>579</v>
      </c>
      <c r="F754" s="18" t="str">
        <f>VLOOKUP(E754,BD_Escuela[],2,FALSE)</f>
        <v>Investigación Quimica</v>
      </c>
      <c r="G754" s="27">
        <v>33</v>
      </c>
      <c r="H754" s="18" t="str">
        <f>VLOOKUP(G754,BD_Participacion[],2)</f>
        <v xml:space="preserve">Media </v>
      </c>
      <c r="I754" s="18">
        <f>INDEX(BD_DecimasExtras,MATCH(H754,'BD Aux'!$H$7:$H$10,0),MATCH(YEAR(D754),'BD Aux'!$I$6:$M$6,0))</f>
        <v>0.3</v>
      </c>
      <c r="J754" s="27">
        <v>2</v>
      </c>
      <c r="K754" s="27">
        <v>5.0999999999999996</v>
      </c>
      <c r="L754" s="27">
        <v>6.5</v>
      </c>
      <c r="M754" s="32">
        <f t="shared" si="33"/>
        <v>4.5040983606557381</v>
      </c>
      <c r="N754" s="32">
        <f t="shared" ca="1" si="34"/>
        <v>5.8761885245901651</v>
      </c>
      <c r="O754" s="32">
        <f>IF(J754&gt;AVERAGE(Prueba_1),$E$3,$E$4)</f>
        <v>3.2210526315789472</v>
      </c>
      <c r="P754" s="39">
        <f t="shared" si="35"/>
        <v>6.5</v>
      </c>
    </row>
    <row r="755" spans="3:16" ht="15.75" thickBot="1" x14ac:dyDescent="0.3">
      <c r="C755" s="25" t="s">
        <v>447</v>
      </c>
      <c r="D755" s="26">
        <v>41465</v>
      </c>
      <c r="E755" s="27" t="s">
        <v>571</v>
      </c>
      <c r="F755" s="18" t="str">
        <f>VLOOKUP(E755,BD_Escuela[],2,FALSE)</f>
        <v>Ingeniería Forestal</v>
      </c>
      <c r="G755" s="27">
        <v>20</v>
      </c>
      <c r="H755" s="18" t="str">
        <f>VLOOKUP(G755,BD_Participacion[],2)</f>
        <v>Baja</v>
      </c>
      <c r="I755" s="18">
        <f>INDEX(BD_DecimasExtras,MATCH(H755,'BD Aux'!$H$7:$H$10,0),MATCH(YEAR(D755),'BD Aux'!$I$6:$M$6,0))</f>
        <v>0.1</v>
      </c>
      <c r="J755" s="27">
        <v>3.8</v>
      </c>
      <c r="K755" s="27">
        <v>4.5</v>
      </c>
      <c r="L755" s="27">
        <v>6.6</v>
      </c>
      <c r="M755" s="32">
        <f t="shared" si="33"/>
        <v>4.3040983606557379</v>
      </c>
      <c r="N755" s="32">
        <f t="shared" ca="1" si="34"/>
        <v>5.8227885245901643</v>
      </c>
      <c r="O755" s="32">
        <f>IF(J755&gt;AVERAGE(Prueba_1),$E$3,$E$4)</f>
        <v>3.2210526315789472</v>
      </c>
      <c r="P755" s="39">
        <f t="shared" si="35"/>
        <v>6.6</v>
      </c>
    </row>
    <row r="756" spans="3:16" ht="15.75" thickBot="1" x14ac:dyDescent="0.3">
      <c r="C756" s="25" t="s">
        <v>439</v>
      </c>
      <c r="D756" s="26">
        <v>41899</v>
      </c>
      <c r="E756" s="27" t="s">
        <v>571</v>
      </c>
      <c r="F756" s="18" t="str">
        <f>VLOOKUP(E756,BD_Escuela[],2,FALSE)</f>
        <v>Ingeniería Forestal</v>
      </c>
      <c r="G756" s="27">
        <v>29</v>
      </c>
      <c r="H756" s="18" t="str">
        <f>VLOOKUP(G756,BD_Participacion[],2)</f>
        <v>Baja</v>
      </c>
      <c r="I756" s="18">
        <f>INDEX(BD_DecimasExtras,MATCH(H756,'BD Aux'!$H$7:$H$10,0),MATCH(YEAR(D756),'BD Aux'!$I$6:$M$6,0))</f>
        <v>0.1</v>
      </c>
      <c r="J756" s="27">
        <v>4.7</v>
      </c>
      <c r="K756" s="27">
        <v>7</v>
      </c>
      <c r="L756" s="27">
        <v>1.6</v>
      </c>
      <c r="M756" s="32">
        <f t="shared" si="33"/>
        <v>4.3040983606557379</v>
      </c>
      <c r="N756" s="32">
        <f t="shared" ca="1" si="34"/>
        <v>3.1527885245901639</v>
      </c>
      <c r="O756" s="32">
        <f>IF(J756&gt;AVERAGE(Prueba_1),$E$3,$E$4)</f>
        <v>4.4092307692307706</v>
      </c>
      <c r="P756" s="39">
        <f t="shared" ca="1" si="35"/>
        <v>3.1527885245901639</v>
      </c>
    </row>
    <row r="757" spans="3:16" ht="15.75" thickBot="1" x14ac:dyDescent="0.3">
      <c r="C757" s="25" t="s">
        <v>448</v>
      </c>
      <c r="D757" s="26">
        <v>41625</v>
      </c>
      <c r="E757" s="27" t="s">
        <v>567</v>
      </c>
      <c r="F757" s="18" t="str">
        <f>VLOOKUP(E757,BD_Escuela[],2,FALSE)</f>
        <v>Ingeniería Comercial</v>
      </c>
      <c r="G757" s="27">
        <v>42</v>
      </c>
      <c r="H757" s="18" t="str">
        <f>VLOOKUP(G757,BD_Participacion[],2)</f>
        <v xml:space="preserve">Media </v>
      </c>
      <c r="I757" s="18">
        <f>INDEX(BD_DecimasExtras,MATCH(H757,'BD Aux'!$H$7:$H$10,0),MATCH(YEAR(D757),'BD Aux'!$I$6:$M$6,0))</f>
        <v>0.2</v>
      </c>
      <c r="J757" s="27">
        <v>5.3</v>
      </c>
      <c r="K757" s="27">
        <v>2.7</v>
      </c>
      <c r="L757" s="27">
        <v>4.0999999999999996</v>
      </c>
      <c r="M757" s="32">
        <f t="shared" si="33"/>
        <v>4.4040983606557385</v>
      </c>
      <c r="N757" s="32">
        <f t="shared" ca="1" si="34"/>
        <v>4.5411885245901651</v>
      </c>
      <c r="O757" s="32">
        <f>IF(J757&gt;AVERAGE(Prueba_1),$E$3,$E$4)</f>
        <v>4.4092307692307706</v>
      </c>
      <c r="P757" s="39">
        <f t="shared" si="35"/>
        <v>5.3</v>
      </c>
    </row>
    <row r="758" spans="3:16" ht="15.75" thickBot="1" x14ac:dyDescent="0.3">
      <c r="C758" s="25" t="s">
        <v>222</v>
      </c>
      <c r="D758" s="26">
        <v>41617</v>
      </c>
      <c r="E758" s="27" t="s">
        <v>565</v>
      </c>
      <c r="F758" s="18" t="str">
        <f>VLOOKUP(E758,BD_Escuela[],2,FALSE)</f>
        <v>Enfermería</v>
      </c>
      <c r="G758" s="27">
        <v>24</v>
      </c>
      <c r="H758" s="18" t="str">
        <f>VLOOKUP(G758,BD_Participacion[],2)</f>
        <v>Baja</v>
      </c>
      <c r="I758" s="18">
        <f>INDEX(BD_DecimasExtras,MATCH(H758,'BD Aux'!$H$7:$H$10,0),MATCH(YEAR(D758),'BD Aux'!$I$6:$M$6,0))</f>
        <v>0.1</v>
      </c>
      <c r="J758" s="27">
        <v>5.5</v>
      </c>
      <c r="K758" s="27">
        <v>1.7</v>
      </c>
      <c r="L758" s="27">
        <v>3.8</v>
      </c>
      <c r="M758" s="32">
        <f t="shared" si="33"/>
        <v>4.3040983606557379</v>
      </c>
      <c r="N758" s="32">
        <f t="shared" ca="1" si="34"/>
        <v>4.3275885245901637</v>
      </c>
      <c r="O758" s="32">
        <f>IF(J758&gt;AVERAGE(Prueba_1),$E$3,$E$4)</f>
        <v>4.4092307692307706</v>
      </c>
      <c r="P758" s="39">
        <f t="shared" ca="1" si="35"/>
        <v>4.3040983606557379</v>
      </c>
    </row>
    <row r="759" spans="3:16" ht="15.75" thickBot="1" x14ac:dyDescent="0.3">
      <c r="C759" s="25" t="s">
        <v>449</v>
      </c>
      <c r="D759" s="26">
        <v>41862</v>
      </c>
      <c r="E759" s="27" t="s">
        <v>561</v>
      </c>
      <c r="F759" s="18" t="str">
        <f>VLOOKUP(E759,BD_Escuela[],2,FALSE)</f>
        <v>Astronomía</v>
      </c>
      <c r="G759" s="27">
        <v>40</v>
      </c>
      <c r="H759" s="18" t="str">
        <f>VLOOKUP(G759,BD_Participacion[],2)</f>
        <v xml:space="preserve">Media </v>
      </c>
      <c r="I759" s="18">
        <f>INDEX(BD_DecimasExtras,MATCH(H759,'BD Aux'!$H$7:$H$10,0),MATCH(YEAR(D759),'BD Aux'!$I$6:$M$6,0))</f>
        <v>0.3</v>
      </c>
      <c r="J759" s="27">
        <v>3.4</v>
      </c>
      <c r="K759" s="27">
        <v>5.5</v>
      </c>
      <c r="L759" s="27">
        <v>4.5999999999999996</v>
      </c>
      <c r="M759" s="32">
        <f t="shared" si="33"/>
        <v>4.5040983606557381</v>
      </c>
      <c r="N759" s="32">
        <f t="shared" ca="1" si="34"/>
        <v>4.8615885245901636</v>
      </c>
      <c r="O759" s="32">
        <f>IF(J759&gt;AVERAGE(Prueba_1),$E$3,$E$4)</f>
        <v>3.2210526315789472</v>
      </c>
      <c r="P759" s="39">
        <f t="shared" si="35"/>
        <v>5.5</v>
      </c>
    </row>
    <row r="760" spans="3:16" ht="15.75" thickBot="1" x14ac:dyDescent="0.3">
      <c r="C760" s="25" t="s">
        <v>127</v>
      </c>
      <c r="D760" s="26">
        <v>42714</v>
      </c>
      <c r="E760" s="27" t="s">
        <v>561</v>
      </c>
      <c r="F760" s="18" t="str">
        <f>VLOOKUP(E760,BD_Escuela[],2,FALSE)</f>
        <v>Astronomía</v>
      </c>
      <c r="G760" s="27">
        <v>37</v>
      </c>
      <c r="H760" s="18" t="str">
        <f>VLOOKUP(G760,BD_Participacion[],2)</f>
        <v xml:space="preserve">Media </v>
      </c>
      <c r="I760" s="18">
        <f>INDEX(BD_DecimasExtras,MATCH(H760,'BD Aux'!$H$7:$H$10,0),MATCH(YEAR(D760),'BD Aux'!$I$6:$M$6,0))</f>
        <v>0.4</v>
      </c>
      <c r="J760" s="27">
        <v>2.9</v>
      </c>
      <c r="K760" s="27">
        <v>5.6</v>
      </c>
      <c r="L760" s="27">
        <v>3.7</v>
      </c>
      <c r="M760" s="32">
        <f t="shared" si="33"/>
        <v>4.6040983606557386</v>
      </c>
      <c r="N760" s="32">
        <f t="shared" ca="1" si="34"/>
        <v>4.2</v>
      </c>
      <c r="O760" s="32">
        <f>IF(J760&gt;AVERAGE(Prueba_1),$E$3,$E$4)</f>
        <v>3.2210526315789472</v>
      </c>
      <c r="P760" s="39">
        <f t="shared" si="35"/>
        <v>2.9</v>
      </c>
    </row>
    <row r="761" spans="3:16" ht="15.75" thickBot="1" x14ac:dyDescent="0.3">
      <c r="C761" s="25" t="s">
        <v>450</v>
      </c>
      <c r="D761" s="26">
        <v>41471</v>
      </c>
      <c r="E761" s="27" t="s">
        <v>567</v>
      </c>
      <c r="F761" s="18" t="str">
        <f>VLOOKUP(E761,BD_Escuela[],2,FALSE)</f>
        <v>Ingeniería Comercial</v>
      </c>
      <c r="G761" s="27">
        <v>40</v>
      </c>
      <c r="H761" s="18" t="str">
        <f>VLOOKUP(G761,BD_Participacion[],2)</f>
        <v xml:space="preserve">Media </v>
      </c>
      <c r="I761" s="18">
        <f>INDEX(BD_DecimasExtras,MATCH(H761,'BD Aux'!$H$7:$H$10,0),MATCH(YEAR(D761),'BD Aux'!$I$6:$M$6,0))</f>
        <v>0.2</v>
      </c>
      <c r="J761" s="27">
        <v>2.2000000000000002</v>
      </c>
      <c r="K761" s="27">
        <v>3.9</v>
      </c>
      <c r="L761" s="27">
        <v>2.4</v>
      </c>
      <c r="M761" s="32">
        <f t="shared" si="33"/>
        <v>4.4040983606557385</v>
      </c>
      <c r="N761" s="32">
        <f t="shared" ca="1" si="34"/>
        <v>3.6333885245901643</v>
      </c>
      <c r="O761" s="32">
        <f>IF(J761&gt;AVERAGE(Prueba_1),$E$3,$E$4)</f>
        <v>3.2210526315789472</v>
      </c>
      <c r="P761" s="39">
        <f t="shared" si="35"/>
        <v>2.2000000000000002</v>
      </c>
    </row>
    <row r="762" spans="3:16" ht="15.75" thickBot="1" x14ac:dyDescent="0.3">
      <c r="C762" s="25" t="s">
        <v>57</v>
      </c>
      <c r="D762" s="26">
        <v>42446</v>
      </c>
      <c r="E762" s="27" t="s">
        <v>567</v>
      </c>
      <c r="F762" s="18" t="str">
        <f>VLOOKUP(E762,BD_Escuela[],2,FALSE)</f>
        <v>Ingeniería Comercial</v>
      </c>
      <c r="G762" s="27">
        <v>46</v>
      </c>
      <c r="H762" s="18" t="str">
        <f>VLOOKUP(G762,BD_Participacion[],2)</f>
        <v>Alta</v>
      </c>
      <c r="I762" s="18">
        <f>INDEX(BD_DecimasExtras,MATCH(H762,'BD Aux'!$H$7:$H$10,0),MATCH(YEAR(D762),'BD Aux'!$I$6:$M$6,0))</f>
        <v>0.6</v>
      </c>
      <c r="J762" s="27">
        <v>6.7</v>
      </c>
      <c r="K762" s="27">
        <v>3</v>
      </c>
      <c r="L762" s="27">
        <v>2.7</v>
      </c>
      <c r="M762" s="32">
        <f t="shared" si="33"/>
        <v>4.8040983606557379</v>
      </c>
      <c r="N762" s="32">
        <f t="shared" ca="1" si="34"/>
        <v>4.0071885245901644</v>
      </c>
      <c r="O762" s="32">
        <f>IF(J762&gt;AVERAGE(Prueba_1),$E$3,$E$4)</f>
        <v>4.4092307692307706</v>
      </c>
      <c r="P762" s="39">
        <f t="shared" si="35"/>
        <v>2.7</v>
      </c>
    </row>
    <row r="763" spans="3:16" ht="15.75" thickBot="1" x14ac:dyDescent="0.3">
      <c r="C763" s="25" t="s">
        <v>224</v>
      </c>
      <c r="D763" s="26">
        <v>41731</v>
      </c>
      <c r="E763" s="27" t="s">
        <v>567</v>
      </c>
      <c r="F763" s="18" t="str">
        <f>VLOOKUP(E763,BD_Escuela[],2,FALSE)</f>
        <v>Ingeniería Comercial</v>
      </c>
      <c r="G763" s="27">
        <v>43</v>
      </c>
      <c r="H763" s="18" t="str">
        <f>VLOOKUP(G763,BD_Participacion[],2)</f>
        <v xml:space="preserve">Media </v>
      </c>
      <c r="I763" s="18">
        <f>INDEX(BD_DecimasExtras,MATCH(H763,'BD Aux'!$H$7:$H$10,0),MATCH(YEAR(D763),'BD Aux'!$I$6:$M$6,0))</f>
        <v>0.3</v>
      </c>
      <c r="J763" s="27">
        <v>1.1000000000000001</v>
      </c>
      <c r="K763" s="27">
        <v>4.8</v>
      </c>
      <c r="L763" s="27">
        <v>5.7</v>
      </c>
      <c r="M763" s="32">
        <f t="shared" si="33"/>
        <v>4.5040983606557381</v>
      </c>
      <c r="N763" s="32">
        <f t="shared" ca="1" si="34"/>
        <v>5.4489885245901641</v>
      </c>
      <c r="O763" s="32">
        <f>IF(J763&gt;AVERAGE(Prueba_1),$E$3,$E$4)</f>
        <v>3.2210526315789472</v>
      </c>
      <c r="P763" s="39">
        <f t="shared" si="35"/>
        <v>5.7</v>
      </c>
    </row>
    <row r="764" spans="3:16" ht="15.75" thickBot="1" x14ac:dyDescent="0.3">
      <c r="C764" s="25" t="s">
        <v>143</v>
      </c>
      <c r="D764" s="26">
        <v>42104</v>
      </c>
      <c r="E764" s="27" t="s">
        <v>561</v>
      </c>
      <c r="F764" s="18" t="str">
        <f>VLOOKUP(E764,BD_Escuela[],2,FALSE)</f>
        <v>Astronomía</v>
      </c>
      <c r="G764" s="27">
        <v>16</v>
      </c>
      <c r="H764" s="18" t="str">
        <f>VLOOKUP(G764,BD_Participacion[],2)</f>
        <v>Baja</v>
      </c>
      <c r="I764" s="18">
        <f>INDEX(BD_DecimasExtras,MATCH(H764,'BD Aux'!$H$7:$H$10,0),MATCH(YEAR(D764),'BD Aux'!$I$6:$M$6,0))</f>
        <v>0.1</v>
      </c>
      <c r="J764" s="27">
        <v>3.8</v>
      </c>
      <c r="K764" s="27">
        <v>4.4000000000000004</v>
      </c>
      <c r="L764" s="27">
        <v>1</v>
      </c>
      <c r="M764" s="32">
        <f t="shared" si="33"/>
        <v>4.3040983606557379</v>
      </c>
      <c r="N764" s="32">
        <f t="shared" ca="1" si="34"/>
        <v>2.8323885245901641</v>
      </c>
      <c r="O764" s="32">
        <f>IF(J764&gt;AVERAGE(Prueba_1),$E$3,$E$4)</f>
        <v>3.2210526315789472</v>
      </c>
      <c r="P764" s="39">
        <f t="shared" ca="1" si="35"/>
        <v>2.8323885245901641</v>
      </c>
    </row>
    <row r="765" spans="3:16" ht="15.75" thickBot="1" x14ac:dyDescent="0.3">
      <c r="C765" s="25" t="s">
        <v>283</v>
      </c>
      <c r="D765" s="26">
        <v>42026</v>
      </c>
      <c r="E765" s="27" t="s">
        <v>575</v>
      </c>
      <c r="F765" s="18" t="str">
        <f>VLOOKUP(E765,BD_Escuela[],2,FALSE)</f>
        <v>Ingeniería Transporte</v>
      </c>
      <c r="G765" s="27">
        <v>28</v>
      </c>
      <c r="H765" s="18" t="str">
        <f>VLOOKUP(G765,BD_Participacion[],2)</f>
        <v>Baja</v>
      </c>
      <c r="I765" s="18">
        <f>INDEX(BD_DecimasExtras,MATCH(H765,'BD Aux'!$H$7:$H$10,0),MATCH(YEAR(D765),'BD Aux'!$I$6:$M$6,0))</f>
        <v>0.1</v>
      </c>
      <c r="J765" s="27">
        <v>6.6</v>
      </c>
      <c r="K765" s="27">
        <v>3</v>
      </c>
      <c r="L765" s="27">
        <v>3.2</v>
      </c>
      <c r="M765" s="32">
        <f t="shared" si="33"/>
        <v>4.3040983606557379</v>
      </c>
      <c r="N765" s="32">
        <f t="shared" ca="1" si="34"/>
        <v>4.0071885245901644</v>
      </c>
      <c r="O765" s="32">
        <f>IF(J765&gt;AVERAGE(Prueba_1),$E$3,$E$4)</f>
        <v>4.4092307692307706</v>
      </c>
      <c r="P765" s="39">
        <f t="shared" ca="1" si="35"/>
        <v>4.0071885245901644</v>
      </c>
    </row>
    <row r="766" spans="3:16" ht="15.75" thickBot="1" x14ac:dyDescent="0.3">
      <c r="C766" s="25" t="s">
        <v>121</v>
      </c>
      <c r="D766" s="26">
        <v>42354</v>
      </c>
      <c r="E766" s="27" t="s">
        <v>579</v>
      </c>
      <c r="F766" s="18" t="str">
        <f>VLOOKUP(E766,BD_Escuela[],2,FALSE)</f>
        <v>Investigación Quimica</v>
      </c>
      <c r="G766" s="27">
        <v>45</v>
      </c>
      <c r="H766" s="18" t="str">
        <f>VLOOKUP(G766,BD_Participacion[],2)</f>
        <v>Alta</v>
      </c>
      <c r="I766" s="18">
        <f>INDEX(BD_DecimasExtras,MATCH(H766,'BD Aux'!$H$7:$H$10,0),MATCH(YEAR(D766),'BD Aux'!$I$6:$M$6,0))</f>
        <v>0.6</v>
      </c>
      <c r="J766" s="27">
        <v>4.2</v>
      </c>
      <c r="K766" s="27">
        <v>1.8</v>
      </c>
      <c r="L766" s="27">
        <v>1.9</v>
      </c>
      <c r="M766" s="32">
        <f t="shared" si="33"/>
        <v>4.8040983606557379</v>
      </c>
      <c r="N766" s="32">
        <f t="shared" ca="1" si="34"/>
        <v>3.5799885245901644</v>
      </c>
      <c r="O766" s="32">
        <f>IF(J766&gt;AVERAGE(Prueba_1),$E$3,$E$4)</f>
        <v>4.4092307692307706</v>
      </c>
      <c r="P766" s="39">
        <f t="shared" si="35"/>
        <v>1.8</v>
      </c>
    </row>
    <row r="767" spans="3:16" ht="15.75" thickBot="1" x14ac:dyDescent="0.3">
      <c r="C767" s="25" t="s">
        <v>451</v>
      </c>
      <c r="D767" s="26">
        <v>42672</v>
      </c>
      <c r="E767" s="27" t="s">
        <v>567</v>
      </c>
      <c r="F767" s="18" t="str">
        <f>VLOOKUP(E767,BD_Escuela[],2,FALSE)</f>
        <v>Ingeniería Comercial</v>
      </c>
      <c r="G767" s="27">
        <v>29</v>
      </c>
      <c r="H767" s="18" t="str">
        <f>VLOOKUP(G767,BD_Participacion[],2)</f>
        <v>Baja</v>
      </c>
      <c r="I767" s="18">
        <f>INDEX(BD_DecimasExtras,MATCH(H767,'BD Aux'!$H$7:$H$10,0),MATCH(YEAR(D767),'BD Aux'!$I$6:$M$6,0))</f>
        <v>0.1</v>
      </c>
      <c r="J767" s="27">
        <v>4.4000000000000004</v>
      </c>
      <c r="K767" s="27">
        <v>1.5</v>
      </c>
      <c r="L767" s="27">
        <v>2.4</v>
      </c>
      <c r="M767" s="32">
        <f t="shared" si="33"/>
        <v>4.3040983606557379</v>
      </c>
      <c r="N767" s="32">
        <f t="shared" ca="1" si="34"/>
        <v>4.2</v>
      </c>
      <c r="O767" s="32">
        <f>IF(J767&gt;AVERAGE(Prueba_1),$E$3,$E$4)</f>
        <v>4.4092307692307706</v>
      </c>
      <c r="P767" s="39">
        <f t="shared" ca="1" si="35"/>
        <v>4.2</v>
      </c>
    </row>
    <row r="768" spans="3:16" ht="15.75" thickBot="1" x14ac:dyDescent="0.3">
      <c r="C768" s="25" t="s">
        <v>336</v>
      </c>
      <c r="D768" s="26">
        <v>42357</v>
      </c>
      <c r="E768" s="27" t="s">
        <v>573</v>
      </c>
      <c r="F768" s="18" t="str">
        <f>VLOOKUP(E768,BD_Escuela[],2,FALSE)</f>
        <v>Ingeniería Mecánica</v>
      </c>
      <c r="G768" s="27">
        <v>22</v>
      </c>
      <c r="H768" s="18" t="str">
        <f>VLOOKUP(G768,BD_Participacion[],2)</f>
        <v>Baja</v>
      </c>
      <c r="I768" s="18">
        <f>INDEX(BD_DecimasExtras,MATCH(H768,'BD Aux'!$H$7:$H$10,0),MATCH(YEAR(D768),'BD Aux'!$I$6:$M$6,0))</f>
        <v>0.1</v>
      </c>
      <c r="J768" s="27">
        <v>6.7</v>
      </c>
      <c r="K768" s="27">
        <v>3.5</v>
      </c>
      <c r="L768" s="27">
        <v>3.8</v>
      </c>
      <c r="M768" s="32">
        <f t="shared" si="33"/>
        <v>4.3040983606557379</v>
      </c>
      <c r="N768" s="32">
        <f t="shared" ca="1" si="34"/>
        <v>4.3275885245901637</v>
      </c>
      <c r="O768" s="32">
        <f>IF(J768&gt;AVERAGE(Prueba_1),$E$3,$E$4)</f>
        <v>4.4092307692307706</v>
      </c>
      <c r="P768" s="39">
        <f t="shared" ca="1" si="35"/>
        <v>4.3040983606557379</v>
      </c>
    </row>
    <row r="769" spans="3:16" ht="15.75" thickBot="1" x14ac:dyDescent="0.3">
      <c r="C769" s="25" t="s">
        <v>139</v>
      </c>
      <c r="D769" s="26">
        <v>42638</v>
      </c>
      <c r="E769" s="27" t="s">
        <v>565</v>
      </c>
      <c r="F769" s="18" t="str">
        <f>VLOOKUP(E769,BD_Escuela[],2,FALSE)</f>
        <v>Enfermería</v>
      </c>
      <c r="G769" s="27">
        <v>17</v>
      </c>
      <c r="H769" s="18" t="str">
        <f>VLOOKUP(G769,BD_Participacion[],2)</f>
        <v>Baja</v>
      </c>
      <c r="I769" s="18">
        <f>INDEX(BD_DecimasExtras,MATCH(H769,'BD Aux'!$H$7:$H$10,0),MATCH(YEAR(D769),'BD Aux'!$I$6:$M$6,0))</f>
        <v>0.1</v>
      </c>
      <c r="J769" s="27">
        <v>2.4</v>
      </c>
      <c r="K769" s="27">
        <v>5</v>
      </c>
      <c r="L769" s="27">
        <v>1.7</v>
      </c>
      <c r="M769" s="32">
        <f t="shared" si="33"/>
        <v>4.3040983606557379</v>
      </c>
      <c r="N769" s="32">
        <f t="shared" ca="1" si="34"/>
        <v>4.2</v>
      </c>
      <c r="O769" s="32">
        <f>IF(J769&gt;AVERAGE(Prueba_1),$E$3,$E$4)</f>
        <v>3.2210526315789472</v>
      </c>
      <c r="P769" s="39">
        <f t="shared" ca="1" si="35"/>
        <v>3.2210526315789472</v>
      </c>
    </row>
    <row r="770" spans="3:16" ht="15.75" thickBot="1" x14ac:dyDescent="0.3">
      <c r="C770" s="25" t="s">
        <v>452</v>
      </c>
      <c r="D770" s="26">
        <v>41529</v>
      </c>
      <c r="E770" s="27" t="s">
        <v>563</v>
      </c>
      <c r="F770" s="18" t="str">
        <f>VLOOKUP(E770,BD_Escuela[],2,FALSE)</f>
        <v>Bachilerato</v>
      </c>
      <c r="G770" s="27">
        <v>20</v>
      </c>
      <c r="H770" s="18" t="str">
        <f>VLOOKUP(G770,BD_Participacion[],2)</f>
        <v>Baja</v>
      </c>
      <c r="I770" s="18">
        <f>INDEX(BD_DecimasExtras,MATCH(H770,'BD Aux'!$H$7:$H$10,0),MATCH(YEAR(D770),'BD Aux'!$I$6:$M$6,0))</f>
        <v>0.1</v>
      </c>
      <c r="J770" s="27">
        <v>6.8</v>
      </c>
      <c r="K770" s="27">
        <v>4.2</v>
      </c>
      <c r="L770" s="27">
        <v>3.9</v>
      </c>
      <c r="M770" s="32">
        <f t="shared" si="33"/>
        <v>4.3040983606557379</v>
      </c>
      <c r="N770" s="32">
        <f t="shared" ca="1" si="34"/>
        <v>4.3809885245901645</v>
      </c>
      <c r="O770" s="32">
        <f>IF(J770&gt;AVERAGE(Prueba_1),$E$3,$E$4)</f>
        <v>4.4092307692307706</v>
      </c>
      <c r="P770" s="39">
        <f t="shared" ca="1" si="35"/>
        <v>4.3040983606557379</v>
      </c>
    </row>
    <row r="771" spans="3:16" ht="15.75" thickBot="1" x14ac:dyDescent="0.3">
      <c r="C771" s="25" t="s">
        <v>453</v>
      </c>
      <c r="D771" s="26">
        <v>42262</v>
      </c>
      <c r="E771" s="27" t="s">
        <v>579</v>
      </c>
      <c r="F771" s="18" t="str">
        <f>VLOOKUP(E771,BD_Escuela[],2,FALSE)</f>
        <v>Investigación Quimica</v>
      </c>
      <c r="G771" s="27">
        <v>49</v>
      </c>
      <c r="H771" s="18" t="str">
        <f>VLOOKUP(G771,BD_Participacion[],2)</f>
        <v>Alta</v>
      </c>
      <c r="I771" s="18">
        <f>INDEX(BD_DecimasExtras,MATCH(H771,'BD Aux'!$H$7:$H$10,0),MATCH(YEAR(D771),'BD Aux'!$I$6:$M$6,0))</f>
        <v>0.6</v>
      </c>
      <c r="J771" s="27">
        <v>2.8</v>
      </c>
      <c r="K771" s="27">
        <v>3.1</v>
      </c>
      <c r="L771" s="27">
        <v>5.2</v>
      </c>
      <c r="M771" s="32">
        <f t="shared" si="33"/>
        <v>4.8040983606557379</v>
      </c>
      <c r="N771" s="32">
        <f t="shared" ca="1" si="34"/>
        <v>5.3421885245901652</v>
      </c>
      <c r="O771" s="32">
        <f>IF(J771&gt;AVERAGE(Prueba_1),$E$3,$E$4)</f>
        <v>3.2210526315789472</v>
      </c>
      <c r="P771" s="39">
        <f t="shared" si="35"/>
        <v>5.2</v>
      </c>
    </row>
    <row r="772" spans="3:16" ht="15.75" thickBot="1" x14ac:dyDescent="0.3">
      <c r="C772" s="25" t="s">
        <v>427</v>
      </c>
      <c r="D772" s="26">
        <v>41713</v>
      </c>
      <c r="E772" s="27" t="s">
        <v>577</v>
      </c>
      <c r="F772" s="18" t="str">
        <f>VLOOKUP(E772,BD_Escuela[],2,FALSE)</f>
        <v>Investigación Nutrición y Dietetica</v>
      </c>
      <c r="G772" s="27">
        <v>38</v>
      </c>
      <c r="H772" s="18" t="str">
        <f>VLOOKUP(G772,BD_Participacion[],2)</f>
        <v xml:space="preserve">Media </v>
      </c>
      <c r="I772" s="18">
        <f>INDEX(BD_DecimasExtras,MATCH(H772,'BD Aux'!$H$7:$H$10,0),MATCH(YEAR(D772),'BD Aux'!$I$6:$M$6,0))</f>
        <v>0.3</v>
      </c>
      <c r="J772" s="27">
        <v>4.4000000000000004</v>
      </c>
      <c r="K772" s="27">
        <v>4.0999999999999996</v>
      </c>
      <c r="L772" s="27">
        <v>4.5</v>
      </c>
      <c r="M772" s="32">
        <f t="shared" si="33"/>
        <v>4.5040983606557381</v>
      </c>
      <c r="N772" s="32">
        <f t="shared" ca="1" si="34"/>
        <v>4.8081885245901645</v>
      </c>
      <c r="O772" s="32">
        <f>IF(J772&gt;AVERAGE(Prueba_1),$E$3,$E$4)</f>
        <v>4.4092307692307706</v>
      </c>
      <c r="P772" s="39">
        <f t="shared" si="35"/>
        <v>4.5</v>
      </c>
    </row>
    <row r="773" spans="3:16" ht="15.75" thickBot="1" x14ac:dyDescent="0.3">
      <c r="C773" s="25" t="s">
        <v>109</v>
      </c>
      <c r="D773" s="26">
        <v>42036</v>
      </c>
      <c r="E773" s="27" t="s">
        <v>559</v>
      </c>
      <c r="F773" s="18" t="str">
        <f>VLOOKUP(E773,BD_Escuela[],2,FALSE)</f>
        <v>Agronomía</v>
      </c>
      <c r="G773" s="27">
        <v>15</v>
      </c>
      <c r="H773" s="18" t="str">
        <f>VLOOKUP(G773,BD_Participacion[],2)</f>
        <v>Baja</v>
      </c>
      <c r="I773" s="18">
        <f>INDEX(BD_DecimasExtras,MATCH(H773,'BD Aux'!$H$7:$H$10,0),MATCH(YEAR(D773),'BD Aux'!$I$6:$M$6,0))</f>
        <v>0.1</v>
      </c>
      <c r="J773" s="27">
        <v>2.2000000000000002</v>
      </c>
      <c r="K773" s="27">
        <v>5.0999999999999996</v>
      </c>
      <c r="L773" s="27">
        <v>6.2</v>
      </c>
      <c r="M773" s="32">
        <f t="shared" si="33"/>
        <v>4.55</v>
      </c>
      <c r="N773" s="32">
        <f t="shared" ca="1" si="34"/>
        <v>5.7404999999999999</v>
      </c>
      <c r="O773" s="32">
        <f>IF(J773&gt;AVERAGE(Prueba_1),$E$3,$E$4)</f>
        <v>3.2210526315789472</v>
      </c>
      <c r="P773" s="39">
        <f t="shared" si="35"/>
        <v>6.2</v>
      </c>
    </row>
    <row r="774" spans="3:16" ht="15.75" thickBot="1" x14ac:dyDescent="0.3">
      <c r="C774" s="25" t="s">
        <v>454</v>
      </c>
      <c r="D774" s="26">
        <v>42037</v>
      </c>
      <c r="E774" s="27" t="s">
        <v>569</v>
      </c>
      <c r="F774" s="18" t="str">
        <f>VLOOKUP(E774,BD_Escuela[],2,FALSE)</f>
        <v>Ingeniería Computación</v>
      </c>
      <c r="G774" s="27">
        <v>6</v>
      </c>
      <c r="H774" s="18" t="str">
        <f>VLOOKUP(G774,BD_Participacion[],2)</f>
        <v>No tuvo</v>
      </c>
      <c r="I774" s="18">
        <f>INDEX(BD_DecimasExtras,MATCH(H774,'BD Aux'!$H$7:$H$10,0),MATCH(YEAR(D774),'BD Aux'!$I$6:$M$6,0))</f>
        <v>0</v>
      </c>
      <c r="J774" s="27">
        <v>6.1</v>
      </c>
      <c r="K774" s="27">
        <v>2.1</v>
      </c>
      <c r="L774" s="27">
        <v>2</v>
      </c>
      <c r="M774" s="32">
        <f t="shared" si="33"/>
        <v>4.2040983606557383</v>
      </c>
      <c r="N774" s="32">
        <f t="shared" ca="1" si="34"/>
        <v>3.3129885245901645</v>
      </c>
      <c r="O774" s="32">
        <f>IF(J774&gt;AVERAGE(Prueba_1),$E$3,$E$4)</f>
        <v>4.4092307692307706</v>
      </c>
      <c r="P774" s="39">
        <f t="shared" ca="1" si="35"/>
        <v>3.3129885245901645</v>
      </c>
    </row>
    <row r="775" spans="3:16" ht="15.75" thickBot="1" x14ac:dyDescent="0.3">
      <c r="C775" s="25" t="s">
        <v>455</v>
      </c>
      <c r="D775" s="26">
        <v>42257</v>
      </c>
      <c r="E775" s="27" t="s">
        <v>575</v>
      </c>
      <c r="F775" s="18" t="str">
        <f>VLOOKUP(E775,BD_Escuela[],2,FALSE)</f>
        <v>Ingeniería Transporte</v>
      </c>
      <c r="G775" s="27">
        <v>21</v>
      </c>
      <c r="H775" s="18" t="str">
        <f>VLOOKUP(G775,BD_Participacion[],2)</f>
        <v>Baja</v>
      </c>
      <c r="I775" s="18">
        <f>INDEX(BD_DecimasExtras,MATCH(H775,'BD Aux'!$H$7:$H$10,0),MATCH(YEAR(D775),'BD Aux'!$I$6:$M$6,0))</f>
        <v>0.1</v>
      </c>
      <c r="J775" s="27">
        <v>5.9</v>
      </c>
      <c r="K775" s="27">
        <v>6.8</v>
      </c>
      <c r="L775" s="27">
        <v>5.8</v>
      </c>
      <c r="M775" s="32">
        <f t="shared" si="33"/>
        <v>4.3040983606557379</v>
      </c>
      <c r="N775" s="32">
        <f t="shared" ca="1" si="34"/>
        <v>5.3955885245901634</v>
      </c>
      <c r="O775" s="32">
        <f>IF(J775&gt;AVERAGE(Prueba_1),$E$3,$E$4)</f>
        <v>4.4092307692307706</v>
      </c>
      <c r="P775" s="39">
        <f t="shared" si="35"/>
        <v>6.8</v>
      </c>
    </row>
    <row r="776" spans="3:16" ht="15.75" thickBot="1" x14ac:dyDescent="0.3">
      <c r="C776" s="25" t="s">
        <v>456</v>
      </c>
      <c r="D776" s="26">
        <v>41894</v>
      </c>
      <c r="E776" s="27" t="s">
        <v>559</v>
      </c>
      <c r="F776" s="18" t="str">
        <f>VLOOKUP(E776,BD_Escuela[],2,FALSE)</f>
        <v>Agronomía</v>
      </c>
      <c r="G776" s="27">
        <v>35</v>
      </c>
      <c r="H776" s="18" t="str">
        <f>VLOOKUP(G776,BD_Participacion[],2)</f>
        <v xml:space="preserve">Media </v>
      </c>
      <c r="I776" s="18">
        <f>INDEX(BD_DecimasExtras,MATCH(H776,'BD Aux'!$H$7:$H$10,0),MATCH(YEAR(D776),'BD Aux'!$I$6:$M$6,0))</f>
        <v>0.3</v>
      </c>
      <c r="J776" s="27">
        <v>7</v>
      </c>
      <c r="K776" s="27">
        <v>3.9</v>
      </c>
      <c r="L776" s="27">
        <v>4.5999999999999996</v>
      </c>
      <c r="M776" s="32">
        <f t="shared" ref="M776:M839" si="36">IF(F776&lt;&gt;"Agronomía",$E$2+I776,IF(D776&gt;12-31-2015,AVERAGE(J776:L776)+I776/2,SUM(J776:L776)*(1-0.65)))</f>
        <v>5.3166666666666673</v>
      </c>
      <c r="N776" s="32">
        <f t="shared" ref="N776:N839" ca="1" si="37">IF(YEARFRAC(D776,TODAY())&gt;3.75,SUM(L776,M776)*(1-0.466),4.2)</f>
        <v>5.2955000000000005</v>
      </c>
      <c r="O776" s="32">
        <f>IF(J776&gt;AVERAGE(Prueba_1),$E$3,$E$4)</f>
        <v>4.4092307692307706</v>
      </c>
      <c r="P776" s="39">
        <f t="shared" ref="P776:P839" si="38">IF(L776&lt;4,IF(I776&gt;AVERAGE($I$7:$I$1048),MIN(J776:L776),MIN(M776:O776)),MAX(J776:L776))</f>
        <v>7</v>
      </c>
    </row>
    <row r="777" spans="3:16" ht="15.75" thickBot="1" x14ac:dyDescent="0.3">
      <c r="C777" s="25" t="s">
        <v>246</v>
      </c>
      <c r="D777" s="26">
        <v>41643</v>
      </c>
      <c r="E777" s="27" t="s">
        <v>577</v>
      </c>
      <c r="F777" s="18" t="str">
        <f>VLOOKUP(E777,BD_Escuela[],2,FALSE)</f>
        <v>Investigación Nutrición y Dietetica</v>
      </c>
      <c r="G777" s="27">
        <v>40</v>
      </c>
      <c r="H777" s="18" t="str">
        <f>VLOOKUP(G777,BD_Participacion[],2)</f>
        <v xml:space="preserve">Media </v>
      </c>
      <c r="I777" s="18">
        <f>INDEX(BD_DecimasExtras,MATCH(H777,'BD Aux'!$H$7:$H$10,0),MATCH(YEAR(D777),'BD Aux'!$I$6:$M$6,0))</f>
        <v>0.3</v>
      </c>
      <c r="J777" s="27">
        <v>1.2</v>
      </c>
      <c r="K777" s="27">
        <v>3.9</v>
      </c>
      <c r="L777" s="27">
        <v>6.8</v>
      </c>
      <c r="M777" s="32">
        <f t="shared" si="36"/>
        <v>4.5040983606557381</v>
      </c>
      <c r="N777" s="32">
        <f t="shared" ca="1" si="37"/>
        <v>6.0363885245901647</v>
      </c>
      <c r="O777" s="32">
        <f>IF(J777&gt;AVERAGE(Prueba_1),$E$3,$E$4)</f>
        <v>3.2210526315789472</v>
      </c>
      <c r="P777" s="39">
        <f t="shared" si="38"/>
        <v>6.8</v>
      </c>
    </row>
    <row r="778" spans="3:16" ht="15.75" thickBot="1" x14ac:dyDescent="0.3">
      <c r="C778" s="25" t="s">
        <v>353</v>
      </c>
      <c r="D778" s="26">
        <v>42080</v>
      </c>
      <c r="E778" s="27" t="s">
        <v>571</v>
      </c>
      <c r="F778" s="18" t="str">
        <f>VLOOKUP(E778,BD_Escuela[],2,FALSE)</f>
        <v>Ingeniería Forestal</v>
      </c>
      <c r="G778" s="27">
        <v>2</v>
      </c>
      <c r="H778" s="18" t="str">
        <f>VLOOKUP(G778,BD_Participacion[],2)</f>
        <v>No tuvo</v>
      </c>
      <c r="I778" s="18">
        <f>INDEX(BD_DecimasExtras,MATCH(H778,'BD Aux'!$H$7:$H$10,0),MATCH(YEAR(D778),'BD Aux'!$I$6:$M$6,0))</f>
        <v>0</v>
      </c>
      <c r="J778" s="27">
        <v>4.0999999999999996</v>
      </c>
      <c r="K778" s="27">
        <v>4.0999999999999996</v>
      </c>
      <c r="L778" s="27">
        <v>4.8</v>
      </c>
      <c r="M778" s="32">
        <f t="shared" si="36"/>
        <v>4.2040983606557383</v>
      </c>
      <c r="N778" s="32">
        <f t="shared" ca="1" si="37"/>
        <v>4.8081885245901645</v>
      </c>
      <c r="O778" s="32">
        <f>IF(J778&gt;AVERAGE(Prueba_1),$E$3,$E$4)</f>
        <v>4.4092307692307706</v>
      </c>
      <c r="P778" s="39">
        <f t="shared" si="38"/>
        <v>4.8</v>
      </c>
    </row>
    <row r="779" spans="3:16" ht="15.75" thickBot="1" x14ac:dyDescent="0.3">
      <c r="C779" s="25" t="s">
        <v>67</v>
      </c>
      <c r="D779" s="26">
        <v>42578</v>
      </c>
      <c r="E779" s="27" t="s">
        <v>579</v>
      </c>
      <c r="F779" s="18" t="str">
        <f>VLOOKUP(E779,BD_Escuela[],2,FALSE)</f>
        <v>Investigación Quimica</v>
      </c>
      <c r="G779" s="27">
        <v>9</v>
      </c>
      <c r="H779" s="18" t="str">
        <f>VLOOKUP(G779,BD_Participacion[],2)</f>
        <v>No tuvo</v>
      </c>
      <c r="I779" s="18">
        <f>INDEX(BD_DecimasExtras,MATCH(H779,'BD Aux'!$H$7:$H$10,0),MATCH(YEAR(D779),'BD Aux'!$I$6:$M$6,0))</f>
        <v>0</v>
      </c>
      <c r="J779" s="27">
        <v>4.0999999999999996</v>
      </c>
      <c r="K779" s="27">
        <v>1.6</v>
      </c>
      <c r="L779" s="27">
        <v>3.6</v>
      </c>
      <c r="M779" s="32">
        <f t="shared" si="36"/>
        <v>4.2040983606557383</v>
      </c>
      <c r="N779" s="32">
        <f t="shared" ca="1" si="37"/>
        <v>4.2</v>
      </c>
      <c r="O779" s="32">
        <f>IF(J779&gt;AVERAGE(Prueba_1),$E$3,$E$4)</f>
        <v>4.4092307692307706</v>
      </c>
      <c r="P779" s="39">
        <f t="shared" ca="1" si="38"/>
        <v>4.2</v>
      </c>
    </row>
    <row r="780" spans="3:16" ht="15.75" thickBot="1" x14ac:dyDescent="0.3">
      <c r="C780" s="25" t="s">
        <v>268</v>
      </c>
      <c r="D780" s="26">
        <v>41579</v>
      </c>
      <c r="E780" s="27" t="s">
        <v>573</v>
      </c>
      <c r="F780" s="18" t="str">
        <f>VLOOKUP(E780,BD_Escuela[],2,FALSE)</f>
        <v>Ingeniería Mecánica</v>
      </c>
      <c r="G780" s="27">
        <v>44</v>
      </c>
      <c r="H780" s="18" t="str">
        <f>VLOOKUP(G780,BD_Participacion[],2)</f>
        <v xml:space="preserve">Media </v>
      </c>
      <c r="I780" s="18">
        <f>INDEX(BD_DecimasExtras,MATCH(H780,'BD Aux'!$H$7:$H$10,0),MATCH(YEAR(D780),'BD Aux'!$I$6:$M$6,0))</f>
        <v>0.2</v>
      </c>
      <c r="J780" s="27">
        <v>5.0999999999999996</v>
      </c>
      <c r="K780" s="27">
        <v>1.3</v>
      </c>
      <c r="L780" s="27">
        <v>2.6</v>
      </c>
      <c r="M780" s="32">
        <f t="shared" si="36"/>
        <v>4.4040983606557385</v>
      </c>
      <c r="N780" s="32">
        <f t="shared" ca="1" si="37"/>
        <v>3.7401885245901649</v>
      </c>
      <c r="O780" s="32">
        <f>IF(J780&gt;AVERAGE(Prueba_1),$E$3,$E$4)</f>
        <v>4.4092307692307706</v>
      </c>
      <c r="P780" s="39">
        <f t="shared" si="38"/>
        <v>1.3</v>
      </c>
    </row>
    <row r="781" spans="3:16" ht="15.75" thickBot="1" x14ac:dyDescent="0.3">
      <c r="C781" s="25" t="s">
        <v>428</v>
      </c>
      <c r="D781" s="26">
        <v>41583</v>
      </c>
      <c r="E781" s="27" t="s">
        <v>559</v>
      </c>
      <c r="F781" s="18" t="str">
        <f>VLOOKUP(E781,BD_Escuela[],2,FALSE)</f>
        <v>Agronomía</v>
      </c>
      <c r="G781" s="27">
        <v>18</v>
      </c>
      <c r="H781" s="18" t="str">
        <f>VLOOKUP(G781,BD_Participacion[],2)</f>
        <v>Baja</v>
      </c>
      <c r="I781" s="18">
        <f>INDEX(BD_DecimasExtras,MATCH(H781,'BD Aux'!$H$7:$H$10,0),MATCH(YEAR(D781),'BD Aux'!$I$6:$M$6,0))</f>
        <v>0.1</v>
      </c>
      <c r="J781" s="27">
        <v>3.9</v>
      </c>
      <c r="K781" s="27">
        <v>1.7</v>
      </c>
      <c r="L781" s="27">
        <v>2.7</v>
      </c>
      <c r="M781" s="32">
        <f t="shared" si="36"/>
        <v>2.8166666666666669</v>
      </c>
      <c r="N781" s="32">
        <f t="shared" ca="1" si="37"/>
        <v>2.9459000000000004</v>
      </c>
      <c r="O781" s="32">
        <f>IF(J781&gt;AVERAGE(Prueba_1),$E$3,$E$4)</f>
        <v>3.2210526315789472</v>
      </c>
      <c r="P781" s="39">
        <f t="shared" ca="1" si="38"/>
        <v>2.8166666666666669</v>
      </c>
    </row>
    <row r="782" spans="3:16" ht="15.75" thickBot="1" x14ac:dyDescent="0.3">
      <c r="C782" s="25" t="s">
        <v>457</v>
      </c>
      <c r="D782" s="26">
        <v>41317</v>
      </c>
      <c r="E782" s="27" t="s">
        <v>563</v>
      </c>
      <c r="F782" s="18" t="str">
        <f>VLOOKUP(E782,BD_Escuela[],2,FALSE)</f>
        <v>Bachilerato</v>
      </c>
      <c r="G782" s="27">
        <v>26</v>
      </c>
      <c r="H782" s="18" t="str">
        <f>VLOOKUP(G782,BD_Participacion[],2)</f>
        <v>Baja</v>
      </c>
      <c r="I782" s="18">
        <f>INDEX(BD_DecimasExtras,MATCH(H782,'BD Aux'!$H$7:$H$10,0),MATCH(YEAR(D782),'BD Aux'!$I$6:$M$6,0))</f>
        <v>0.1</v>
      </c>
      <c r="J782" s="27">
        <v>5.5</v>
      </c>
      <c r="K782" s="27">
        <v>2.1</v>
      </c>
      <c r="L782" s="27">
        <v>5.5</v>
      </c>
      <c r="M782" s="32">
        <f t="shared" si="36"/>
        <v>4.3040983606557379</v>
      </c>
      <c r="N782" s="32">
        <f t="shared" ca="1" si="37"/>
        <v>5.2353885245901646</v>
      </c>
      <c r="O782" s="32">
        <f>IF(J782&gt;AVERAGE(Prueba_1),$E$3,$E$4)</f>
        <v>4.4092307692307706</v>
      </c>
      <c r="P782" s="39">
        <f t="shared" si="38"/>
        <v>5.5</v>
      </c>
    </row>
    <row r="783" spans="3:16" ht="15.75" thickBot="1" x14ac:dyDescent="0.3">
      <c r="C783" s="25" t="s">
        <v>458</v>
      </c>
      <c r="D783" s="26">
        <v>41323</v>
      </c>
      <c r="E783" s="27" t="s">
        <v>563</v>
      </c>
      <c r="F783" s="18" t="str">
        <f>VLOOKUP(E783,BD_Escuela[],2,FALSE)</f>
        <v>Bachilerato</v>
      </c>
      <c r="G783" s="27">
        <v>7</v>
      </c>
      <c r="H783" s="18" t="str">
        <f>VLOOKUP(G783,BD_Participacion[],2)</f>
        <v>No tuvo</v>
      </c>
      <c r="I783" s="18">
        <f>INDEX(BD_DecimasExtras,MATCH(H783,'BD Aux'!$H$7:$H$10,0),MATCH(YEAR(D783),'BD Aux'!$I$6:$M$6,0))</f>
        <v>0</v>
      </c>
      <c r="J783" s="27">
        <v>4.2</v>
      </c>
      <c r="K783" s="27">
        <v>2.7</v>
      </c>
      <c r="L783" s="27">
        <v>1.6</v>
      </c>
      <c r="M783" s="32">
        <f t="shared" si="36"/>
        <v>4.2040983606557383</v>
      </c>
      <c r="N783" s="32">
        <f t="shared" ca="1" si="37"/>
        <v>3.099388524590164</v>
      </c>
      <c r="O783" s="32">
        <f>IF(J783&gt;AVERAGE(Prueba_1),$E$3,$E$4)</f>
        <v>4.4092307692307706</v>
      </c>
      <c r="P783" s="39">
        <f t="shared" ca="1" si="38"/>
        <v>3.099388524590164</v>
      </c>
    </row>
    <row r="784" spans="3:16" ht="15.75" thickBot="1" x14ac:dyDescent="0.3">
      <c r="C784" s="25" t="s">
        <v>459</v>
      </c>
      <c r="D784" s="26">
        <v>42165</v>
      </c>
      <c r="E784" s="27" t="s">
        <v>569</v>
      </c>
      <c r="F784" s="18" t="str">
        <f>VLOOKUP(E784,BD_Escuela[],2,FALSE)</f>
        <v>Ingeniería Computación</v>
      </c>
      <c r="G784" s="27">
        <v>26</v>
      </c>
      <c r="H784" s="18" t="str">
        <f>VLOOKUP(G784,BD_Participacion[],2)</f>
        <v>Baja</v>
      </c>
      <c r="I784" s="18">
        <f>INDEX(BD_DecimasExtras,MATCH(H784,'BD Aux'!$H$7:$H$10,0),MATCH(YEAR(D784),'BD Aux'!$I$6:$M$6,0))</f>
        <v>0.1</v>
      </c>
      <c r="J784" s="27">
        <v>5</v>
      </c>
      <c r="K784" s="27">
        <v>1.9</v>
      </c>
      <c r="L784" s="27">
        <v>4</v>
      </c>
      <c r="M784" s="32">
        <f t="shared" si="36"/>
        <v>4.3040983606557379</v>
      </c>
      <c r="N784" s="32">
        <f t="shared" ca="1" si="37"/>
        <v>4.4343885245901644</v>
      </c>
      <c r="O784" s="32">
        <f>IF(J784&gt;AVERAGE(Prueba_1),$E$3,$E$4)</f>
        <v>4.4092307692307706</v>
      </c>
      <c r="P784" s="39">
        <f t="shared" si="38"/>
        <v>5</v>
      </c>
    </row>
    <row r="785" spans="3:16" ht="15.75" thickBot="1" x14ac:dyDescent="0.3">
      <c r="C785" s="25" t="s">
        <v>460</v>
      </c>
      <c r="D785" s="26">
        <v>42535</v>
      </c>
      <c r="E785" s="27" t="s">
        <v>579</v>
      </c>
      <c r="F785" s="18" t="str">
        <f>VLOOKUP(E785,BD_Escuela[],2,FALSE)</f>
        <v>Investigación Quimica</v>
      </c>
      <c r="G785" s="27">
        <v>27</v>
      </c>
      <c r="H785" s="18" t="str">
        <f>VLOOKUP(G785,BD_Participacion[],2)</f>
        <v>Baja</v>
      </c>
      <c r="I785" s="18">
        <f>INDEX(BD_DecimasExtras,MATCH(H785,'BD Aux'!$H$7:$H$10,0),MATCH(YEAR(D785),'BD Aux'!$I$6:$M$6,0))</f>
        <v>0.1</v>
      </c>
      <c r="J785" s="27">
        <v>2.9</v>
      </c>
      <c r="K785" s="27">
        <v>1.2</v>
      </c>
      <c r="L785" s="27">
        <v>3.2</v>
      </c>
      <c r="M785" s="32">
        <f t="shared" si="36"/>
        <v>4.3040983606557379</v>
      </c>
      <c r="N785" s="32">
        <f t="shared" ca="1" si="37"/>
        <v>4.0071885245901644</v>
      </c>
      <c r="O785" s="32">
        <f>IF(J785&gt;AVERAGE(Prueba_1),$E$3,$E$4)</f>
        <v>3.2210526315789472</v>
      </c>
      <c r="P785" s="39">
        <f t="shared" ca="1" si="38"/>
        <v>3.2210526315789472</v>
      </c>
    </row>
    <row r="786" spans="3:16" ht="15.75" thickBot="1" x14ac:dyDescent="0.3">
      <c r="C786" s="25" t="s">
        <v>429</v>
      </c>
      <c r="D786" s="26">
        <v>42511</v>
      </c>
      <c r="E786" s="27" t="s">
        <v>575</v>
      </c>
      <c r="F786" s="18" t="str">
        <f>VLOOKUP(E786,BD_Escuela[],2,FALSE)</f>
        <v>Ingeniería Transporte</v>
      </c>
      <c r="G786" s="27">
        <v>46</v>
      </c>
      <c r="H786" s="18" t="str">
        <f>VLOOKUP(G786,BD_Participacion[],2)</f>
        <v>Alta</v>
      </c>
      <c r="I786" s="18">
        <f>INDEX(BD_DecimasExtras,MATCH(H786,'BD Aux'!$H$7:$H$10,0),MATCH(YEAR(D786),'BD Aux'!$I$6:$M$6,0))</f>
        <v>0.6</v>
      </c>
      <c r="J786" s="27">
        <v>6.9</v>
      </c>
      <c r="K786" s="27">
        <v>3.2</v>
      </c>
      <c r="L786" s="27">
        <v>3.5</v>
      </c>
      <c r="M786" s="32">
        <f t="shared" si="36"/>
        <v>4.8040983606557379</v>
      </c>
      <c r="N786" s="32">
        <f t="shared" ca="1" si="37"/>
        <v>4.4343885245901644</v>
      </c>
      <c r="O786" s="32">
        <f>IF(J786&gt;AVERAGE(Prueba_1),$E$3,$E$4)</f>
        <v>4.4092307692307706</v>
      </c>
      <c r="P786" s="39">
        <f t="shared" si="38"/>
        <v>3.2</v>
      </c>
    </row>
    <row r="787" spans="3:16" ht="15.75" thickBot="1" x14ac:dyDescent="0.3">
      <c r="C787" s="25" t="s">
        <v>121</v>
      </c>
      <c r="D787" s="26">
        <v>42354</v>
      </c>
      <c r="E787" s="27" t="s">
        <v>559</v>
      </c>
      <c r="F787" s="18" t="str">
        <f>VLOOKUP(E787,BD_Escuela[],2,FALSE)</f>
        <v>Agronomía</v>
      </c>
      <c r="G787" s="27">
        <v>6</v>
      </c>
      <c r="H787" s="18" t="str">
        <f>VLOOKUP(G787,BD_Participacion[],2)</f>
        <v>No tuvo</v>
      </c>
      <c r="I787" s="18">
        <f>INDEX(BD_DecimasExtras,MATCH(H787,'BD Aux'!$H$7:$H$10,0),MATCH(YEAR(D787),'BD Aux'!$I$6:$M$6,0))</f>
        <v>0</v>
      </c>
      <c r="J787" s="27">
        <v>1</v>
      </c>
      <c r="K787" s="27">
        <v>6.2</v>
      </c>
      <c r="L787" s="27">
        <v>6.8</v>
      </c>
      <c r="M787" s="32">
        <f t="shared" si="36"/>
        <v>4.666666666666667</v>
      </c>
      <c r="N787" s="32">
        <f t="shared" ca="1" si="37"/>
        <v>6.1232000000000006</v>
      </c>
      <c r="O787" s="32">
        <f>IF(J787&gt;AVERAGE(Prueba_1),$E$3,$E$4)</f>
        <v>3.2210526315789472</v>
      </c>
      <c r="P787" s="39">
        <f t="shared" si="38"/>
        <v>6.8</v>
      </c>
    </row>
    <row r="788" spans="3:16" ht="15.75" thickBot="1" x14ac:dyDescent="0.3">
      <c r="C788" s="25" t="s">
        <v>461</v>
      </c>
      <c r="D788" s="26">
        <v>42725</v>
      </c>
      <c r="E788" s="27" t="s">
        <v>573</v>
      </c>
      <c r="F788" s="18" t="str">
        <f>VLOOKUP(E788,BD_Escuela[],2,FALSE)</f>
        <v>Ingeniería Mecánica</v>
      </c>
      <c r="G788" s="27">
        <v>6</v>
      </c>
      <c r="H788" s="18" t="str">
        <f>VLOOKUP(G788,BD_Participacion[],2)</f>
        <v>No tuvo</v>
      </c>
      <c r="I788" s="18">
        <f>INDEX(BD_DecimasExtras,MATCH(H788,'BD Aux'!$H$7:$H$10,0),MATCH(YEAR(D788),'BD Aux'!$I$6:$M$6,0))</f>
        <v>0</v>
      </c>
      <c r="J788" s="27">
        <v>3.1</v>
      </c>
      <c r="K788" s="27">
        <v>2.8</v>
      </c>
      <c r="L788" s="27">
        <v>7</v>
      </c>
      <c r="M788" s="32">
        <f t="shared" si="36"/>
        <v>4.2040983606557383</v>
      </c>
      <c r="N788" s="32">
        <f t="shared" ca="1" si="37"/>
        <v>4.2</v>
      </c>
      <c r="O788" s="32">
        <f>IF(J788&gt;AVERAGE(Prueba_1),$E$3,$E$4)</f>
        <v>3.2210526315789472</v>
      </c>
      <c r="P788" s="39">
        <f t="shared" si="38"/>
        <v>7</v>
      </c>
    </row>
    <row r="789" spans="3:16" ht="15.75" thickBot="1" x14ac:dyDescent="0.3">
      <c r="C789" s="25" t="s">
        <v>462</v>
      </c>
      <c r="D789" s="26">
        <v>42388</v>
      </c>
      <c r="E789" s="27" t="s">
        <v>567</v>
      </c>
      <c r="F789" s="18" t="str">
        <f>VLOOKUP(E789,BD_Escuela[],2,FALSE)</f>
        <v>Ingeniería Comercial</v>
      </c>
      <c r="G789" s="27">
        <v>10</v>
      </c>
      <c r="H789" s="18" t="str">
        <f>VLOOKUP(G789,BD_Participacion[],2)</f>
        <v>No tuvo</v>
      </c>
      <c r="I789" s="18">
        <f>INDEX(BD_DecimasExtras,MATCH(H789,'BD Aux'!$H$7:$H$10,0),MATCH(YEAR(D789),'BD Aux'!$I$6:$M$6,0))</f>
        <v>0</v>
      </c>
      <c r="J789" s="27">
        <v>1.4</v>
      </c>
      <c r="K789" s="27">
        <v>2.8</v>
      </c>
      <c r="L789" s="27">
        <v>5.9</v>
      </c>
      <c r="M789" s="32">
        <f t="shared" si="36"/>
        <v>4.2040983606557383</v>
      </c>
      <c r="N789" s="32">
        <f t="shared" ca="1" si="37"/>
        <v>5.3955885245901651</v>
      </c>
      <c r="O789" s="32">
        <f>IF(J789&gt;AVERAGE(Prueba_1),$E$3,$E$4)</f>
        <v>3.2210526315789472</v>
      </c>
      <c r="P789" s="39">
        <f t="shared" si="38"/>
        <v>5.9</v>
      </c>
    </row>
    <row r="790" spans="3:16" ht="15.75" thickBot="1" x14ac:dyDescent="0.3">
      <c r="C790" s="25" t="s">
        <v>463</v>
      </c>
      <c r="D790" s="26">
        <v>41539</v>
      </c>
      <c r="E790" s="27" t="s">
        <v>559</v>
      </c>
      <c r="F790" s="18" t="str">
        <f>VLOOKUP(E790,BD_Escuela[],2,FALSE)</f>
        <v>Agronomía</v>
      </c>
      <c r="G790" s="27">
        <v>23</v>
      </c>
      <c r="H790" s="18" t="str">
        <f>VLOOKUP(G790,BD_Participacion[],2)</f>
        <v>Baja</v>
      </c>
      <c r="I790" s="18">
        <f>INDEX(BD_DecimasExtras,MATCH(H790,'BD Aux'!$H$7:$H$10,0),MATCH(YEAR(D790),'BD Aux'!$I$6:$M$6,0))</f>
        <v>0.1</v>
      </c>
      <c r="J790" s="27">
        <v>2.1</v>
      </c>
      <c r="K790" s="27">
        <v>5.7</v>
      </c>
      <c r="L790" s="27">
        <v>3.1</v>
      </c>
      <c r="M790" s="32">
        <f t="shared" si="36"/>
        <v>3.6833333333333331</v>
      </c>
      <c r="N790" s="32">
        <f t="shared" ca="1" si="37"/>
        <v>3.6223000000000001</v>
      </c>
      <c r="O790" s="32">
        <f>IF(J790&gt;AVERAGE(Prueba_1),$E$3,$E$4)</f>
        <v>3.2210526315789472</v>
      </c>
      <c r="P790" s="39">
        <f t="shared" ca="1" si="38"/>
        <v>3.2210526315789472</v>
      </c>
    </row>
    <row r="791" spans="3:16" ht="15.75" thickBot="1" x14ac:dyDescent="0.3">
      <c r="C791" s="25" t="s">
        <v>150</v>
      </c>
      <c r="D791" s="26">
        <v>41761</v>
      </c>
      <c r="E791" s="27" t="s">
        <v>565</v>
      </c>
      <c r="F791" s="18" t="str">
        <f>VLOOKUP(E791,BD_Escuela[],2,FALSE)</f>
        <v>Enfermería</v>
      </c>
      <c r="G791" s="27">
        <v>16</v>
      </c>
      <c r="H791" s="18" t="str">
        <f>VLOOKUP(G791,BD_Participacion[],2)</f>
        <v>Baja</v>
      </c>
      <c r="I791" s="18">
        <f>INDEX(BD_DecimasExtras,MATCH(H791,'BD Aux'!$H$7:$H$10,0),MATCH(YEAR(D791),'BD Aux'!$I$6:$M$6,0))</f>
        <v>0.1</v>
      </c>
      <c r="J791" s="27">
        <v>5</v>
      </c>
      <c r="K791" s="27">
        <v>1.4</v>
      </c>
      <c r="L791" s="27">
        <v>4.5999999999999996</v>
      </c>
      <c r="M791" s="32">
        <f t="shared" si="36"/>
        <v>4.3040983606557379</v>
      </c>
      <c r="N791" s="32">
        <f t="shared" ca="1" si="37"/>
        <v>4.7547885245901638</v>
      </c>
      <c r="O791" s="32">
        <f>IF(J791&gt;AVERAGE(Prueba_1),$E$3,$E$4)</f>
        <v>4.4092307692307706</v>
      </c>
      <c r="P791" s="39">
        <f t="shared" si="38"/>
        <v>5</v>
      </c>
    </row>
    <row r="792" spans="3:16" ht="15.75" thickBot="1" x14ac:dyDescent="0.3">
      <c r="C792" s="25" t="s">
        <v>464</v>
      </c>
      <c r="D792" s="26">
        <v>42187</v>
      </c>
      <c r="E792" s="27" t="s">
        <v>575</v>
      </c>
      <c r="F792" s="18" t="str">
        <f>VLOOKUP(E792,BD_Escuela[],2,FALSE)</f>
        <v>Ingeniería Transporte</v>
      </c>
      <c r="G792" s="27">
        <v>41</v>
      </c>
      <c r="H792" s="18" t="str">
        <f>VLOOKUP(G792,BD_Participacion[],2)</f>
        <v xml:space="preserve">Media </v>
      </c>
      <c r="I792" s="18">
        <f>INDEX(BD_DecimasExtras,MATCH(H792,'BD Aux'!$H$7:$H$10,0),MATCH(YEAR(D792),'BD Aux'!$I$6:$M$6,0))</f>
        <v>0.3</v>
      </c>
      <c r="J792" s="27">
        <v>4.8</v>
      </c>
      <c r="K792" s="27">
        <v>5.6</v>
      </c>
      <c r="L792" s="27">
        <v>4.2</v>
      </c>
      <c r="M792" s="32">
        <f t="shared" si="36"/>
        <v>4.5040983606557381</v>
      </c>
      <c r="N792" s="32">
        <f t="shared" ca="1" si="37"/>
        <v>4.6479885245901649</v>
      </c>
      <c r="O792" s="32">
        <f>IF(J792&gt;AVERAGE(Prueba_1),$E$3,$E$4)</f>
        <v>4.4092307692307706</v>
      </c>
      <c r="P792" s="39">
        <f t="shared" si="38"/>
        <v>5.6</v>
      </c>
    </row>
    <row r="793" spans="3:16" ht="15.75" thickBot="1" x14ac:dyDescent="0.3">
      <c r="C793" s="25" t="s">
        <v>100</v>
      </c>
      <c r="D793" s="26">
        <v>41594</v>
      </c>
      <c r="E793" s="27" t="s">
        <v>579</v>
      </c>
      <c r="F793" s="18" t="str">
        <f>VLOOKUP(E793,BD_Escuela[],2,FALSE)</f>
        <v>Investigación Quimica</v>
      </c>
      <c r="G793" s="27">
        <v>27</v>
      </c>
      <c r="H793" s="18" t="str">
        <f>VLOOKUP(G793,BD_Participacion[],2)</f>
        <v>Baja</v>
      </c>
      <c r="I793" s="18">
        <f>INDEX(BD_DecimasExtras,MATCH(H793,'BD Aux'!$H$7:$H$10,0),MATCH(YEAR(D793),'BD Aux'!$I$6:$M$6,0))</f>
        <v>0.1</v>
      </c>
      <c r="J793" s="27">
        <v>6.3</v>
      </c>
      <c r="K793" s="27">
        <v>1.3</v>
      </c>
      <c r="L793" s="27">
        <v>2.9</v>
      </c>
      <c r="M793" s="32">
        <f t="shared" si="36"/>
        <v>4.3040983606557379</v>
      </c>
      <c r="N793" s="32">
        <f t="shared" ca="1" si="37"/>
        <v>3.8469885245901643</v>
      </c>
      <c r="O793" s="32">
        <f>IF(J793&gt;AVERAGE(Prueba_1),$E$3,$E$4)</f>
        <v>4.4092307692307706</v>
      </c>
      <c r="P793" s="39">
        <f t="shared" ca="1" si="38"/>
        <v>3.8469885245901643</v>
      </c>
    </row>
    <row r="794" spans="3:16" ht="15.75" thickBot="1" x14ac:dyDescent="0.3">
      <c r="C794" s="25" t="s">
        <v>465</v>
      </c>
      <c r="D794" s="26">
        <v>42104</v>
      </c>
      <c r="E794" s="27" t="s">
        <v>561</v>
      </c>
      <c r="F794" s="18" t="str">
        <f>VLOOKUP(E794,BD_Escuela[],2,FALSE)</f>
        <v>Astronomía</v>
      </c>
      <c r="G794" s="27">
        <v>38</v>
      </c>
      <c r="H794" s="18" t="str">
        <f>VLOOKUP(G794,BD_Participacion[],2)</f>
        <v xml:space="preserve">Media </v>
      </c>
      <c r="I794" s="18">
        <f>INDEX(BD_DecimasExtras,MATCH(H794,'BD Aux'!$H$7:$H$10,0),MATCH(YEAR(D794),'BD Aux'!$I$6:$M$6,0))</f>
        <v>0.3</v>
      </c>
      <c r="J794" s="27">
        <v>4.9000000000000004</v>
      </c>
      <c r="K794" s="27">
        <v>5.6</v>
      </c>
      <c r="L794" s="27">
        <v>2.2999999999999998</v>
      </c>
      <c r="M794" s="32">
        <f t="shared" si="36"/>
        <v>4.5040983606557381</v>
      </c>
      <c r="N794" s="32">
        <f t="shared" ca="1" si="37"/>
        <v>3.6333885245901643</v>
      </c>
      <c r="O794" s="32">
        <f>IF(J794&gt;AVERAGE(Prueba_1),$E$3,$E$4)</f>
        <v>4.4092307692307706</v>
      </c>
      <c r="P794" s="39">
        <f t="shared" si="38"/>
        <v>2.2999999999999998</v>
      </c>
    </row>
    <row r="795" spans="3:16" ht="15.75" thickBot="1" x14ac:dyDescent="0.3">
      <c r="C795" s="25" t="s">
        <v>433</v>
      </c>
      <c r="D795" s="26">
        <v>41558</v>
      </c>
      <c r="E795" s="27" t="s">
        <v>577</v>
      </c>
      <c r="F795" s="18" t="str">
        <f>VLOOKUP(E795,BD_Escuela[],2,FALSE)</f>
        <v>Investigación Nutrición y Dietetica</v>
      </c>
      <c r="G795" s="27">
        <v>20</v>
      </c>
      <c r="H795" s="18" t="str">
        <f>VLOOKUP(G795,BD_Participacion[],2)</f>
        <v>Baja</v>
      </c>
      <c r="I795" s="18">
        <f>INDEX(BD_DecimasExtras,MATCH(H795,'BD Aux'!$H$7:$H$10,0),MATCH(YEAR(D795),'BD Aux'!$I$6:$M$6,0))</f>
        <v>0.1</v>
      </c>
      <c r="J795" s="27">
        <v>3.1</v>
      </c>
      <c r="K795" s="27">
        <v>1.3</v>
      </c>
      <c r="L795" s="27">
        <v>6.8</v>
      </c>
      <c r="M795" s="32">
        <f t="shared" si="36"/>
        <v>4.3040983606557379</v>
      </c>
      <c r="N795" s="32">
        <f t="shared" ca="1" si="37"/>
        <v>5.9295885245901641</v>
      </c>
      <c r="O795" s="32">
        <f>IF(J795&gt;AVERAGE(Prueba_1),$E$3,$E$4)</f>
        <v>3.2210526315789472</v>
      </c>
      <c r="P795" s="39">
        <f t="shared" si="38"/>
        <v>6.8</v>
      </c>
    </row>
    <row r="796" spans="3:16" ht="15.75" thickBot="1" x14ac:dyDescent="0.3">
      <c r="C796" s="25" t="s">
        <v>466</v>
      </c>
      <c r="D796" s="26">
        <v>41325</v>
      </c>
      <c r="E796" s="27" t="s">
        <v>567</v>
      </c>
      <c r="F796" s="18" t="str">
        <f>VLOOKUP(E796,BD_Escuela[],2,FALSE)</f>
        <v>Ingeniería Comercial</v>
      </c>
      <c r="G796" s="27">
        <v>24</v>
      </c>
      <c r="H796" s="18" t="str">
        <f>VLOOKUP(G796,BD_Participacion[],2)</f>
        <v>Baja</v>
      </c>
      <c r="I796" s="18">
        <f>INDEX(BD_DecimasExtras,MATCH(H796,'BD Aux'!$H$7:$H$10,0),MATCH(YEAR(D796),'BD Aux'!$I$6:$M$6,0))</f>
        <v>0.1</v>
      </c>
      <c r="J796" s="27">
        <v>5.5</v>
      </c>
      <c r="K796" s="27">
        <v>3.4</v>
      </c>
      <c r="L796" s="27">
        <v>4.8</v>
      </c>
      <c r="M796" s="32">
        <f t="shared" si="36"/>
        <v>4.3040983606557379</v>
      </c>
      <c r="N796" s="32">
        <f t="shared" ca="1" si="37"/>
        <v>4.8615885245901636</v>
      </c>
      <c r="O796" s="32">
        <f>IF(J796&gt;AVERAGE(Prueba_1),$E$3,$E$4)</f>
        <v>4.4092307692307706</v>
      </c>
      <c r="P796" s="39">
        <f t="shared" si="38"/>
        <v>5.5</v>
      </c>
    </row>
    <row r="797" spans="3:16" ht="15.75" thickBot="1" x14ac:dyDescent="0.3">
      <c r="C797" s="25" t="s">
        <v>467</v>
      </c>
      <c r="D797" s="26">
        <v>42058</v>
      </c>
      <c r="E797" s="27" t="s">
        <v>571</v>
      </c>
      <c r="F797" s="18" t="str">
        <f>VLOOKUP(E797,BD_Escuela[],2,FALSE)</f>
        <v>Ingeniería Forestal</v>
      </c>
      <c r="G797" s="27">
        <v>26</v>
      </c>
      <c r="H797" s="18" t="str">
        <f>VLOOKUP(G797,BD_Participacion[],2)</f>
        <v>Baja</v>
      </c>
      <c r="I797" s="18">
        <f>INDEX(BD_DecimasExtras,MATCH(H797,'BD Aux'!$H$7:$H$10,0),MATCH(YEAR(D797),'BD Aux'!$I$6:$M$6,0))</f>
        <v>0.1</v>
      </c>
      <c r="J797" s="27">
        <v>6.6</v>
      </c>
      <c r="K797" s="27">
        <v>6.7</v>
      </c>
      <c r="L797" s="27">
        <v>2.6</v>
      </c>
      <c r="M797" s="32">
        <f t="shared" si="36"/>
        <v>4.3040983606557379</v>
      </c>
      <c r="N797" s="32">
        <f t="shared" ca="1" si="37"/>
        <v>3.6867885245901642</v>
      </c>
      <c r="O797" s="32">
        <f>IF(J797&gt;AVERAGE(Prueba_1),$E$3,$E$4)</f>
        <v>4.4092307692307706</v>
      </c>
      <c r="P797" s="39">
        <f t="shared" ca="1" si="38"/>
        <v>3.6867885245901642</v>
      </c>
    </row>
    <row r="798" spans="3:16" ht="15.75" thickBot="1" x14ac:dyDescent="0.3">
      <c r="C798" s="25" t="s">
        <v>137</v>
      </c>
      <c r="D798" s="26">
        <v>42523</v>
      </c>
      <c r="E798" s="27" t="s">
        <v>565</v>
      </c>
      <c r="F798" s="18" t="str">
        <f>VLOOKUP(E798,BD_Escuela[],2,FALSE)</f>
        <v>Enfermería</v>
      </c>
      <c r="G798" s="27">
        <v>45</v>
      </c>
      <c r="H798" s="18" t="str">
        <f>VLOOKUP(G798,BD_Participacion[],2)</f>
        <v>Alta</v>
      </c>
      <c r="I798" s="18">
        <f>INDEX(BD_DecimasExtras,MATCH(H798,'BD Aux'!$H$7:$H$10,0),MATCH(YEAR(D798),'BD Aux'!$I$6:$M$6,0))</f>
        <v>0.6</v>
      </c>
      <c r="J798" s="27">
        <v>3.1</v>
      </c>
      <c r="K798" s="27">
        <v>5.0999999999999996</v>
      </c>
      <c r="L798" s="27">
        <v>6.8</v>
      </c>
      <c r="M798" s="32">
        <f t="shared" si="36"/>
        <v>4.8040983606557379</v>
      </c>
      <c r="N798" s="32">
        <f t="shared" ca="1" si="37"/>
        <v>6.1965885245901635</v>
      </c>
      <c r="O798" s="32">
        <f>IF(J798&gt;AVERAGE(Prueba_1),$E$3,$E$4)</f>
        <v>3.2210526315789472</v>
      </c>
      <c r="P798" s="39">
        <f t="shared" si="38"/>
        <v>6.8</v>
      </c>
    </row>
    <row r="799" spans="3:16" ht="15.75" thickBot="1" x14ac:dyDescent="0.3">
      <c r="C799" s="25" t="s">
        <v>402</v>
      </c>
      <c r="D799" s="26">
        <v>42146</v>
      </c>
      <c r="E799" s="27" t="s">
        <v>569</v>
      </c>
      <c r="F799" s="18" t="str">
        <f>VLOOKUP(E799,BD_Escuela[],2,FALSE)</f>
        <v>Ingeniería Computación</v>
      </c>
      <c r="G799" s="27">
        <v>37</v>
      </c>
      <c r="H799" s="18" t="str">
        <f>VLOOKUP(G799,BD_Participacion[],2)</f>
        <v xml:space="preserve">Media </v>
      </c>
      <c r="I799" s="18">
        <f>INDEX(BD_DecimasExtras,MATCH(H799,'BD Aux'!$H$7:$H$10,0),MATCH(YEAR(D799),'BD Aux'!$I$6:$M$6,0))</f>
        <v>0.3</v>
      </c>
      <c r="J799" s="27">
        <v>6.9</v>
      </c>
      <c r="K799" s="27">
        <v>5.3</v>
      </c>
      <c r="L799" s="27">
        <v>1.4</v>
      </c>
      <c r="M799" s="32">
        <f t="shared" si="36"/>
        <v>4.5040983606557381</v>
      </c>
      <c r="N799" s="32">
        <f t="shared" ca="1" si="37"/>
        <v>3.1527885245901639</v>
      </c>
      <c r="O799" s="32">
        <f>IF(J799&gt;AVERAGE(Prueba_1),$E$3,$E$4)</f>
        <v>4.4092307692307706</v>
      </c>
      <c r="P799" s="39">
        <f t="shared" si="38"/>
        <v>1.4</v>
      </c>
    </row>
    <row r="800" spans="3:16" ht="15.75" thickBot="1" x14ac:dyDescent="0.3">
      <c r="C800" s="25" t="s">
        <v>468</v>
      </c>
      <c r="D800" s="26">
        <v>42039</v>
      </c>
      <c r="E800" s="27" t="s">
        <v>567</v>
      </c>
      <c r="F800" s="18" t="str">
        <f>VLOOKUP(E800,BD_Escuela[],2,FALSE)</f>
        <v>Ingeniería Comercial</v>
      </c>
      <c r="G800" s="27">
        <v>14</v>
      </c>
      <c r="H800" s="18" t="str">
        <f>VLOOKUP(G800,BD_Participacion[],2)</f>
        <v>No tuvo</v>
      </c>
      <c r="I800" s="18">
        <f>INDEX(BD_DecimasExtras,MATCH(H800,'BD Aux'!$H$7:$H$10,0),MATCH(YEAR(D800),'BD Aux'!$I$6:$M$6,0))</f>
        <v>0</v>
      </c>
      <c r="J800" s="27">
        <v>3.1</v>
      </c>
      <c r="K800" s="27">
        <v>5.5</v>
      </c>
      <c r="L800" s="27">
        <v>5.5</v>
      </c>
      <c r="M800" s="32">
        <f t="shared" si="36"/>
        <v>4.2040983606557383</v>
      </c>
      <c r="N800" s="32">
        <f t="shared" ca="1" si="37"/>
        <v>5.1819885245901647</v>
      </c>
      <c r="O800" s="32">
        <f>IF(J800&gt;AVERAGE(Prueba_1),$E$3,$E$4)</f>
        <v>3.2210526315789472</v>
      </c>
      <c r="P800" s="39">
        <f t="shared" si="38"/>
        <v>5.5</v>
      </c>
    </row>
    <row r="801" spans="3:16" ht="15.75" thickBot="1" x14ac:dyDescent="0.3">
      <c r="C801" s="25" t="s">
        <v>364</v>
      </c>
      <c r="D801" s="26">
        <v>42726</v>
      </c>
      <c r="E801" s="27" t="s">
        <v>565</v>
      </c>
      <c r="F801" s="18" t="str">
        <f>VLOOKUP(E801,BD_Escuela[],2,FALSE)</f>
        <v>Enfermería</v>
      </c>
      <c r="G801" s="27">
        <v>28</v>
      </c>
      <c r="H801" s="18" t="str">
        <f>VLOOKUP(G801,BD_Participacion[],2)</f>
        <v>Baja</v>
      </c>
      <c r="I801" s="18">
        <f>INDEX(BD_DecimasExtras,MATCH(H801,'BD Aux'!$H$7:$H$10,0),MATCH(YEAR(D801),'BD Aux'!$I$6:$M$6,0))</f>
        <v>0.1</v>
      </c>
      <c r="J801" s="27">
        <v>4.0999999999999996</v>
      </c>
      <c r="K801" s="27">
        <v>5.0999999999999996</v>
      </c>
      <c r="L801" s="27">
        <v>1.9</v>
      </c>
      <c r="M801" s="32">
        <f t="shared" si="36"/>
        <v>4.3040983606557379</v>
      </c>
      <c r="N801" s="32">
        <f t="shared" ca="1" si="37"/>
        <v>4.2</v>
      </c>
      <c r="O801" s="32">
        <f>IF(J801&gt;AVERAGE(Prueba_1),$E$3,$E$4)</f>
        <v>4.4092307692307706</v>
      </c>
      <c r="P801" s="39">
        <f t="shared" ca="1" si="38"/>
        <v>4.2</v>
      </c>
    </row>
    <row r="802" spans="3:16" ht="15.75" thickBot="1" x14ac:dyDescent="0.3">
      <c r="C802" s="25" t="s">
        <v>110</v>
      </c>
      <c r="D802" s="26">
        <v>41518</v>
      </c>
      <c r="E802" s="27" t="s">
        <v>565</v>
      </c>
      <c r="F802" s="18" t="str">
        <f>VLOOKUP(E802,BD_Escuela[],2,FALSE)</f>
        <v>Enfermería</v>
      </c>
      <c r="G802" s="27">
        <v>4</v>
      </c>
      <c r="H802" s="18" t="str">
        <f>VLOOKUP(G802,BD_Participacion[],2)</f>
        <v>No tuvo</v>
      </c>
      <c r="I802" s="18">
        <f>INDEX(BD_DecimasExtras,MATCH(H802,'BD Aux'!$H$7:$H$10,0),MATCH(YEAR(D802),'BD Aux'!$I$6:$M$6,0))</f>
        <v>0</v>
      </c>
      <c r="J802" s="27">
        <v>6.2</v>
      </c>
      <c r="K802" s="27">
        <v>4.2</v>
      </c>
      <c r="L802" s="27">
        <v>2.1</v>
      </c>
      <c r="M802" s="32">
        <f t="shared" si="36"/>
        <v>4.2040983606557383</v>
      </c>
      <c r="N802" s="32">
        <f t="shared" ca="1" si="37"/>
        <v>3.3663885245901644</v>
      </c>
      <c r="O802" s="32">
        <f>IF(J802&gt;AVERAGE(Prueba_1),$E$3,$E$4)</f>
        <v>4.4092307692307706</v>
      </c>
      <c r="P802" s="39">
        <f t="shared" ca="1" si="38"/>
        <v>3.3663885245901644</v>
      </c>
    </row>
    <row r="803" spans="3:16" ht="15.75" thickBot="1" x14ac:dyDescent="0.3">
      <c r="C803" s="25" t="s">
        <v>50</v>
      </c>
      <c r="D803" s="26">
        <v>42366</v>
      </c>
      <c r="E803" s="27" t="s">
        <v>561</v>
      </c>
      <c r="F803" s="18" t="str">
        <f>VLOOKUP(E803,BD_Escuela[],2,FALSE)</f>
        <v>Astronomía</v>
      </c>
      <c r="G803" s="27">
        <v>9</v>
      </c>
      <c r="H803" s="18" t="str">
        <f>VLOOKUP(G803,BD_Participacion[],2)</f>
        <v>No tuvo</v>
      </c>
      <c r="I803" s="18">
        <f>INDEX(BD_DecimasExtras,MATCH(H803,'BD Aux'!$H$7:$H$10,0),MATCH(YEAR(D803),'BD Aux'!$I$6:$M$6,0))</f>
        <v>0</v>
      </c>
      <c r="J803" s="27">
        <v>6.1</v>
      </c>
      <c r="K803" s="27">
        <v>4.9000000000000004</v>
      </c>
      <c r="L803" s="27">
        <v>4</v>
      </c>
      <c r="M803" s="32">
        <f t="shared" si="36"/>
        <v>4.2040983606557383</v>
      </c>
      <c r="N803" s="32">
        <f t="shared" ca="1" si="37"/>
        <v>4.3809885245901645</v>
      </c>
      <c r="O803" s="32">
        <f>IF(J803&gt;AVERAGE(Prueba_1),$E$3,$E$4)</f>
        <v>4.4092307692307706</v>
      </c>
      <c r="P803" s="39">
        <f t="shared" si="38"/>
        <v>6.1</v>
      </c>
    </row>
    <row r="804" spans="3:16" ht="15.75" thickBot="1" x14ac:dyDescent="0.3">
      <c r="C804" s="25" t="s">
        <v>243</v>
      </c>
      <c r="D804" s="26">
        <v>42362</v>
      </c>
      <c r="E804" s="27" t="s">
        <v>579</v>
      </c>
      <c r="F804" s="18" t="str">
        <f>VLOOKUP(E804,BD_Escuela[],2,FALSE)</f>
        <v>Investigación Quimica</v>
      </c>
      <c r="G804" s="27">
        <v>3</v>
      </c>
      <c r="H804" s="18" t="str">
        <f>VLOOKUP(G804,BD_Participacion[],2)</f>
        <v>No tuvo</v>
      </c>
      <c r="I804" s="18">
        <f>INDEX(BD_DecimasExtras,MATCH(H804,'BD Aux'!$H$7:$H$10,0),MATCH(YEAR(D804),'BD Aux'!$I$6:$M$6,0))</f>
        <v>0</v>
      </c>
      <c r="J804" s="27">
        <v>2.2000000000000002</v>
      </c>
      <c r="K804" s="27">
        <v>4</v>
      </c>
      <c r="L804" s="27">
        <v>3</v>
      </c>
      <c r="M804" s="32">
        <f t="shared" si="36"/>
        <v>4.2040983606557383</v>
      </c>
      <c r="N804" s="32">
        <f t="shared" ca="1" si="37"/>
        <v>3.8469885245901643</v>
      </c>
      <c r="O804" s="32">
        <f>IF(J804&gt;AVERAGE(Prueba_1),$E$3,$E$4)</f>
        <v>3.2210526315789472</v>
      </c>
      <c r="P804" s="39">
        <f t="shared" ca="1" si="38"/>
        <v>3.2210526315789472</v>
      </c>
    </row>
    <row r="805" spans="3:16" ht="15.75" thickBot="1" x14ac:dyDescent="0.3">
      <c r="C805" s="25" t="s">
        <v>469</v>
      </c>
      <c r="D805" s="26">
        <v>41451</v>
      </c>
      <c r="E805" s="27" t="s">
        <v>565</v>
      </c>
      <c r="F805" s="18" t="str">
        <f>VLOOKUP(E805,BD_Escuela[],2,FALSE)</f>
        <v>Enfermería</v>
      </c>
      <c r="G805" s="27">
        <v>4</v>
      </c>
      <c r="H805" s="18" t="str">
        <f>VLOOKUP(G805,BD_Participacion[],2)</f>
        <v>No tuvo</v>
      </c>
      <c r="I805" s="18">
        <f>INDEX(BD_DecimasExtras,MATCH(H805,'BD Aux'!$H$7:$H$10,0),MATCH(YEAR(D805),'BD Aux'!$I$6:$M$6,0))</f>
        <v>0</v>
      </c>
      <c r="J805" s="27">
        <v>5.9</v>
      </c>
      <c r="K805" s="27">
        <v>2</v>
      </c>
      <c r="L805" s="27">
        <v>1.1000000000000001</v>
      </c>
      <c r="M805" s="32">
        <f t="shared" si="36"/>
        <v>4.2040983606557383</v>
      </c>
      <c r="N805" s="32">
        <f t="shared" ca="1" si="37"/>
        <v>2.8323885245901641</v>
      </c>
      <c r="O805" s="32">
        <f>IF(J805&gt;AVERAGE(Prueba_1),$E$3,$E$4)</f>
        <v>4.4092307692307706</v>
      </c>
      <c r="P805" s="39">
        <f t="shared" ca="1" si="38"/>
        <v>2.8323885245901641</v>
      </c>
    </row>
    <row r="806" spans="3:16" ht="15.75" thickBot="1" x14ac:dyDescent="0.3">
      <c r="C806" s="25" t="s">
        <v>470</v>
      </c>
      <c r="D806" s="26">
        <v>41844</v>
      </c>
      <c r="E806" s="27" t="s">
        <v>561</v>
      </c>
      <c r="F806" s="18" t="str">
        <f>VLOOKUP(E806,BD_Escuela[],2,FALSE)</f>
        <v>Astronomía</v>
      </c>
      <c r="G806" s="27">
        <v>38</v>
      </c>
      <c r="H806" s="18" t="str">
        <f>VLOOKUP(G806,BD_Participacion[],2)</f>
        <v xml:space="preserve">Media </v>
      </c>
      <c r="I806" s="18">
        <f>INDEX(BD_DecimasExtras,MATCH(H806,'BD Aux'!$H$7:$H$10,0),MATCH(YEAR(D806),'BD Aux'!$I$6:$M$6,0))</f>
        <v>0.3</v>
      </c>
      <c r="J806" s="27">
        <v>4.0999999999999996</v>
      </c>
      <c r="K806" s="27">
        <v>2.9</v>
      </c>
      <c r="L806" s="27">
        <v>5.9</v>
      </c>
      <c r="M806" s="32">
        <f t="shared" si="36"/>
        <v>4.5040983606557381</v>
      </c>
      <c r="N806" s="32">
        <f t="shared" ca="1" si="37"/>
        <v>5.5557885245901639</v>
      </c>
      <c r="O806" s="32">
        <f>IF(J806&gt;AVERAGE(Prueba_1),$E$3,$E$4)</f>
        <v>4.4092307692307706</v>
      </c>
      <c r="P806" s="39">
        <f t="shared" si="38"/>
        <v>5.9</v>
      </c>
    </row>
    <row r="807" spans="3:16" ht="15.75" thickBot="1" x14ac:dyDescent="0.3">
      <c r="C807" s="25" t="s">
        <v>228</v>
      </c>
      <c r="D807" s="26">
        <v>42553</v>
      </c>
      <c r="E807" s="27" t="s">
        <v>573</v>
      </c>
      <c r="F807" s="18" t="str">
        <f>VLOOKUP(E807,BD_Escuela[],2,FALSE)</f>
        <v>Ingeniería Mecánica</v>
      </c>
      <c r="G807" s="27">
        <v>43</v>
      </c>
      <c r="H807" s="18" t="str">
        <f>VLOOKUP(G807,BD_Participacion[],2)</f>
        <v xml:space="preserve">Media </v>
      </c>
      <c r="I807" s="18">
        <f>INDEX(BD_DecimasExtras,MATCH(H807,'BD Aux'!$H$7:$H$10,0),MATCH(YEAR(D807),'BD Aux'!$I$6:$M$6,0))</f>
        <v>0.4</v>
      </c>
      <c r="J807" s="27">
        <v>3.4</v>
      </c>
      <c r="K807" s="27">
        <v>3.8</v>
      </c>
      <c r="L807" s="27">
        <v>4.0999999999999996</v>
      </c>
      <c r="M807" s="32">
        <f t="shared" si="36"/>
        <v>4.6040983606557386</v>
      </c>
      <c r="N807" s="32">
        <f t="shared" ca="1" si="37"/>
        <v>4.6479885245901649</v>
      </c>
      <c r="O807" s="32">
        <f>IF(J807&gt;AVERAGE(Prueba_1),$E$3,$E$4)</f>
        <v>3.2210526315789472</v>
      </c>
      <c r="P807" s="39">
        <f t="shared" si="38"/>
        <v>4.0999999999999996</v>
      </c>
    </row>
    <row r="808" spans="3:16" ht="15.75" thickBot="1" x14ac:dyDescent="0.3">
      <c r="C808" s="25" t="s">
        <v>335</v>
      </c>
      <c r="D808" s="26">
        <v>42324</v>
      </c>
      <c r="E808" s="27" t="s">
        <v>565</v>
      </c>
      <c r="F808" s="18" t="str">
        <f>VLOOKUP(E808,BD_Escuela[],2,FALSE)</f>
        <v>Enfermería</v>
      </c>
      <c r="G808" s="27">
        <v>42</v>
      </c>
      <c r="H808" s="18" t="str">
        <f>VLOOKUP(G808,BD_Participacion[],2)</f>
        <v xml:space="preserve">Media </v>
      </c>
      <c r="I808" s="18">
        <f>INDEX(BD_DecimasExtras,MATCH(H808,'BD Aux'!$H$7:$H$10,0),MATCH(YEAR(D808),'BD Aux'!$I$6:$M$6,0))</f>
        <v>0.3</v>
      </c>
      <c r="J808" s="27">
        <v>4.9000000000000004</v>
      </c>
      <c r="K808" s="27">
        <v>4.3</v>
      </c>
      <c r="L808" s="27">
        <v>6.5</v>
      </c>
      <c r="M808" s="32">
        <f t="shared" si="36"/>
        <v>4.5040983606557381</v>
      </c>
      <c r="N808" s="32">
        <f t="shared" ca="1" si="37"/>
        <v>5.8761885245901651</v>
      </c>
      <c r="O808" s="32">
        <f>IF(J808&gt;AVERAGE(Prueba_1),$E$3,$E$4)</f>
        <v>4.4092307692307706</v>
      </c>
      <c r="P808" s="39">
        <f t="shared" si="38"/>
        <v>6.5</v>
      </c>
    </row>
    <row r="809" spans="3:16" ht="15.75" thickBot="1" x14ac:dyDescent="0.3">
      <c r="C809" s="25" t="s">
        <v>351</v>
      </c>
      <c r="D809" s="26">
        <v>42336</v>
      </c>
      <c r="E809" s="27" t="s">
        <v>579</v>
      </c>
      <c r="F809" s="18" t="str">
        <f>VLOOKUP(E809,BD_Escuela[],2,FALSE)</f>
        <v>Investigación Quimica</v>
      </c>
      <c r="G809" s="27">
        <v>43</v>
      </c>
      <c r="H809" s="18" t="str">
        <f>VLOOKUP(G809,BD_Participacion[],2)</f>
        <v xml:space="preserve">Media </v>
      </c>
      <c r="I809" s="18">
        <f>INDEX(BD_DecimasExtras,MATCH(H809,'BD Aux'!$H$7:$H$10,0),MATCH(YEAR(D809),'BD Aux'!$I$6:$M$6,0))</f>
        <v>0.3</v>
      </c>
      <c r="J809" s="27">
        <v>3.5</v>
      </c>
      <c r="K809" s="27">
        <v>4.5</v>
      </c>
      <c r="L809" s="27">
        <v>2.7</v>
      </c>
      <c r="M809" s="32">
        <f t="shared" si="36"/>
        <v>4.5040983606557381</v>
      </c>
      <c r="N809" s="32">
        <f t="shared" ca="1" si="37"/>
        <v>3.8469885245901643</v>
      </c>
      <c r="O809" s="32">
        <f>IF(J809&gt;AVERAGE(Prueba_1),$E$3,$E$4)</f>
        <v>3.2210526315789472</v>
      </c>
      <c r="P809" s="39">
        <f t="shared" si="38"/>
        <v>2.7</v>
      </c>
    </row>
    <row r="810" spans="3:16" ht="15.75" thickBot="1" x14ac:dyDescent="0.3">
      <c r="C810" s="25" t="s">
        <v>128</v>
      </c>
      <c r="D810" s="26">
        <v>41470</v>
      </c>
      <c r="E810" s="27" t="s">
        <v>563</v>
      </c>
      <c r="F810" s="18" t="str">
        <f>VLOOKUP(E810,BD_Escuela[],2,FALSE)</f>
        <v>Bachilerato</v>
      </c>
      <c r="G810" s="27">
        <v>25</v>
      </c>
      <c r="H810" s="18" t="str">
        <f>VLOOKUP(G810,BD_Participacion[],2)</f>
        <v>Baja</v>
      </c>
      <c r="I810" s="18">
        <f>INDEX(BD_DecimasExtras,MATCH(H810,'BD Aux'!$H$7:$H$10,0),MATCH(YEAR(D810),'BD Aux'!$I$6:$M$6,0))</f>
        <v>0.1</v>
      </c>
      <c r="J810" s="27">
        <v>4.5999999999999996</v>
      </c>
      <c r="K810" s="27">
        <v>3.2</v>
      </c>
      <c r="L810" s="27">
        <v>4.2</v>
      </c>
      <c r="M810" s="32">
        <f t="shared" si="36"/>
        <v>4.3040983606557379</v>
      </c>
      <c r="N810" s="32">
        <f t="shared" ca="1" si="37"/>
        <v>4.5411885245901651</v>
      </c>
      <c r="O810" s="32">
        <f>IF(J810&gt;AVERAGE(Prueba_1),$E$3,$E$4)</f>
        <v>4.4092307692307706</v>
      </c>
      <c r="P810" s="39">
        <f t="shared" si="38"/>
        <v>4.5999999999999996</v>
      </c>
    </row>
    <row r="811" spans="3:16" ht="15.75" thickBot="1" x14ac:dyDescent="0.3">
      <c r="C811" s="25" t="s">
        <v>471</v>
      </c>
      <c r="D811" s="26">
        <v>41397</v>
      </c>
      <c r="E811" s="27" t="s">
        <v>575</v>
      </c>
      <c r="F811" s="18" t="str">
        <f>VLOOKUP(E811,BD_Escuela[],2,FALSE)</f>
        <v>Ingeniería Transporte</v>
      </c>
      <c r="G811" s="27">
        <v>42</v>
      </c>
      <c r="H811" s="18" t="str">
        <f>VLOOKUP(G811,BD_Participacion[],2)</f>
        <v xml:space="preserve">Media </v>
      </c>
      <c r="I811" s="18">
        <f>INDEX(BD_DecimasExtras,MATCH(H811,'BD Aux'!$H$7:$H$10,0),MATCH(YEAR(D811),'BD Aux'!$I$6:$M$6,0))</f>
        <v>0.2</v>
      </c>
      <c r="J811" s="27">
        <v>6.2</v>
      </c>
      <c r="K811" s="27">
        <v>5.2</v>
      </c>
      <c r="L811" s="27">
        <v>2.7</v>
      </c>
      <c r="M811" s="32">
        <f t="shared" si="36"/>
        <v>4.4040983606557385</v>
      </c>
      <c r="N811" s="32">
        <f t="shared" ca="1" si="37"/>
        <v>3.7935885245901648</v>
      </c>
      <c r="O811" s="32">
        <f>IF(J811&gt;AVERAGE(Prueba_1),$E$3,$E$4)</f>
        <v>4.4092307692307706</v>
      </c>
      <c r="P811" s="39">
        <f t="shared" si="38"/>
        <v>2.7</v>
      </c>
    </row>
    <row r="812" spans="3:16" ht="15.75" thickBot="1" x14ac:dyDescent="0.3">
      <c r="C812" s="25" t="s">
        <v>222</v>
      </c>
      <c r="D812" s="26">
        <v>42240</v>
      </c>
      <c r="E812" s="27" t="s">
        <v>561</v>
      </c>
      <c r="F812" s="18" t="str">
        <f>VLOOKUP(E812,BD_Escuela[],2,FALSE)</f>
        <v>Astronomía</v>
      </c>
      <c r="G812" s="27">
        <v>36</v>
      </c>
      <c r="H812" s="18" t="str">
        <f>VLOOKUP(G812,BD_Participacion[],2)</f>
        <v xml:space="preserve">Media </v>
      </c>
      <c r="I812" s="18">
        <f>INDEX(BD_DecimasExtras,MATCH(H812,'BD Aux'!$H$7:$H$10,0),MATCH(YEAR(D812),'BD Aux'!$I$6:$M$6,0))</f>
        <v>0.3</v>
      </c>
      <c r="J812" s="27">
        <v>1.5</v>
      </c>
      <c r="K812" s="27">
        <v>3.3</v>
      </c>
      <c r="L812" s="27">
        <v>2.5</v>
      </c>
      <c r="M812" s="32">
        <f t="shared" si="36"/>
        <v>4.5040983606557381</v>
      </c>
      <c r="N812" s="32">
        <f t="shared" ca="1" si="37"/>
        <v>3.7401885245901645</v>
      </c>
      <c r="O812" s="32">
        <f>IF(J812&gt;AVERAGE(Prueba_1),$E$3,$E$4)</f>
        <v>3.2210526315789472</v>
      </c>
      <c r="P812" s="39">
        <f t="shared" si="38"/>
        <v>1.5</v>
      </c>
    </row>
    <row r="813" spans="3:16" ht="15.75" thickBot="1" x14ac:dyDescent="0.3">
      <c r="C813" s="25" t="s">
        <v>201</v>
      </c>
      <c r="D813" s="26">
        <v>41730</v>
      </c>
      <c r="E813" s="27" t="s">
        <v>575</v>
      </c>
      <c r="F813" s="18" t="str">
        <f>VLOOKUP(E813,BD_Escuela[],2,FALSE)</f>
        <v>Ingeniería Transporte</v>
      </c>
      <c r="G813" s="27">
        <v>6</v>
      </c>
      <c r="H813" s="18" t="str">
        <f>VLOOKUP(G813,BD_Participacion[],2)</f>
        <v>No tuvo</v>
      </c>
      <c r="I813" s="18">
        <f>INDEX(BD_DecimasExtras,MATCH(H813,'BD Aux'!$H$7:$H$10,0),MATCH(YEAR(D813),'BD Aux'!$I$6:$M$6,0))</f>
        <v>0</v>
      </c>
      <c r="J813" s="27">
        <v>2.2000000000000002</v>
      </c>
      <c r="K813" s="27">
        <v>6.8</v>
      </c>
      <c r="L813" s="27">
        <v>6.3</v>
      </c>
      <c r="M813" s="32">
        <f t="shared" si="36"/>
        <v>4.2040983606557383</v>
      </c>
      <c r="N813" s="32">
        <f t="shared" ca="1" si="37"/>
        <v>5.6091885245901647</v>
      </c>
      <c r="O813" s="32">
        <f>IF(J813&gt;AVERAGE(Prueba_1),$E$3,$E$4)</f>
        <v>3.2210526315789472</v>
      </c>
      <c r="P813" s="39">
        <f t="shared" si="38"/>
        <v>6.8</v>
      </c>
    </row>
    <row r="814" spans="3:16" ht="15.75" thickBot="1" x14ac:dyDescent="0.3">
      <c r="C814" s="25" t="s">
        <v>472</v>
      </c>
      <c r="D814" s="26">
        <v>41319</v>
      </c>
      <c r="E814" s="27" t="s">
        <v>559</v>
      </c>
      <c r="F814" s="18" t="str">
        <f>VLOOKUP(E814,BD_Escuela[],2,FALSE)</f>
        <v>Agronomía</v>
      </c>
      <c r="G814" s="27">
        <v>6</v>
      </c>
      <c r="H814" s="18" t="str">
        <f>VLOOKUP(G814,BD_Participacion[],2)</f>
        <v>No tuvo</v>
      </c>
      <c r="I814" s="18">
        <f>INDEX(BD_DecimasExtras,MATCH(H814,'BD Aux'!$H$7:$H$10,0),MATCH(YEAR(D814),'BD Aux'!$I$6:$M$6,0))</f>
        <v>0</v>
      </c>
      <c r="J814" s="27">
        <v>5.0999999999999996</v>
      </c>
      <c r="K814" s="27">
        <v>3.1</v>
      </c>
      <c r="L814" s="27">
        <v>5.9</v>
      </c>
      <c r="M814" s="32">
        <f t="shared" si="36"/>
        <v>4.7</v>
      </c>
      <c r="N814" s="32">
        <f t="shared" ca="1" si="37"/>
        <v>5.660400000000001</v>
      </c>
      <c r="O814" s="32">
        <f>IF(J814&gt;AVERAGE(Prueba_1),$E$3,$E$4)</f>
        <v>4.4092307692307706</v>
      </c>
      <c r="P814" s="39">
        <f t="shared" si="38"/>
        <v>5.9</v>
      </c>
    </row>
    <row r="815" spans="3:16" ht="15.75" thickBot="1" x14ac:dyDescent="0.3">
      <c r="C815" s="25" t="s">
        <v>140</v>
      </c>
      <c r="D815" s="26">
        <v>41695</v>
      </c>
      <c r="E815" s="27" t="s">
        <v>575</v>
      </c>
      <c r="F815" s="18" t="str">
        <f>VLOOKUP(E815,BD_Escuela[],2,FALSE)</f>
        <v>Ingeniería Transporte</v>
      </c>
      <c r="G815" s="27">
        <v>21</v>
      </c>
      <c r="H815" s="18" t="str">
        <f>VLOOKUP(G815,BD_Participacion[],2)</f>
        <v>Baja</v>
      </c>
      <c r="I815" s="18">
        <f>INDEX(BD_DecimasExtras,MATCH(H815,'BD Aux'!$H$7:$H$10,0),MATCH(YEAR(D815),'BD Aux'!$I$6:$M$6,0))</f>
        <v>0.1</v>
      </c>
      <c r="J815" s="27">
        <v>1.3</v>
      </c>
      <c r="K815" s="27">
        <v>6.5</v>
      </c>
      <c r="L815" s="27">
        <v>3</v>
      </c>
      <c r="M815" s="32">
        <f t="shared" si="36"/>
        <v>4.3040983606557379</v>
      </c>
      <c r="N815" s="32">
        <f t="shared" ca="1" si="37"/>
        <v>3.9003885245901642</v>
      </c>
      <c r="O815" s="32">
        <f>IF(J815&gt;AVERAGE(Prueba_1),$E$3,$E$4)</f>
        <v>3.2210526315789472</v>
      </c>
      <c r="P815" s="39">
        <f t="shared" ca="1" si="38"/>
        <v>3.2210526315789472</v>
      </c>
    </row>
    <row r="816" spans="3:16" ht="15.75" thickBot="1" x14ac:dyDescent="0.3">
      <c r="C816" s="25" t="s">
        <v>473</v>
      </c>
      <c r="D816" s="26">
        <v>41398</v>
      </c>
      <c r="E816" s="27" t="s">
        <v>573</v>
      </c>
      <c r="F816" s="18" t="str">
        <f>VLOOKUP(E816,BD_Escuela[],2,FALSE)</f>
        <v>Ingeniería Mecánica</v>
      </c>
      <c r="G816" s="27">
        <v>32</v>
      </c>
      <c r="H816" s="18" t="str">
        <f>VLOOKUP(G816,BD_Participacion[],2)</f>
        <v xml:space="preserve">Media </v>
      </c>
      <c r="I816" s="18">
        <f>INDEX(BD_DecimasExtras,MATCH(H816,'BD Aux'!$H$7:$H$10,0),MATCH(YEAR(D816),'BD Aux'!$I$6:$M$6,0))</f>
        <v>0.2</v>
      </c>
      <c r="J816" s="27">
        <v>3.7</v>
      </c>
      <c r="K816" s="27">
        <v>4.3</v>
      </c>
      <c r="L816" s="27">
        <v>5.7</v>
      </c>
      <c r="M816" s="32">
        <f t="shared" si="36"/>
        <v>4.4040983606557385</v>
      </c>
      <c r="N816" s="32">
        <f t="shared" ca="1" si="37"/>
        <v>5.3955885245901651</v>
      </c>
      <c r="O816" s="32">
        <f>IF(J816&gt;AVERAGE(Prueba_1),$E$3,$E$4)</f>
        <v>3.2210526315789472</v>
      </c>
      <c r="P816" s="39">
        <f t="shared" si="38"/>
        <v>5.7</v>
      </c>
    </row>
    <row r="817" spans="3:16" ht="15.75" thickBot="1" x14ac:dyDescent="0.3">
      <c r="C817" s="25" t="s">
        <v>68</v>
      </c>
      <c r="D817" s="26">
        <v>42532</v>
      </c>
      <c r="E817" s="27" t="s">
        <v>577</v>
      </c>
      <c r="F817" s="18" t="str">
        <f>VLOOKUP(E817,BD_Escuela[],2,FALSE)</f>
        <v>Investigación Nutrición y Dietetica</v>
      </c>
      <c r="G817" s="27">
        <v>7</v>
      </c>
      <c r="H817" s="18" t="str">
        <f>VLOOKUP(G817,BD_Participacion[],2)</f>
        <v>No tuvo</v>
      </c>
      <c r="I817" s="18">
        <f>INDEX(BD_DecimasExtras,MATCH(H817,'BD Aux'!$H$7:$H$10,0),MATCH(YEAR(D817),'BD Aux'!$I$6:$M$6,0))</f>
        <v>0</v>
      </c>
      <c r="J817" s="27">
        <v>2.6</v>
      </c>
      <c r="K817" s="27">
        <v>1.8</v>
      </c>
      <c r="L817" s="27">
        <v>1.3</v>
      </c>
      <c r="M817" s="32">
        <f t="shared" si="36"/>
        <v>4.2040983606557383</v>
      </c>
      <c r="N817" s="32">
        <f t="shared" ca="1" si="37"/>
        <v>2.9391885245901643</v>
      </c>
      <c r="O817" s="32">
        <f>IF(J817&gt;AVERAGE(Prueba_1),$E$3,$E$4)</f>
        <v>3.2210526315789472</v>
      </c>
      <c r="P817" s="39">
        <f t="shared" ca="1" si="38"/>
        <v>2.9391885245901643</v>
      </c>
    </row>
    <row r="818" spans="3:16" ht="15.75" thickBot="1" x14ac:dyDescent="0.3">
      <c r="C818" s="25" t="s">
        <v>128</v>
      </c>
      <c r="D818" s="26">
        <v>41470</v>
      </c>
      <c r="E818" s="27" t="s">
        <v>567</v>
      </c>
      <c r="F818" s="18" t="str">
        <f>VLOOKUP(E818,BD_Escuela[],2,FALSE)</f>
        <v>Ingeniería Comercial</v>
      </c>
      <c r="G818" s="27">
        <v>24</v>
      </c>
      <c r="H818" s="18" t="str">
        <f>VLOOKUP(G818,BD_Participacion[],2)</f>
        <v>Baja</v>
      </c>
      <c r="I818" s="18">
        <f>INDEX(BD_DecimasExtras,MATCH(H818,'BD Aux'!$H$7:$H$10,0),MATCH(YEAR(D818),'BD Aux'!$I$6:$M$6,0))</f>
        <v>0.1</v>
      </c>
      <c r="J818" s="27">
        <v>3.7</v>
      </c>
      <c r="K818" s="27">
        <v>6.9</v>
      </c>
      <c r="L818" s="27">
        <v>6.7</v>
      </c>
      <c r="M818" s="32">
        <f t="shared" si="36"/>
        <v>4.3040983606557379</v>
      </c>
      <c r="N818" s="32">
        <f t="shared" ca="1" si="37"/>
        <v>5.8761885245901651</v>
      </c>
      <c r="O818" s="32">
        <f>IF(J818&gt;AVERAGE(Prueba_1),$E$3,$E$4)</f>
        <v>3.2210526315789472</v>
      </c>
      <c r="P818" s="39">
        <f t="shared" si="38"/>
        <v>6.9</v>
      </c>
    </row>
    <row r="819" spans="3:16" ht="15.75" thickBot="1" x14ac:dyDescent="0.3">
      <c r="C819" s="25" t="s">
        <v>474</v>
      </c>
      <c r="D819" s="26">
        <v>41961</v>
      </c>
      <c r="E819" s="27" t="s">
        <v>569</v>
      </c>
      <c r="F819" s="18" t="str">
        <f>VLOOKUP(E819,BD_Escuela[],2,FALSE)</f>
        <v>Ingeniería Computación</v>
      </c>
      <c r="G819" s="27">
        <v>33</v>
      </c>
      <c r="H819" s="18" t="str">
        <f>VLOOKUP(G819,BD_Participacion[],2)</f>
        <v xml:space="preserve">Media </v>
      </c>
      <c r="I819" s="18">
        <f>INDEX(BD_DecimasExtras,MATCH(H819,'BD Aux'!$H$7:$H$10,0),MATCH(YEAR(D819),'BD Aux'!$I$6:$M$6,0))</f>
        <v>0.3</v>
      </c>
      <c r="J819" s="27">
        <v>1.9</v>
      </c>
      <c r="K819" s="27">
        <v>5.5</v>
      </c>
      <c r="L819" s="27">
        <v>3</v>
      </c>
      <c r="M819" s="32">
        <f t="shared" si="36"/>
        <v>4.5040983606557381</v>
      </c>
      <c r="N819" s="32">
        <f t="shared" ca="1" si="37"/>
        <v>4.0071885245901644</v>
      </c>
      <c r="O819" s="32">
        <f>IF(J819&gt;AVERAGE(Prueba_1),$E$3,$E$4)</f>
        <v>3.2210526315789472</v>
      </c>
      <c r="P819" s="39">
        <f t="shared" si="38"/>
        <v>1.9</v>
      </c>
    </row>
    <row r="820" spans="3:16" ht="15.75" thickBot="1" x14ac:dyDescent="0.3">
      <c r="C820" s="25" t="s">
        <v>227</v>
      </c>
      <c r="D820" s="26">
        <v>41965</v>
      </c>
      <c r="E820" s="27" t="s">
        <v>561</v>
      </c>
      <c r="F820" s="18" t="str">
        <f>VLOOKUP(E820,BD_Escuela[],2,FALSE)</f>
        <v>Astronomía</v>
      </c>
      <c r="G820" s="27">
        <v>33</v>
      </c>
      <c r="H820" s="18" t="str">
        <f>VLOOKUP(G820,BD_Participacion[],2)</f>
        <v xml:space="preserve">Media </v>
      </c>
      <c r="I820" s="18">
        <f>INDEX(BD_DecimasExtras,MATCH(H820,'BD Aux'!$H$7:$H$10,0),MATCH(YEAR(D820),'BD Aux'!$I$6:$M$6,0))</f>
        <v>0.3</v>
      </c>
      <c r="J820" s="27">
        <v>5.6</v>
      </c>
      <c r="K820" s="27">
        <v>5.6</v>
      </c>
      <c r="L820" s="27">
        <v>4</v>
      </c>
      <c r="M820" s="32">
        <f t="shared" si="36"/>
        <v>4.5040983606557381</v>
      </c>
      <c r="N820" s="32">
        <f t="shared" ca="1" si="37"/>
        <v>4.5411885245901651</v>
      </c>
      <c r="O820" s="32">
        <f>IF(J820&gt;AVERAGE(Prueba_1),$E$3,$E$4)</f>
        <v>4.4092307692307706</v>
      </c>
      <c r="P820" s="39">
        <f t="shared" si="38"/>
        <v>5.6</v>
      </c>
    </row>
    <row r="821" spans="3:16" ht="15.75" thickBot="1" x14ac:dyDescent="0.3">
      <c r="C821" s="25" t="s">
        <v>475</v>
      </c>
      <c r="D821" s="26">
        <v>42697</v>
      </c>
      <c r="E821" s="27" t="s">
        <v>571</v>
      </c>
      <c r="F821" s="18" t="str">
        <f>VLOOKUP(E821,BD_Escuela[],2,FALSE)</f>
        <v>Ingeniería Forestal</v>
      </c>
      <c r="G821" s="27">
        <v>25</v>
      </c>
      <c r="H821" s="18" t="str">
        <f>VLOOKUP(G821,BD_Participacion[],2)</f>
        <v>Baja</v>
      </c>
      <c r="I821" s="18">
        <f>INDEX(BD_DecimasExtras,MATCH(H821,'BD Aux'!$H$7:$H$10,0),MATCH(YEAR(D821),'BD Aux'!$I$6:$M$6,0))</f>
        <v>0.1</v>
      </c>
      <c r="J821" s="27">
        <v>5.5</v>
      </c>
      <c r="K821" s="27">
        <v>5.3</v>
      </c>
      <c r="L821" s="27">
        <v>6.5</v>
      </c>
      <c r="M821" s="32">
        <f t="shared" si="36"/>
        <v>4.3040983606557379</v>
      </c>
      <c r="N821" s="32">
        <f t="shared" ca="1" si="37"/>
        <v>4.2</v>
      </c>
      <c r="O821" s="32">
        <f>IF(J821&gt;AVERAGE(Prueba_1),$E$3,$E$4)</f>
        <v>4.4092307692307706</v>
      </c>
      <c r="P821" s="39">
        <f t="shared" si="38"/>
        <v>6.5</v>
      </c>
    </row>
    <row r="822" spans="3:16" ht="15.75" thickBot="1" x14ac:dyDescent="0.3">
      <c r="C822" s="25" t="s">
        <v>476</v>
      </c>
      <c r="D822" s="26">
        <v>41665</v>
      </c>
      <c r="E822" s="27" t="s">
        <v>565</v>
      </c>
      <c r="F822" s="18" t="str">
        <f>VLOOKUP(E822,BD_Escuela[],2,FALSE)</f>
        <v>Enfermería</v>
      </c>
      <c r="G822" s="27">
        <v>21</v>
      </c>
      <c r="H822" s="18" t="str">
        <f>VLOOKUP(G822,BD_Participacion[],2)</f>
        <v>Baja</v>
      </c>
      <c r="I822" s="18">
        <f>INDEX(BD_DecimasExtras,MATCH(H822,'BD Aux'!$H$7:$H$10,0),MATCH(YEAR(D822),'BD Aux'!$I$6:$M$6,0))</f>
        <v>0.1</v>
      </c>
      <c r="J822" s="27">
        <v>2.7</v>
      </c>
      <c r="K822" s="27">
        <v>3.4</v>
      </c>
      <c r="L822" s="27">
        <v>3.7</v>
      </c>
      <c r="M822" s="32">
        <f t="shared" si="36"/>
        <v>4.3040983606557379</v>
      </c>
      <c r="N822" s="32">
        <f t="shared" ca="1" si="37"/>
        <v>4.2741885245901647</v>
      </c>
      <c r="O822" s="32">
        <f>IF(J822&gt;AVERAGE(Prueba_1),$E$3,$E$4)</f>
        <v>3.2210526315789472</v>
      </c>
      <c r="P822" s="39">
        <f t="shared" ca="1" si="38"/>
        <v>3.2210526315789472</v>
      </c>
    </row>
    <row r="823" spans="3:16" ht="15.75" thickBot="1" x14ac:dyDescent="0.3">
      <c r="C823" s="25" t="s">
        <v>469</v>
      </c>
      <c r="D823" s="26">
        <v>42253</v>
      </c>
      <c r="E823" s="27" t="s">
        <v>575</v>
      </c>
      <c r="F823" s="18" t="str">
        <f>VLOOKUP(E823,BD_Escuela[],2,FALSE)</f>
        <v>Ingeniería Transporte</v>
      </c>
      <c r="G823" s="27">
        <v>33</v>
      </c>
      <c r="H823" s="18" t="str">
        <f>VLOOKUP(G823,BD_Participacion[],2)</f>
        <v xml:space="preserve">Media </v>
      </c>
      <c r="I823" s="18">
        <f>INDEX(BD_DecimasExtras,MATCH(H823,'BD Aux'!$H$7:$H$10,0),MATCH(YEAR(D823),'BD Aux'!$I$6:$M$6,0))</f>
        <v>0.3</v>
      </c>
      <c r="J823" s="27">
        <v>1.4</v>
      </c>
      <c r="K823" s="27">
        <v>5.7</v>
      </c>
      <c r="L823" s="27">
        <v>1.1000000000000001</v>
      </c>
      <c r="M823" s="32">
        <f t="shared" si="36"/>
        <v>4.5040983606557381</v>
      </c>
      <c r="N823" s="32">
        <f t="shared" ca="1" si="37"/>
        <v>2.9925885245901647</v>
      </c>
      <c r="O823" s="32">
        <f>IF(J823&gt;AVERAGE(Prueba_1),$E$3,$E$4)</f>
        <v>3.2210526315789472</v>
      </c>
      <c r="P823" s="39">
        <f t="shared" si="38"/>
        <v>1.1000000000000001</v>
      </c>
    </row>
    <row r="824" spans="3:16" ht="15.75" thickBot="1" x14ac:dyDescent="0.3">
      <c r="C824" s="25" t="s">
        <v>390</v>
      </c>
      <c r="D824" s="26">
        <v>42217</v>
      </c>
      <c r="E824" s="27" t="s">
        <v>561</v>
      </c>
      <c r="F824" s="18" t="str">
        <f>VLOOKUP(E824,BD_Escuela[],2,FALSE)</f>
        <v>Astronomía</v>
      </c>
      <c r="G824" s="27">
        <v>30</v>
      </c>
      <c r="H824" s="18" t="str">
        <f>VLOOKUP(G824,BD_Participacion[],2)</f>
        <v xml:space="preserve">Media </v>
      </c>
      <c r="I824" s="18">
        <f>INDEX(BD_DecimasExtras,MATCH(H824,'BD Aux'!$H$7:$H$10,0),MATCH(YEAR(D824),'BD Aux'!$I$6:$M$6,0))</f>
        <v>0.3</v>
      </c>
      <c r="J824" s="27">
        <v>6.8</v>
      </c>
      <c r="K824" s="27">
        <v>3.7</v>
      </c>
      <c r="L824" s="27">
        <v>6.5</v>
      </c>
      <c r="M824" s="32">
        <f t="shared" si="36"/>
        <v>4.5040983606557381</v>
      </c>
      <c r="N824" s="32">
        <f t="shared" ca="1" si="37"/>
        <v>5.8761885245901651</v>
      </c>
      <c r="O824" s="32">
        <f>IF(J824&gt;AVERAGE(Prueba_1),$E$3,$E$4)</f>
        <v>4.4092307692307706</v>
      </c>
      <c r="P824" s="39">
        <f t="shared" si="38"/>
        <v>6.8</v>
      </c>
    </row>
    <row r="825" spans="3:16" ht="15.75" thickBot="1" x14ac:dyDescent="0.3">
      <c r="C825" s="25" t="s">
        <v>392</v>
      </c>
      <c r="D825" s="26">
        <v>41396</v>
      </c>
      <c r="E825" s="27" t="s">
        <v>565</v>
      </c>
      <c r="F825" s="18" t="str">
        <f>VLOOKUP(E825,BD_Escuela[],2,FALSE)</f>
        <v>Enfermería</v>
      </c>
      <c r="G825" s="27">
        <v>33</v>
      </c>
      <c r="H825" s="18" t="str">
        <f>VLOOKUP(G825,BD_Participacion[],2)</f>
        <v xml:space="preserve">Media </v>
      </c>
      <c r="I825" s="18">
        <f>INDEX(BD_DecimasExtras,MATCH(H825,'BD Aux'!$H$7:$H$10,0),MATCH(YEAR(D825),'BD Aux'!$I$6:$M$6,0))</f>
        <v>0.2</v>
      </c>
      <c r="J825" s="27">
        <v>2.5</v>
      </c>
      <c r="K825" s="27">
        <v>4.4000000000000004</v>
      </c>
      <c r="L825" s="27">
        <v>3.8</v>
      </c>
      <c r="M825" s="32">
        <f t="shared" si="36"/>
        <v>4.4040983606557385</v>
      </c>
      <c r="N825" s="32">
        <f t="shared" ca="1" si="37"/>
        <v>4.3809885245901645</v>
      </c>
      <c r="O825" s="32">
        <f>IF(J825&gt;AVERAGE(Prueba_1),$E$3,$E$4)</f>
        <v>3.2210526315789472</v>
      </c>
      <c r="P825" s="39">
        <f t="shared" si="38"/>
        <v>2.5</v>
      </c>
    </row>
    <row r="826" spans="3:16" ht="15.75" thickBot="1" x14ac:dyDescent="0.3">
      <c r="C826" s="25" t="s">
        <v>477</v>
      </c>
      <c r="D826" s="26">
        <v>42144</v>
      </c>
      <c r="E826" s="27" t="s">
        <v>579</v>
      </c>
      <c r="F826" s="18" t="str">
        <f>VLOOKUP(E826,BD_Escuela[],2,FALSE)</f>
        <v>Investigación Quimica</v>
      </c>
      <c r="G826" s="27">
        <v>47</v>
      </c>
      <c r="H826" s="18" t="str">
        <f>VLOOKUP(G826,BD_Participacion[],2)</f>
        <v>Alta</v>
      </c>
      <c r="I826" s="18">
        <f>INDEX(BD_DecimasExtras,MATCH(H826,'BD Aux'!$H$7:$H$10,0),MATCH(YEAR(D826),'BD Aux'!$I$6:$M$6,0))</f>
        <v>0.6</v>
      </c>
      <c r="J826" s="27">
        <v>4.5</v>
      </c>
      <c r="K826" s="27">
        <v>6.2</v>
      </c>
      <c r="L826" s="27">
        <v>1.9</v>
      </c>
      <c r="M826" s="32">
        <f t="shared" si="36"/>
        <v>4.8040983606557379</v>
      </c>
      <c r="N826" s="32">
        <f t="shared" ca="1" si="37"/>
        <v>3.5799885245901644</v>
      </c>
      <c r="O826" s="32">
        <f>IF(J826&gt;AVERAGE(Prueba_1),$E$3,$E$4)</f>
        <v>4.4092307692307706</v>
      </c>
      <c r="P826" s="39">
        <f t="shared" si="38"/>
        <v>1.9</v>
      </c>
    </row>
    <row r="827" spans="3:16" ht="15.75" thickBot="1" x14ac:dyDescent="0.3">
      <c r="C827" s="25" t="s">
        <v>478</v>
      </c>
      <c r="D827" s="26">
        <v>41673</v>
      </c>
      <c r="E827" s="27" t="s">
        <v>571</v>
      </c>
      <c r="F827" s="18" t="str">
        <f>VLOOKUP(E827,BD_Escuela[],2,FALSE)</f>
        <v>Ingeniería Forestal</v>
      </c>
      <c r="G827" s="27">
        <v>4</v>
      </c>
      <c r="H827" s="18" t="str">
        <f>VLOOKUP(G827,BD_Participacion[],2)</f>
        <v>No tuvo</v>
      </c>
      <c r="I827" s="18">
        <f>INDEX(BD_DecimasExtras,MATCH(H827,'BD Aux'!$H$7:$H$10,0),MATCH(YEAR(D827),'BD Aux'!$I$6:$M$6,0))</f>
        <v>0</v>
      </c>
      <c r="J827" s="27">
        <v>6.1</v>
      </c>
      <c r="K827" s="27">
        <v>5.4</v>
      </c>
      <c r="L827" s="27">
        <v>6.2</v>
      </c>
      <c r="M827" s="32">
        <f t="shared" si="36"/>
        <v>4.2040983606557383</v>
      </c>
      <c r="N827" s="32">
        <f t="shared" ca="1" si="37"/>
        <v>5.5557885245901639</v>
      </c>
      <c r="O827" s="32">
        <f>IF(J827&gt;AVERAGE(Prueba_1),$E$3,$E$4)</f>
        <v>4.4092307692307706</v>
      </c>
      <c r="P827" s="39">
        <f t="shared" si="38"/>
        <v>6.2</v>
      </c>
    </row>
    <row r="828" spans="3:16" ht="15.75" thickBot="1" x14ac:dyDescent="0.3">
      <c r="C828" s="25" t="s">
        <v>454</v>
      </c>
      <c r="D828" s="26">
        <v>42348</v>
      </c>
      <c r="E828" s="27" t="s">
        <v>567</v>
      </c>
      <c r="F828" s="18" t="str">
        <f>VLOOKUP(E828,BD_Escuela[],2,FALSE)</f>
        <v>Ingeniería Comercial</v>
      </c>
      <c r="G828" s="27">
        <v>24</v>
      </c>
      <c r="H828" s="18" t="str">
        <f>VLOOKUP(G828,BD_Participacion[],2)</f>
        <v>Baja</v>
      </c>
      <c r="I828" s="18">
        <f>INDEX(BD_DecimasExtras,MATCH(H828,'BD Aux'!$H$7:$H$10,0),MATCH(YEAR(D828),'BD Aux'!$I$6:$M$6,0))</f>
        <v>0.1</v>
      </c>
      <c r="J828" s="27">
        <v>2.2000000000000002</v>
      </c>
      <c r="K828" s="27">
        <v>6.9</v>
      </c>
      <c r="L828" s="27">
        <v>2.1</v>
      </c>
      <c r="M828" s="32">
        <f t="shared" si="36"/>
        <v>4.3040983606557379</v>
      </c>
      <c r="N828" s="32">
        <f t="shared" ca="1" si="37"/>
        <v>3.4197885245901642</v>
      </c>
      <c r="O828" s="32">
        <f>IF(J828&gt;AVERAGE(Prueba_1),$E$3,$E$4)</f>
        <v>3.2210526315789472</v>
      </c>
      <c r="P828" s="39">
        <f t="shared" ca="1" si="38"/>
        <v>3.2210526315789472</v>
      </c>
    </row>
    <row r="829" spans="3:16" ht="15.75" thickBot="1" x14ac:dyDescent="0.3">
      <c r="C829" s="25" t="s">
        <v>479</v>
      </c>
      <c r="D829" s="26">
        <v>42388</v>
      </c>
      <c r="E829" s="27" t="s">
        <v>571</v>
      </c>
      <c r="F829" s="18" t="str">
        <f>VLOOKUP(E829,BD_Escuela[],2,FALSE)</f>
        <v>Ingeniería Forestal</v>
      </c>
      <c r="G829" s="27">
        <v>45</v>
      </c>
      <c r="H829" s="18" t="str">
        <f>VLOOKUP(G829,BD_Participacion[],2)</f>
        <v>Alta</v>
      </c>
      <c r="I829" s="18">
        <f>INDEX(BD_DecimasExtras,MATCH(H829,'BD Aux'!$H$7:$H$10,0),MATCH(YEAR(D829),'BD Aux'!$I$6:$M$6,0))</f>
        <v>0.6</v>
      </c>
      <c r="J829" s="27">
        <v>4.4000000000000004</v>
      </c>
      <c r="K829" s="27">
        <v>4.3</v>
      </c>
      <c r="L829" s="27">
        <v>4.7</v>
      </c>
      <c r="M829" s="32">
        <f t="shared" si="36"/>
        <v>4.8040983606557379</v>
      </c>
      <c r="N829" s="32">
        <f t="shared" ca="1" si="37"/>
        <v>5.0751885245901649</v>
      </c>
      <c r="O829" s="32">
        <f>IF(J829&gt;AVERAGE(Prueba_1),$E$3,$E$4)</f>
        <v>4.4092307692307706</v>
      </c>
      <c r="P829" s="39">
        <f t="shared" si="38"/>
        <v>4.7</v>
      </c>
    </row>
    <row r="830" spans="3:16" ht="15.75" thickBot="1" x14ac:dyDescent="0.3">
      <c r="C830" s="25" t="s">
        <v>228</v>
      </c>
      <c r="D830" s="26">
        <v>42223</v>
      </c>
      <c r="E830" s="27" t="s">
        <v>573</v>
      </c>
      <c r="F830" s="18" t="str">
        <f>VLOOKUP(E830,BD_Escuela[],2,FALSE)</f>
        <v>Ingeniería Mecánica</v>
      </c>
      <c r="G830" s="27">
        <v>14</v>
      </c>
      <c r="H830" s="18" t="str">
        <f>VLOOKUP(G830,BD_Participacion[],2)</f>
        <v>No tuvo</v>
      </c>
      <c r="I830" s="18">
        <f>INDEX(BD_DecimasExtras,MATCH(H830,'BD Aux'!$H$7:$H$10,0),MATCH(YEAR(D830),'BD Aux'!$I$6:$M$6,0))</f>
        <v>0</v>
      </c>
      <c r="J830" s="27">
        <v>5.8</v>
      </c>
      <c r="K830" s="27">
        <v>5.4</v>
      </c>
      <c r="L830" s="27">
        <v>4.2</v>
      </c>
      <c r="M830" s="32">
        <f t="shared" si="36"/>
        <v>4.2040983606557383</v>
      </c>
      <c r="N830" s="32">
        <f t="shared" ca="1" si="37"/>
        <v>4.4877885245901643</v>
      </c>
      <c r="O830" s="32">
        <f>IF(J830&gt;AVERAGE(Prueba_1),$E$3,$E$4)</f>
        <v>4.4092307692307706</v>
      </c>
      <c r="P830" s="39">
        <f t="shared" si="38"/>
        <v>5.8</v>
      </c>
    </row>
    <row r="831" spans="3:16" ht="15.75" thickBot="1" x14ac:dyDescent="0.3">
      <c r="C831" s="25" t="s">
        <v>355</v>
      </c>
      <c r="D831" s="26">
        <v>42336</v>
      </c>
      <c r="E831" s="27" t="s">
        <v>569</v>
      </c>
      <c r="F831" s="18" t="str">
        <f>VLOOKUP(E831,BD_Escuela[],2,FALSE)</f>
        <v>Ingeniería Computación</v>
      </c>
      <c r="G831" s="27">
        <v>35</v>
      </c>
      <c r="H831" s="18" t="str">
        <f>VLOOKUP(G831,BD_Participacion[],2)</f>
        <v xml:space="preserve">Media </v>
      </c>
      <c r="I831" s="18">
        <f>INDEX(BD_DecimasExtras,MATCH(H831,'BD Aux'!$H$7:$H$10,0),MATCH(YEAR(D831),'BD Aux'!$I$6:$M$6,0))</f>
        <v>0.3</v>
      </c>
      <c r="J831" s="27">
        <v>2.2000000000000002</v>
      </c>
      <c r="K831" s="27">
        <v>4.9000000000000004</v>
      </c>
      <c r="L831" s="27">
        <v>6.2</v>
      </c>
      <c r="M831" s="32">
        <f t="shared" si="36"/>
        <v>4.5040983606557381</v>
      </c>
      <c r="N831" s="32">
        <f t="shared" ca="1" si="37"/>
        <v>5.7159885245901645</v>
      </c>
      <c r="O831" s="32">
        <f>IF(J831&gt;AVERAGE(Prueba_1),$E$3,$E$4)</f>
        <v>3.2210526315789472</v>
      </c>
      <c r="P831" s="39">
        <f t="shared" si="38"/>
        <v>6.2</v>
      </c>
    </row>
    <row r="832" spans="3:16" ht="15.75" thickBot="1" x14ac:dyDescent="0.3">
      <c r="C832" s="25" t="s">
        <v>480</v>
      </c>
      <c r="D832" s="26">
        <v>42397</v>
      </c>
      <c r="E832" s="27" t="s">
        <v>561</v>
      </c>
      <c r="F832" s="18" t="str">
        <f>VLOOKUP(E832,BD_Escuela[],2,FALSE)</f>
        <v>Astronomía</v>
      </c>
      <c r="G832" s="27">
        <v>28</v>
      </c>
      <c r="H832" s="18" t="str">
        <f>VLOOKUP(G832,BD_Participacion[],2)</f>
        <v>Baja</v>
      </c>
      <c r="I832" s="18">
        <f>INDEX(BD_DecimasExtras,MATCH(H832,'BD Aux'!$H$7:$H$10,0),MATCH(YEAR(D832),'BD Aux'!$I$6:$M$6,0))</f>
        <v>0.1</v>
      </c>
      <c r="J832" s="27">
        <v>2.7</v>
      </c>
      <c r="K832" s="27">
        <v>5.3</v>
      </c>
      <c r="L832" s="27">
        <v>6</v>
      </c>
      <c r="M832" s="32">
        <f t="shared" si="36"/>
        <v>4.3040983606557379</v>
      </c>
      <c r="N832" s="32">
        <f t="shared" ca="1" si="37"/>
        <v>5.502388524590164</v>
      </c>
      <c r="O832" s="32">
        <f>IF(J832&gt;AVERAGE(Prueba_1),$E$3,$E$4)</f>
        <v>3.2210526315789472</v>
      </c>
      <c r="P832" s="39">
        <f t="shared" si="38"/>
        <v>6</v>
      </c>
    </row>
    <row r="833" spans="3:16" ht="15.75" thickBot="1" x14ac:dyDescent="0.3">
      <c r="C833" s="25" t="s">
        <v>335</v>
      </c>
      <c r="D833" s="26">
        <v>42016</v>
      </c>
      <c r="E833" s="27" t="s">
        <v>573</v>
      </c>
      <c r="F833" s="18" t="str">
        <f>VLOOKUP(E833,BD_Escuela[],2,FALSE)</f>
        <v>Ingeniería Mecánica</v>
      </c>
      <c r="G833" s="27">
        <v>31</v>
      </c>
      <c r="H833" s="18" t="str">
        <f>VLOOKUP(G833,BD_Participacion[],2)</f>
        <v xml:space="preserve">Media </v>
      </c>
      <c r="I833" s="18">
        <f>INDEX(BD_DecimasExtras,MATCH(H833,'BD Aux'!$H$7:$H$10,0),MATCH(YEAR(D833),'BD Aux'!$I$6:$M$6,0))</f>
        <v>0.3</v>
      </c>
      <c r="J833" s="27">
        <v>2.7</v>
      </c>
      <c r="K833" s="27">
        <v>5.0999999999999996</v>
      </c>
      <c r="L833" s="27">
        <v>3.1</v>
      </c>
      <c r="M833" s="32">
        <f t="shared" si="36"/>
        <v>4.5040983606557381</v>
      </c>
      <c r="N833" s="32">
        <f t="shared" ca="1" si="37"/>
        <v>4.0605885245901643</v>
      </c>
      <c r="O833" s="32">
        <f>IF(J833&gt;AVERAGE(Prueba_1),$E$3,$E$4)</f>
        <v>3.2210526315789472</v>
      </c>
      <c r="P833" s="39">
        <f t="shared" si="38"/>
        <v>2.7</v>
      </c>
    </row>
    <row r="834" spans="3:16" ht="15.75" thickBot="1" x14ac:dyDescent="0.3">
      <c r="C834" s="25" t="s">
        <v>419</v>
      </c>
      <c r="D834" s="26">
        <v>41460</v>
      </c>
      <c r="E834" s="27" t="s">
        <v>559</v>
      </c>
      <c r="F834" s="18" t="str">
        <f>VLOOKUP(E834,BD_Escuela[],2,FALSE)</f>
        <v>Agronomía</v>
      </c>
      <c r="G834" s="27">
        <v>40</v>
      </c>
      <c r="H834" s="18" t="str">
        <f>VLOOKUP(G834,BD_Participacion[],2)</f>
        <v xml:space="preserve">Media </v>
      </c>
      <c r="I834" s="18">
        <f>INDEX(BD_DecimasExtras,MATCH(H834,'BD Aux'!$H$7:$H$10,0),MATCH(YEAR(D834),'BD Aux'!$I$6:$M$6,0))</f>
        <v>0.2</v>
      </c>
      <c r="J834" s="27">
        <v>3.8</v>
      </c>
      <c r="K834" s="27">
        <v>2.9</v>
      </c>
      <c r="L834" s="27">
        <v>5.9</v>
      </c>
      <c r="M834" s="32">
        <f t="shared" si="36"/>
        <v>4.3</v>
      </c>
      <c r="N834" s="32">
        <f t="shared" ca="1" si="37"/>
        <v>5.4467999999999996</v>
      </c>
      <c r="O834" s="32">
        <f>IF(J834&gt;AVERAGE(Prueba_1),$E$3,$E$4)</f>
        <v>3.2210526315789472</v>
      </c>
      <c r="P834" s="39">
        <f t="shared" si="38"/>
        <v>5.9</v>
      </c>
    </row>
    <row r="835" spans="3:16" ht="15.75" thickBot="1" x14ac:dyDescent="0.3">
      <c r="C835" s="25" t="s">
        <v>181</v>
      </c>
      <c r="D835" s="26">
        <v>42088</v>
      </c>
      <c r="E835" s="27" t="s">
        <v>575</v>
      </c>
      <c r="F835" s="18" t="str">
        <f>VLOOKUP(E835,BD_Escuela[],2,FALSE)</f>
        <v>Ingeniería Transporte</v>
      </c>
      <c r="G835" s="27">
        <v>9</v>
      </c>
      <c r="H835" s="18" t="str">
        <f>VLOOKUP(G835,BD_Participacion[],2)</f>
        <v>No tuvo</v>
      </c>
      <c r="I835" s="18">
        <f>INDEX(BD_DecimasExtras,MATCH(H835,'BD Aux'!$H$7:$H$10,0),MATCH(YEAR(D835),'BD Aux'!$I$6:$M$6,0))</f>
        <v>0</v>
      </c>
      <c r="J835" s="27">
        <v>4.9000000000000004</v>
      </c>
      <c r="K835" s="27">
        <v>3.5</v>
      </c>
      <c r="L835" s="27">
        <v>2.9</v>
      </c>
      <c r="M835" s="32">
        <f t="shared" si="36"/>
        <v>4.2040983606557383</v>
      </c>
      <c r="N835" s="32">
        <f t="shared" ca="1" si="37"/>
        <v>3.7935885245901648</v>
      </c>
      <c r="O835" s="32">
        <f>IF(J835&gt;AVERAGE(Prueba_1),$E$3,$E$4)</f>
        <v>4.4092307692307706</v>
      </c>
      <c r="P835" s="39">
        <f t="shared" ca="1" si="38"/>
        <v>3.7935885245901648</v>
      </c>
    </row>
    <row r="836" spans="3:16" ht="15.75" thickBot="1" x14ac:dyDescent="0.3">
      <c r="C836" s="25" t="s">
        <v>481</v>
      </c>
      <c r="D836" s="26">
        <v>42155</v>
      </c>
      <c r="E836" s="27" t="s">
        <v>569</v>
      </c>
      <c r="F836" s="18" t="str">
        <f>VLOOKUP(E836,BD_Escuela[],2,FALSE)</f>
        <v>Ingeniería Computación</v>
      </c>
      <c r="G836" s="27">
        <v>34</v>
      </c>
      <c r="H836" s="18" t="str">
        <f>VLOOKUP(G836,BD_Participacion[],2)</f>
        <v xml:space="preserve">Media </v>
      </c>
      <c r="I836" s="18">
        <f>INDEX(BD_DecimasExtras,MATCH(H836,'BD Aux'!$H$7:$H$10,0),MATCH(YEAR(D836),'BD Aux'!$I$6:$M$6,0))</f>
        <v>0.3</v>
      </c>
      <c r="J836" s="27">
        <v>3.6</v>
      </c>
      <c r="K836" s="27">
        <v>5.3</v>
      </c>
      <c r="L836" s="27">
        <v>3.4</v>
      </c>
      <c r="M836" s="32">
        <f t="shared" si="36"/>
        <v>4.5040983606557381</v>
      </c>
      <c r="N836" s="32">
        <f t="shared" ca="1" si="37"/>
        <v>4.220788524590164</v>
      </c>
      <c r="O836" s="32">
        <f>IF(J836&gt;AVERAGE(Prueba_1),$E$3,$E$4)</f>
        <v>3.2210526315789472</v>
      </c>
      <c r="P836" s="39">
        <f t="shared" si="38"/>
        <v>3.4</v>
      </c>
    </row>
    <row r="837" spans="3:16" ht="15.75" thickBot="1" x14ac:dyDescent="0.3">
      <c r="C837" s="25" t="s">
        <v>419</v>
      </c>
      <c r="D837" s="26">
        <v>41460</v>
      </c>
      <c r="E837" s="27" t="s">
        <v>569</v>
      </c>
      <c r="F837" s="18" t="str">
        <f>VLOOKUP(E837,BD_Escuela[],2,FALSE)</f>
        <v>Ingeniería Computación</v>
      </c>
      <c r="G837" s="27">
        <v>20</v>
      </c>
      <c r="H837" s="18" t="str">
        <f>VLOOKUP(G837,BD_Participacion[],2)</f>
        <v>Baja</v>
      </c>
      <c r="I837" s="18">
        <f>INDEX(BD_DecimasExtras,MATCH(H837,'BD Aux'!$H$7:$H$10,0),MATCH(YEAR(D837),'BD Aux'!$I$6:$M$6,0))</f>
        <v>0.1</v>
      </c>
      <c r="J837" s="27">
        <v>4.2</v>
      </c>
      <c r="K837" s="27">
        <v>2.1</v>
      </c>
      <c r="L837" s="27">
        <v>1</v>
      </c>
      <c r="M837" s="32">
        <f t="shared" si="36"/>
        <v>4.3040983606557379</v>
      </c>
      <c r="N837" s="32">
        <f t="shared" ca="1" si="37"/>
        <v>2.8323885245901641</v>
      </c>
      <c r="O837" s="32">
        <f>IF(J837&gt;AVERAGE(Prueba_1),$E$3,$E$4)</f>
        <v>4.4092307692307706</v>
      </c>
      <c r="P837" s="39">
        <f t="shared" ca="1" si="38"/>
        <v>2.8323885245901641</v>
      </c>
    </row>
    <row r="838" spans="3:16" ht="15.75" thickBot="1" x14ac:dyDescent="0.3">
      <c r="C838" s="25" t="s">
        <v>482</v>
      </c>
      <c r="D838" s="26">
        <v>41649</v>
      </c>
      <c r="E838" s="27" t="s">
        <v>565</v>
      </c>
      <c r="F838" s="18" t="str">
        <f>VLOOKUP(E838,BD_Escuela[],2,FALSE)</f>
        <v>Enfermería</v>
      </c>
      <c r="G838" s="27">
        <v>44</v>
      </c>
      <c r="H838" s="18" t="str">
        <f>VLOOKUP(G838,BD_Participacion[],2)</f>
        <v xml:space="preserve">Media </v>
      </c>
      <c r="I838" s="18">
        <f>INDEX(BD_DecimasExtras,MATCH(H838,'BD Aux'!$H$7:$H$10,0),MATCH(YEAR(D838),'BD Aux'!$I$6:$M$6,0))</f>
        <v>0.3</v>
      </c>
      <c r="J838" s="27">
        <v>3.2</v>
      </c>
      <c r="K838" s="27">
        <v>5.4</v>
      </c>
      <c r="L838" s="27">
        <v>1.7</v>
      </c>
      <c r="M838" s="32">
        <f t="shared" si="36"/>
        <v>4.5040983606557381</v>
      </c>
      <c r="N838" s="32">
        <f t="shared" ca="1" si="37"/>
        <v>3.3129885245901645</v>
      </c>
      <c r="O838" s="32">
        <f>IF(J838&gt;AVERAGE(Prueba_1),$E$3,$E$4)</f>
        <v>3.2210526315789472</v>
      </c>
      <c r="P838" s="39">
        <f t="shared" si="38"/>
        <v>1.7</v>
      </c>
    </row>
    <row r="839" spans="3:16" ht="15.75" thickBot="1" x14ac:dyDescent="0.3">
      <c r="C839" s="25" t="s">
        <v>175</v>
      </c>
      <c r="D839" s="26">
        <v>42658</v>
      </c>
      <c r="E839" s="27" t="s">
        <v>573</v>
      </c>
      <c r="F839" s="18" t="str">
        <f>VLOOKUP(E839,BD_Escuela[],2,FALSE)</f>
        <v>Ingeniería Mecánica</v>
      </c>
      <c r="G839" s="27">
        <v>13</v>
      </c>
      <c r="H839" s="18" t="str">
        <f>VLOOKUP(G839,BD_Participacion[],2)</f>
        <v>No tuvo</v>
      </c>
      <c r="I839" s="18">
        <f>INDEX(BD_DecimasExtras,MATCH(H839,'BD Aux'!$H$7:$H$10,0),MATCH(YEAR(D839),'BD Aux'!$I$6:$M$6,0))</f>
        <v>0</v>
      </c>
      <c r="J839" s="27">
        <v>1.5</v>
      </c>
      <c r="K839" s="27">
        <v>5.0999999999999996</v>
      </c>
      <c r="L839" s="27">
        <v>6.9</v>
      </c>
      <c r="M839" s="32">
        <f t="shared" si="36"/>
        <v>4.2040983606557383</v>
      </c>
      <c r="N839" s="32">
        <f t="shared" ca="1" si="37"/>
        <v>4.2</v>
      </c>
      <c r="O839" s="32">
        <f>IF(J839&gt;AVERAGE(Prueba_1),$E$3,$E$4)</f>
        <v>3.2210526315789472</v>
      </c>
      <c r="P839" s="39">
        <f t="shared" si="38"/>
        <v>6.9</v>
      </c>
    </row>
    <row r="840" spans="3:16" ht="15.75" thickBot="1" x14ac:dyDescent="0.3">
      <c r="C840" s="25" t="s">
        <v>29</v>
      </c>
      <c r="D840" s="26">
        <v>41521</v>
      </c>
      <c r="E840" s="27" t="s">
        <v>567</v>
      </c>
      <c r="F840" s="18" t="str">
        <f>VLOOKUP(E840,BD_Escuela[],2,FALSE)</f>
        <v>Ingeniería Comercial</v>
      </c>
      <c r="G840" s="27">
        <v>13</v>
      </c>
      <c r="H840" s="18" t="str">
        <f>VLOOKUP(G840,BD_Participacion[],2)</f>
        <v>No tuvo</v>
      </c>
      <c r="I840" s="18">
        <f>INDEX(BD_DecimasExtras,MATCH(H840,'BD Aux'!$H$7:$H$10,0),MATCH(YEAR(D840),'BD Aux'!$I$6:$M$6,0))</f>
        <v>0</v>
      </c>
      <c r="J840" s="27">
        <v>1.5</v>
      </c>
      <c r="K840" s="27">
        <v>5.7</v>
      </c>
      <c r="L840" s="27">
        <v>5.7</v>
      </c>
      <c r="M840" s="32">
        <f t="shared" ref="M840:M903" si="39">IF(F840&lt;&gt;"Agronomía",$E$2+I840,IF(D840&gt;12-31-2015,AVERAGE(J840:L840)+I840/2,SUM(J840:L840)*(1-0.65)))</f>
        <v>4.2040983606557383</v>
      </c>
      <c r="N840" s="32">
        <f t="shared" ref="N840:N903" ca="1" si="40">IF(YEARFRAC(D840,TODAY())&gt;3.75,SUM(L840,M840)*(1-0.466),4.2)</f>
        <v>5.2887885245901645</v>
      </c>
      <c r="O840" s="32">
        <f>IF(J840&gt;AVERAGE(Prueba_1),$E$3,$E$4)</f>
        <v>3.2210526315789472</v>
      </c>
      <c r="P840" s="39">
        <f t="shared" ref="P840:P903" si="41">IF(L840&lt;4,IF(I840&gt;AVERAGE($I$7:$I$1048),MIN(J840:L840),MIN(M840:O840)),MAX(J840:L840))</f>
        <v>5.7</v>
      </c>
    </row>
    <row r="841" spans="3:16" ht="15.75" thickBot="1" x14ac:dyDescent="0.3">
      <c r="C841" s="25" t="s">
        <v>0</v>
      </c>
      <c r="D841" s="26">
        <v>42357</v>
      </c>
      <c r="E841" s="27" t="s">
        <v>571</v>
      </c>
      <c r="F841" s="18" t="str">
        <f>VLOOKUP(E841,BD_Escuela[],2,FALSE)</f>
        <v>Ingeniería Forestal</v>
      </c>
      <c r="G841" s="27">
        <v>40</v>
      </c>
      <c r="H841" s="18" t="str">
        <f>VLOOKUP(G841,BD_Participacion[],2)</f>
        <v xml:space="preserve">Media </v>
      </c>
      <c r="I841" s="18">
        <f>INDEX(BD_DecimasExtras,MATCH(H841,'BD Aux'!$H$7:$H$10,0),MATCH(YEAR(D841),'BD Aux'!$I$6:$M$6,0))</f>
        <v>0.3</v>
      </c>
      <c r="J841" s="27">
        <v>4.3</v>
      </c>
      <c r="K841" s="27">
        <v>5.8</v>
      </c>
      <c r="L841" s="27">
        <v>3.7</v>
      </c>
      <c r="M841" s="32">
        <f t="shared" si="39"/>
        <v>4.5040983606557381</v>
      </c>
      <c r="N841" s="32">
        <f t="shared" ca="1" si="40"/>
        <v>4.3809885245901645</v>
      </c>
      <c r="O841" s="32">
        <f>IF(J841&gt;AVERAGE(Prueba_1),$E$3,$E$4)</f>
        <v>4.4092307692307706</v>
      </c>
      <c r="P841" s="39">
        <f t="shared" si="41"/>
        <v>3.7</v>
      </c>
    </row>
    <row r="842" spans="3:16" ht="15.75" thickBot="1" x14ac:dyDescent="0.3">
      <c r="C842" s="25" t="s">
        <v>183</v>
      </c>
      <c r="D842" s="26">
        <v>42175</v>
      </c>
      <c r="E842" s="27" t="s">
        <v>561</v>
      </c>
      <c r="F842" s="18" t="str">
        <f>VLOOKUP(E842,BD_Escuela[],2,FALSE)</f>
        <v>Astronomía</v>
      </c>
      <c r="G842" s="27">
        <v>8</v>
      </c>
      <c r="H842" s="18" t="str">
        <f>VLOOKUP(G842,BD_Participacion[],2)</f>
        <v>No tuvo</v>
      </c>
      <c r="I842" s="18">
        <f>INDEX(BD_DecimasExtras,MATCH(H842,'BD Aux'!$H$7:$H$10,0),MATCH(YEAR(D842),'BD Aux'!$I$6:$M$6,0))</f>
        <v>0</v>
      </c>
      <c r="J842" s="27">
        <v>2.4</v>
      </c>
      <c r="K842" s="27">
        <v>3.4</v>
      </c>
      <c r="L842" s="27">
        <v>2.2000000000000002</v>
      </c>
      <c r="M842" s="32">
        <f t="shared" si="39"/>
        <v>4.2040983606557383</v>
      </c>
      <c r="N842" s="32">
        <f t="shared" ca="1" si="40"/>
        <v>3.4197885245901647</v>
      </c>
      <c r="O842" s="32">
        <f>IF(J842&gt;AVERAGE(Prueba_1),$E$3,$E$4)</f>
        <v>3.2210526315789472</v>
      </c>
      <c r="P842" s="39">
        <f t="shared" ca="1" si="41"/>
        <v>3.2210526315789472</v>
      </c>
    </row>
    <row r="843" spans="3:16" ht="15.75" thickBot="1" x14ac:dyDescent="0.3">
      <c r="C843" s="25" t="s">
        <v>19</v>
      </c>
      <c r="D843" s="26">
        <v>42320</v>
      </c>
      <c r="E843" s="27" t="s">
        <v>561</v>
      </c>
      <c r="F843" s="18" t="str">
        <f>VLOOKUP(E843,BD_Escuela[],2,FALSE)</f>
        <v>Astronomía</v>
      </c>
      <c r="G843" s="27">
        <v>24</v>
      </c>
      <c r="H843" s="18" t="str">
        <f>VLOOKUP(G843,BD_Participacion[],2)</f>
        <v>Baja</v>
      </c>
      <c r="I843" s="18">
        <f>INDEX(BD_DecimasExtras,MATCH(H843,'BD Aux'!$H$7:$H$10,0),MATCH(YEAR(D843),'BD Aux'!$I$6:$M$6,0))</f>
        <v>0.1</v>
      </c>
      <c r="J843" s="27">
        <v>6.6</v>
      </c>
      <c r="K843" s="27">
        <v>5.9</v>
      </c>
      <c r="L843" s="27">
        <v>5.5</v>
      </c>
      <c r="M843" s="32">
        <f t="shared" si="39"/>
        <v>4.3040983606557379</v>
      </c>
      <c r="N843" s="32">
        <f t="shared" ca="1" si="40"/>
        <v>5.2353885245901646</v>
      </c>
      <c r="O843" s="32">
        <f>IF(J843&gt;AVERAGE(Prueba_1),$E$3,$E$4)</f>
        <v>4.4092307692307706</v>
      </c>
      <c r="P843" s="39">
        <f t="shared" si="41"/>
        <v>6.6</v>
      </c>
    </row>
    <row r="844" spans="3:16" ht="15.75" thickBot="1" x14ac:dyDescent="0.3">
      <c r="C844" s="25" t="s">
        <v>19</v>
      </c>
      <c r="D844" s="26">
        <v>42005</v>
      </c>
      <c r="E844" s="27" t="s">
        <v>579</v>
      </c>
      <c r="F844" s="18" t="str">
        <f>VLOOKUP(E844,BD_Escuela[],2,FALSE)</f>
        <v>Investigación Quimica</v>
      </c>
      <c r="G844" s="27">
        <v>1</v>
      </c>
      <c r="H844" s="18" t="str">
        <f>VLOOKUP(G844,BD_Participacion[],2)</f>
        <v>No tuvo</v>
      </c>
      <c r="I844" s="18">
        <f>INDEX(BD_DecimasExtras,MATCH(H844,'BD Aux'!$H$7:$H$10,0),MATCH(YEAR(D844),'BD Aux'!$I$6:$M$6,0))</f>
        <v>0</v>
      </c>
      <c r="J844" s="27">
        <v>3.6</v>
      </c>
      <c r="K844" s="27">
        <v>5.8</v>
      </c>
      <c r="L844" s="27">
        <v>6.1</v>
      </c>
      <c r="M844" s="32">
        <f t="shared" si="39"/>
        <v>4.2040983606557383</v>
      </c>
      <c r="N844" s="32">
        <f t="shared" ca="1" si="40"/>
        <v>5.502388524590164</v>
      </c>
      <c r="O844" s="32">
        <f>IF(J844&gt;AVERAGE(Prueba_1),$E$3,$E$4)</f>
        <v>3.2210526315789472</v>
      </c>
      <c r="P844" s="39">
        <f t="shared" si="41"/>
        <v>6.1</v>
      </c>
    </row>
    <row r="845" spans="3:16" ht="15.75" thickBot="1" x14ac:dyDescent="0.3">
      <c r="C845" s="25" t="s">
        <v>330</v>
      </c>
      <c r="D845" s="26">
        <v>42492</v>
      </c>
      <c r="E845" s="27" t="s">
        <v>579</v>
      </c>
      <c r="F845" s="18" t="str">
        <f>VLOOKUP(E845,BD_Escuela[],2,FALSE)</f>
        <v>Investigación Quimica</v>
      </c>
      <c r="G845" s="27">
        <v>47</v>
      </c>
      <c r="H845" s="18" t="str">
        <f>VLOOKUP(G845,BD_Participacion[],2)</f>
        <v>Alta</v>
      </c>
      <c r="I845" s="18">
        <f>INDEX(BD_DecimasExtras,MATCH(H845,'BD Aux'!$H$7:$H$10,0),MATCH(YEAR(D845),'BD Aux'!$I$6:$M$6,0))</f>
        <v>0.6</v>
      </c>
      <c r="J845" s="27">
        <v>1.5</v>
      </c>
      <c r="K845" s="27">
        <v>5.3</v>
      </c>
      <c r="L845" s="27">
        <v>4.7</v>
      </c>
      <c r="M845" s="32">
        <f t="shared" si="39"/>
        <v>4.8040983606557379</v>
      </c>
      <c r="N845" s="32">
        <f t="shared" ca="1" si="40"/>
        <v>5.0751885245901649</v>
      </c>
      <c r="O845" s="32">
        <f>IF(J845&gt;AVERAGE(Prueba_1),$E$3,$E$4)</f>
        <v>3.2210526315789472</v>
      </c>
      <c r="P845" s="39">
        <f t="shared" si="41"/>
        <v>5.3</v>
      </c>
    </row>
    <row r="846" spans="3:16" ht="15.75" thickBot="1" x14ac:dyDescent="0.3">
      <c r="C846" s="25" t="s">
        <v>3</v>
      </c>
      <c r="D846" s="26">
        <v>42606</v>
      </c>
      <c r="E846" s="27" t="s">
        <v>565</v>
      </c>
      <c r="F846" s="18" t="str">
        <f>VLOOKUP(E846,BD_Escuela[],2,FALSE)</f>
        <v>Enfermería</v>
      </c>
      <c r="G846" s="27">
        <v>10</v>
      </c>
      <c r="H846" s="18" t="str">
        <f>VLOOKUP(G846,BD_Participacion[],2)</f>
        <v>No tuvo</v>
      </c>
      <c r="I846" s="18">
        <f>INDEX(BD_DecimasExtras,MATCH(H846,'BD Aux'!$H$7:$H$10,0),MATCH(YEAR(D846),'BD Aux'!$I$6:$M$6,0))</f>
        <v>0</v>
      </c>
      <c r="J846" s="27">
        <v>6.1</v>
      </c>
      <c r="K846" s="27">
        <v>4</v>
      </c>
      <c r="L846" s="27">
        <v>6.8</v>
      </c>
      <c r="M846" s="32">
        <f t="shared" si="39"/>
        <v>4.2040983606557383</v>
      </c>
      <c r="N846" s="32">
        <f t="shared" ca="1" si="40"/>
        <v>4.2</v>
      </c>
      <c r="O846" s="32">
        <f>IF(J846&gt;AVERAGE(Prueba_1),$E$3,$E$4)</f>
        <v>4.4092307692307706</v>
      </c>
      <c r="P846" s="39">
        <f t="shared" si="41"/>
        <v>6.8</v>
      </c>
    </row>
    <row r="847" spans="3:16" ht="15.75" thickBot="1" x14ac:dyDescent="0.3">
      <c r="C847" s="25" t="s">
        <v>14</v>
      </c>
      <c r="D847" s="26">
        <v>41930</v>
      </c>
      <c r="E847" s="27" t="s">
        <v>565</v>
      </c>
      <c r="F847" s="18" t="str">
        <f>VLOOKUP(E847,BD_Escuela[],2,FALSE)</f>
        <v>Enfermería</v>
      </c>
      <c r="G847" s="27">
        <v>43</v>
      </c>
      <c r="H847" s="18" t="str">
        <f>VLOOKUP(G847,BD_Participacion[],2)</f>
        <v xml:space="preserve">Media </v>
      </c>
      <c r="I847" s="18">
        <f>INDEX(BD_DecimasExtras,MATCH(H847,'BD Aux'!$H$7:$H$10,0),MATCH(YEAR(D847),'BD Aux'!$I$6:$M$6,0))</f>
        <v>0.3</v>
      </c>
      <c r="J847" s="27">
        <v>2.1</v>
      </c>
      <c r="K847" s="27">
        <v>6.4</v>
      </c>
      <c r="L847" s="27">
        <v>3.7</v>
      </c>
      <c r="M847" s="32">
        <f t="shared" si="39"/>
        <v>4.5040983606557381</v>
      </c>
      <c r="N847" s="32">
        <f t="shared" ca="1" si="40"/>
        <v>4.3809885245901645</v>
      </c>
      <c r="O847" s="32">
        <f>IF(J847&gt;AVERAGE(Prueba_1),$E$3,$E$4)</f>
        <v>3.2210526315789472</v>
      </c>
      <c r="P847" s="39">
        <f t="shared" si="41"/>
        <v>2.1</v>
      </c>
    </row>
    <row r="848" spans="3:16" ht="15.75" thickBot="1" x14ac:dyDescent="0.3">
      <c r="C848" s="25" t="s">
        <v>4</v>
      </c>
      <c r="D848" s="26">
        <v>41733</v>
      </c>
      <c r="E848" s="27" t="s">
        <v>565</v>
      </c>
      <c r="F848" s="18" t="str">
        <f>VLOOKUP(E848,BD_Escuela[],2,FALSE)</f>
        <v>Enfermería</v>
      </c>
      <c r="G848" s="27">
        <v>38</v>
      </c>
      <c r="H848" s="18" t="str">
        <f>VLOOKUP(G848,BD_Participacion[],2)</f>
        <v xml:space="preserve">Media </v>
      </c>
      <c r="I848" s="18">
        <f>INDEX(BD_DecimasExtras,MATCH(H848,'BD Aux'!$H$7:$H$10,0),MATCH(YEAR(D848),'BD Aux'!$I$6:$M$6,0))</f>
        <v>0.3</v>
      </c>
      <c r="J848" s="27">
        <v>2.6</v>
      </c>
      <c r="K848" s="27">
        <v>4.5999999999999996</v>
      </c>
      <c r="L848" s="27">
        <v>4.2</v>
      </c>
      <c r="M848" s="32">
        <f t="shared" si="39"/>
        <v>4.5040983606557381</v>
      </c>
      <c r="N848" s="32">
        <f t="shared" ca="1" si="40"/>
        <v>4.6479885245901649</v>
      </c>
      <c r="O848" s="32">
        <f>IF(J848&gt;AVERAGE(Prueba_1),$E$3,$E$4)</f>
        <v>3.2210526315789472</v>
      </c>
      <c r="P848" s="39">
        <f t="shared" si="41"/>
        <v>4.5999999999999996</v>
      </c>
    </row>
    <row r="849" spans="3:16" ht="15.75" thickBot="1" x14ac:dyDescent="0.3">
      <c r="C849" s="25" t="s">
        <v>482</v>
      </c>
      <c r="D849" s="26">
        <v>41484</v>
      </c>
      <c r="E849" s="27" t="s">
        <v>579</v>
      </c>
      <c r="F849" s="18" t="str">
        <f>VLOOKUP(E849,BD_Escuela[],2,FALSE)</f>
        <v>Investigación Quimica</v>
      </c>
      <c r="G849" s="27">
        <v>41</v>
      </c>
      <c r="H849" s="18" t="str">
        <f>VLOOKUP(G849,BD_Participacion[],2)</f>
        <v xml:space="preserve">Media </v>
      </c>
      <c r="I849" s="18">
        <f>INDEX(BD_DecimasExtras,MATCH(H849,'BD Aux'!$H$7:$H$10,0),MATCH(YEAR(D849),'BD Aux'!$I$6:$M$6,0))</f>
        <v>0.2</v>
      </c>
      <c r="J849" s="27">
        <v>4.5999999999999996</v>
      </c>
      <c r="K849" s="27">
        <v>5.6</v>
      </c>
      <c r="L849" s="27">
        <v>1.4</v>
      </c>
      <c r="M849" s="32">
        <f t="shared" si="39"/>
        <v>4.4040983606557385</v>
      </c>
      <c r="N849" s="32">
        <f t="shared" ca="1" si="40"/>
        <v>3.099388524590164</v>
      </c>
      <c r="O849" s="32">
        <f>IF(J849&gt;AVERAGE(Prueba_1),$E$3,$E$4)</f>
        <v>4.4092307692307706</v>
      </c>
      <c r="P849" s="39">
        <f t="shared" si="41"/>
        <v>1.4</v>
      </c>
    </row>
    <row r="850" spans="3:16" ht="15.75" thickBot="1" x14ac:dyDescent="0.3">
      <c r="C850" s="25" t="s">
        <v>299</v>
      </c>
      <c r="D850" s="26">
        <v>41558</v>
      </c>
      <c r="E850" s="27" t="s">
        <v>577</v>
      </c>
      <c r="F850" s="18" t="str">
        <f>VLOOKUP(E850,BD_Escuela[],2,FALSE)</f>
        <v>Investigación Nutrición y Dietetica</v>
      </c>
      <c r="G850" s="27">
        <v>18</v>
      </c>
      <c r="H850" s="18" t="str">
        <f>VLOOKUP(G850,BD_Participacion[],2)</f>
        <v>Baja</v>
      </c>
      <c r="I850" s="18">
        <f>INDEX(BD_DecimasExtras,MATCH(H850,'BD Aux'!$H$7:$H$10,0),MATCH(YEAR(D850),'BD Aux'!$I$6:$M$6,0))</f>
        <v>0.1</v>
      </c>
      <c r="J850" s="27">
        <v>4</v>
      </c>
      <c r="K850" s="27">
        <v>2.1</v>
      </c>
      <c r="L850" s="27">
        <v>4.2</v>
      </c>
      <c r="M850" s="32">
        <f t="shared" si="39"/>
        <v>4.3040983606557379</v>
      </c>
      <c r="N850" s="32">
        <f t="shared" ca="1" si="40"/>
        <v>4.5411885245901651</v>
      </c>
      <c r="O850" s="32">
        <f>IF(J850&gt;AVERAGE(Prueba_1),$E$3,$E$4)</f>
        <v>3.2210526315789472</v>
      </c>
      <c r="P850" s="39">
        <f t="shared" si="41"/>
        <v>4.2</v>
      </c>
    </row>
    <row r="851" spans="3:16" ht="15.75" thickBot="1" x14ac:dyDescent="0.3">
      <c r="C851" s="25" t="s">
        <v>2</v>
      </c>
      <c r="D851" s="26">
        <v>41478</v>
      </c>
      <c r="E851" s="27" t="s">
        <v>579</v>
      </c>
      <c r="F851" s="18" t="str">
        <f>VLOOKUP(E851,BD_Escuela[],2,FALSE)</f>
        <v>Investigación Quimica</v>
      </c>
      <c r="G851" s="27">
        <v>17</v>
      </c>
      <c r="H851" s="18" t="str">
        <f>VLOOKUP(G851,BD_Participacion[],2)</f>
        <v>Baja</v>
      </c>
      <c r="I851" s="18">
        <f>INDEX(BD_DecimasExtras,MATCH(H851,'BD Aux'!$H$7:$H$10,0),MATCH(YEAR(D851),'BD Aux'!$I$6:$M$6,0))</f>
        <v>0.1</v>
      </c>
      <c r="J851" s="27">
        <v>1.7</v>
      </c>
      <c r="K851" s="27">
        <v>4.7</v>
      </c>
      <c r="L851" s="27">
        <v>3</v>
      </c>
      <c r="M851" s="32">
        <f t="shared" si="39"/>
        <v>4.3040983606557379</v>
      </c>
      <c r="N851" s="32">
        <f t="shared" ca="1" si="40"/>
        <v>3.9003885245901642</v>
      </c>
      <c r="O851" s="32">
        <f>IF(J851&gt;AVERAGE(Prueba_1),$E$3,$E$4)</f>
        <v>3.2210526315789472</v>
      </c>
      <c r="P851" s="39">
        <f t="shared" ca="1" si="41"/>
        <v>3.2210526315789472</v>
      </c>
    </row>
    <row r="852" spans="3:16" ht="15.75" thickBot="1" x14ac:dyDescent="0.3">
      <c r="C852" s="25" t="s">
        <v>326</v>
      </c>
      <c r="D852" s="26">
        <v>42272</v>
      </c>
      <c r="E852" s="27" t="s">
        <v>579</v>
      </c>
      <c r="F852" s="18" t="str">
        <f>VLOOKUP(E852,BD_Escuela[],2,FALSE)</f>
        <v>Investigación Quimica</v>
      </c>
      <c r="G852" s="27">
        <v>3</v>
      </c>
      <c r="H852" s="18" t="str">
        <f>VLOOKUP(G852,BD_Participacion[],2)</f>
        <v>No tuvo</v>
      </c>
      <c r="I852" s="18">
        <f>INDEX(BD_DecimasExtras,MATCH(H852,'BD Aux'!$H$7:$H$10,0),MATCH(YEAR(D852),'BD Aux'!$I$6:$M$6,0))</f>
        <v>0</v>
      </c>
      <c r="J852" s="27">
        <v>4.5</v>
      </c>
      <c r="K852" s="27">
        <v>3.8</v>
      </c>
      <c r="L852" s="27">
        <v>1.2</v>
      </c>
      <c r="M852" s="32">
        <f t="shared" si="39"/>
        <v>4.2040983606557383</v>
      </c>
      <c r="N852" s="32">
        <f t="shared" ca="1" si="40"/>
        <v>2.8857885245901644</v>
      </c>
      <c r="O852" s="32">
        <f>IF(J852&gt;AVERAGE(Prueba_1),$E$3,$E$4)</f>
        <v>4.4092307692307706</v>
      </c>
      <c r="P852" s="39">
        <f t="shared" ca="1" si="41"/>
        <v>2.8857885245901644</v>
      </c>
    </row>
    <row r="853" spans="3:16" ht="15.75" thickBot="1" x14ac:dyDescent="0.3">
      <c r="C853" s="25" t="s">
        <v>297</v>
      </c>
      <c r="D853" s="26">
        <v>41798</v>
      </c>
      <c r="E853" s="27" t="s">
        <v>571</v>
      </c>
      <c r="F853" s="18" t="str">
        <f>VLOOKUP(E853,BD_Escuela[],2,FALSE)</f>
        <v>Ingeniería Forestal</v>
      </c>
      <c r="G853" s="27">
        <v>4</v>
      </c>
      <c r="H853" s="18" t="str">
        <f>VLOOKUP(G853,BD_Participacion[],2)</f>
        <v>No tuvo</v>
      </c>
      <c r="I853" s="18">
        <f>INDEX(BD_DecimasExtras,MATCH(H853,'BD Aux'!$H$7:$H$10,0),MATCH(YEAR(D853),'BD Aux'!$I$6:$M$6,0))</f>
        <v>0</v>
      </c>
      <c r="J853" s="27">
        <v>6.7</v>
      </c>
      <c r="K853" s="27">
        <v>6.2</v>
      </c>
      <c r="L853" s="27">
        <v>3.3</v>
      </c>
      <c r="M853" s="32">
        <f t="shared" si="39"/>
        <v>4.2040983606557383</v>
      </c>
      <c r="N853" s="32">
        <f t="shared" ca="1" si="40"/>
        <v>4.0071885245901644</v>
      </c>
      <c r="O853" s="32">
        <f>IF(J853&gt;AVERAGE(Prueba_1),$E$3,$E$4)</f>
        <v>4.4092307692307706</v>
      </c>
      <c r="P853" s="39">
        <f t="shared" ca="1" si="41"/>
        <v>4.0071885245901644</v>
      </c>
    </row>
    <row r="854" spans="3:16" ht="15.75" thickBot="1" x14ac:dyDescent="0.3">
      <c r="C854" s="25" t="s">
        <v>483</v>
      </c>
      <c r="D854" s="26">
        <v>41396</v>
      </c>
      <c r="E854" s="27" t="s">
        <v>573</v>
      </c>
      <c r="F854" s="18" t="str">
        <f>VLOOKUP(E854,BD_Escuela[],2,FALSE)</f>
        <v>Ingeniería Mecánica</v>
      </c>
      <c r="G854" s="27">
        <v>42</v>
      </c>
      <c r="H854" s="18" t="str">
        <f>VLOOKUP(G854,BD_Participacion[],2)</f>
        <v xml:space="preserve">Media </v>
      </c>
      <c r="I854" s="18">
        <f>INDEX(BD_DecimasExtras,MATCH(H854,'BD Aux'!$H$7:$H$10,0),MATCH(YEAR(D854),'BD Aux'!$I$6:$M$6,0))</f>
        <v>0.2</v>
      </c>
      <c r="J854" s="27">
        <v>6</v>
      </c>
      <c r="K854" s="27">
        <v>6.4</v>
      </c>
      <c r="L854" s="27">
        <v>4.3</v>
      </c>
      <c r="M854" s="32">
        <f t="shared" si="39"/>
        <v>4.4040983606557385</v>
      </c>
      <c r="N854" s="32">
        <f t="shared" ca="1" si="40"/>
        <v>4.6479885245901649</v>
      </c>
      <c r="O854" s="32">
        <f>IF(J854&gt;AVERAGE(Prueba_1),$E$3,$E$4)</f>
        <v>4.4092307692307706</v>
      </c>
      <c r="P854" s="39">
        <f t="shared" si="41"/>
        <v>6.4</v>
      </c>
    </row>
    <row r="855" spans="3:16" ht="15.75" thickBot="1" x14ac:dyDescent="0.3">
      <c r="C855" s="25" t="s">
        <v>290</v>
      </c>
      <c r="D855" s="26">
        <v>41383</v>
      </c>
      <c r="E855" s="27" t="s">
        <v>571</v>
      </c>
      <c r="F855" s="18" t="str">
        <f>VLOOKUP(E855,BD_Escuela[],2,FALSE)</f>
        <v>Ingeniería Forestal</v>
      </c>
      <c r="G855" s="27">
        <v>12</v>
      </c>
      <c r="H855" s="18" t="str">
        <f>VLOOKUP(G855,BD_Participacion[],2)</f>
        <v>No tuvo</v>
      </c>
      <c r="I855" s="18">
        <f>INDEX(BD_DecimasExtras,MATCH(H855,'BD Aux'!$H$7:$H$10,0),MATCH(YEAR(D855),'BD Aux'!$I$6:$M$6,0))</f>
        <v>0</v>
      </c>
      <c r="J855" s="27">
        <v>5.4</v>
      </c>
      <c r="K855" s="27">
        <v>1.8</v>
      </c>
      <c r="L855" s="27">
        <v>3.6</v>
      </c>
      <c r="M855" s="32">
        <f t="shared" si="39"/>
        <v>4.2040983606557383</v>
      </c>
      <c r="N855" s="32">
        <f t="shared" ca="1" si="40"/>
        <v>4.1673885245901641</v>
      </c>
      <c r="O855" s="32">
        <f>IF(J855&gt;AVERAGE(Prueba_1),$E$3,$E$4)</f>
        <v>4.4092307692307706</v>
      </c>
      <c r="P855" s="39">
        <f t="shared" ca="1" si="41"/>
        <v>4.1673885245901641</v>
      </c>
    </row>
    <row r="856" spans="3:16" ht="15.75" thickBot="1" x14ac:dyDescent="0.3">
      <c r="C856" s="25" t="s">
        <v>408</v>
      </c>
      <c r="D856" s="26">
        <v>42142</v>
      </c>
      <c r="E856" s="27" t="s">
        <v>573</v>
      </c>
      <c r="F856" s="18" t="str">
        <f>VLOOKUP(E856,BD_Escuela[],2,FALSE)</f>
        <v>Ingeniería Mecánica</v>
      </c>
      <c r="G856" s="27">
        <v>24</v>
      </c>
      <c r="H856" s="18" t="str">
        <f>VLOOKUP(G856,BD_Participacion[],2)</f>
        <v>Baja</v>
      </c>
      <c r="I856" s="18">
        <f>INDEX(BD_DecimasExtras,MATCH(H856,'BD Aux'!$H$7:$H$10,0),MATCH(YEAR(D856),'BD Aux'!$I$6:$M$6,0))</f>
        <v>0.1</v>
      </c>
      <c r="J856" s="27">
        <v>3.5</v>
      </c>
      <c r="K856" s="27">
        <v>2.4</v>
      </c>
      <c r="L856" s="27">
        <v>2.4</v>
      </c>
      <c r="M856" s="32">
        <f t="shared" si="39"/>
        <v>4.3040983606557379</v>
      </c>
      <c r="N856" s="32">
        <f t="shared" ca="1" si="40"/>
        <v>3.5799885245901644</v>
      </c>
      <c r="O856" s="32">
        <f>IF(J856&gt;AVERAGE(Prueba_1),$E$3,$E$4)</f>
        <v>3.2210526315789472</v>
      </c>
      <c r="P856" s="39">
        <f t="shared" ca="1" si="41"/>
        <v>3.2210526315789472</v>
      </c>
    </row>
    <row r="857" spans="3:16" ht="15.75" thickBot="1" x14ac:dyDescent="0.3">
      <c r="C857" s="25" t="s">
        <v>484</v>
      </c>
      <c r="D857" s="26">
        <v>42259</v>
      </c>
      <c r="E857" s="27" t="s">
        <v>565</v>
      </c>
      <c r="F857" s="18" t="str">
        <f>VLOOKUP(E857,BD_Escuela[],2,FALSE)</f>
        <v>Enfermería</v>
      </c>
      <c r="G857" s="27">
        <v>24</v>
      </c>
      <c r="H857" s="18" t="str">
        <f>VLOOKUP(G857,BD_Participacion[],2)</f>
        <v>Baja</v>
      </c>
      <c r="I857" s="18">
        <f>INDEX(BD_DecimasExtras,MATCH(H857,'BD Aux'!$H$7:$H$10,0),MATCH(YEAR(D857),'BD Aux'!$I$6:$M$6,0))</f>
        <v>0.1</v>
      </c>
      <c r="J857" s="27">
        <v>2.2999999999999998</v>
      </c>
      <c r="K857" s="27">
        <v>2.2999999999999998</v>
      </c>
      <c r="L857" s="27">
        <v>1.6</v>
      </c>
      <c r="M857" s="32">
        <f t="shared" si="39"/>
        <v>4.3040983606557379</v>
      </c>
      <c r="N857" s="32">
        <f t="shared" ca="1" si="40"/>
        <v>3.1527885245901639</v>
      </c>
      <c r="O857" s="32">
        <f>IF(J857&gt;AVERAGE(Prueba_1),$E$3,$E$4)</f>
        <v>3.2210526315789472</v>
      </c>
      <c r="P857" s="39">
        <f t="shared" ca="1" si="41"/>
        <v>3.1527885245901639</v>
      </c>
    </row>
    <row r="858" spans="3:16" ht="15.75" thickBot="1" x14ac:dyDescent="0.3">
      <c r="C858" s="25" t="s">
        <v>484</v>
      </c>
      <c r="D858" s="26">
        <v>41695</v>
      </c>
      <c r="E858" s="27" t="s">
        <v>563</v>
      </c>
      <c r="F858" s="18" t="str">
        <f>VLOOKUP(E858,BD_Escuela[],2,FALSE)</f>
        <v>Bachilerato</v>
      </c>
      <c r="G858" s="27">
        <v>1</v>
      </c>
      <c r="H858" s="18" t="str">
        <f>VLOOKUP(G858,BD_Participacion[],2)</f>
        <v>No tuvo</v>
      </c>
      <c r="I858" s="18">
        <f>INDEX(BD_DecimasExtras,MATCH(H858,'BD Aux'!$H$7:$H$10,0),MATCH(YEAR(D858),'BD Aux'!$I$6:$M$6,0))</f>
        <v>0</v>
      </c>
      <c r="J858" s="27">
        <v>5.0999999999999996</v>
      </c>
      <c r="K858" s="27">
        <v>4.0999999999999996</v>
      </c>
      <c r="L858" s="27">
        <v>4.3</v>
      </c>
      <c r="M858" s="32">
        <f t="shared" si="39"/>
        <v>4.2040983606557383</v>
      </c>
      <c r="N858" s="32">
        <f t="shared" ca="1" si="40"/>
        <v>4.5411885245901651</v>
      </c>
      <c r="O858" s="32">
        <f>IF(J858&gt;AVERAGE(Prueba_1),$E$3,$E$4)</f>
        <v>4.4092307692307706</v>
      </c>
      <c r="P858" s="39">
        <f t="shared" si="41"/>
        <v>5.0999999999999996</v>
      </c>
    </row>
    <row r="859" spans="3:16" ht="15.75" thickBot="1" x14ac:dyDescent="0.3">
      <c r="C859" s="25" t="s">
        <v>165</v>
      </c>
      <c r="D859" s="26">
        <v>42584</v>
      </c>
      <c r="E859" s="27" t="s">
        <v>579</v>
      </c>
      <c r="F859" s="18" t="str">
        <f>VLOOKUP(E859,BD_Escuela[],2,FALSE)</f>
        <v>Investigación Quimica</v>
      </c>
      <c r="G859" s="27">
        <v>13</v>
      </c>
      <c r="H859" s="18" t="str">
        <f>VLOOKUP(G859,BD_Participacion[],2)</f>
        <v>No tuvo</v>
      </c>
      <c r="I859" s="18">
        <f>INDEX(BD_DecimasExtras,MATCH(H859,'BD Aux'!$H$7:$H$10,0),MATCH(YEAR(D859),'BD Aux'!$I$6:$M$6,0))</f>
        <v>0</v>
      </c>
      <c r="J859" s="27">
        <v>6.1</v>
      </c>
      <c r="K859" s="27">
        <v>5.7</v>
      </c>
      <c r="L859" s="27">
        <v>1.6</v>
      </c>
      <c r="M859" s="32">
        <f t="shared" si="39"/>
        <v>4.2040983606557383</v>
      </c>
      <c r="N859" s="32">
        <f t="shared" ca="1" si="40"/>
        <v>4.2</v>
      </c>
      <c r="O859" s="32">
        <f>IF(J859&gt;AVERAGE(Prueba_1),$E$3,$E$4)</f>
        <v>4.4092307692307706</v>
      </c>
      <c r="P859" s="39">
        <f t="shared" ca="1" si="41"/>
        <v>4.2</v>
      </c>
    </row>
    <row r="860" spans="3:16" ht="15.75" thickBot="1" x14ac:dyDescent="0.3">
      <c r="C860" s="25" t="s">
        <v>290</v>
      </c>
      <c r="D860" s="26">
        <v>41465</v>
      </c>
      <c r="E860" s="27" t="s">
        <v>567</v>
      </c>
      <c r="F860" s="18" t="str">
        <f>VLOOKUP(E860,BD_Escuela[],2,FALSE)</f>
        <v>Ingeniería Comercial</v>
      </c>
      <c r="G860" s="27">
        <v>10</v>
      </c>
      <c r="H860" s="18" t="str">
        <f>VLOOKUP(G860,BD_Participacion[],2)</f>
        <v>No tuvo</v>
      </c>
      <c r="I860" s="18">
        <f>INDEX(BD_DecimasExtras,MATCH(H860,'BD Aux'!$H$7:$H$10,0),MATCH(YEAR(D860),'BD Aux'!$I$6:$M$6,0))</f>
        <v>0</v>
      </c>
      <c r="J860" s="27">
        <v>4.0999999999999996</v>
      </c>
      <c r="K860" s="27">
        <v>4.0999999999999996</v>
      </c>
      <c r="L860" s="27">
        <v>1.7</v>
      </c>
      <c r="M860" s="32">
        <f t="shared" si="39"/>
        <v>4.2040983606557383</v>
      </c>
      <c r="N860" s="32">
        <f t="shared" ca="1" si="40"/>
        <v>3.1527885245901643</v>
      </c>
      <c r="O860" s="32">
        <f>IF(J860&gt;AVERAGE(Prueba_1),$E$3,$E$4)</f>
        <v>4.4092307692307706</v>
      </c>
      <c r="P860" s="39">
        <f t="shared" ca="1" si="41"/>
        <v>3.1527885245901643</v>
      </c>
    </row>
    <row r="861" spans="3:16" ht="15.75" thickBot="1" x14ac:dyDescent="0.3">
      <c r="C861" s="25" t="s">
        <v>485</v>
      </c>
      <c r="D861" s="26">
        <v>42483</v>
      </c>
      <c r="E861" s="27" t="s">
        <v>577</v>
      </c>
      <c r="F861" s="18" t="str">
        <f>VLOOKUP(E861,BD_Escuela[],2,FALSE)</f>
        <v>Investigación Nutrición y Dietetica</v>
      </c>
      <c r="G861" s="27">
        <v>27</v>
      </c>
      <c r="H861" s="18" t="str">
        <f>VLOOKUP(G861,BD_Participacion[],2)</f>
        <v>Baja</v>
      </c>
      <c r="I861" s="18">
        <f>INDEX(BD_DecimasExtras,MATCH(H861,'BD Aux'!$H$7:$H$10,0),MATCH(YEAR(D861),'BD Aux'!$I$6:$M$6,0))</f>
        <v>0.1</v>
      </c>
      <c r="J861" s="27">
        <v>5.0999999999999996</v>
      </c>
      <c r="K861" s="27">
        <v>1.1000000000000001</v>
      </c>
      <c r="L861" s="27">
        <v>3.9</v>
      </c>
      <c r="M861" s="32">
        <f t="shared" si="39"/>
        <v>4.3040983606557379</v>
      </c>
      <c r="N861" s="32">
        <f t="shared" ca="1" si="40"/>
        <v>4.3809885245901645</v>
      </c>
      <c r="O861" s="32">
        <f>IF(J861&gt;AVERAGE(Prueba_1),$E$3,$E$4)</f>
        <v>4.4092307692307706</v>
      </c>
      <c r="P861" s="39">
        <f t="shared" ca="1" si="41"/>
        <v>4.3040983606557379</v>
      </c>
    </row>
    <row r="862" spans="3:16" ht="15.75" thickBot="1" x14ac:dyDescent="0.3">
      <c r="C862" s="25" t="s">
        <v>161</v>
      </c>
      <c r="D862" s="26">
        <v>42504</v>
      </c>
      <c r="E862" s="27" t="s">
        <v>579</v>
      </c>
      <c r="F862" s="18" t="str">
        <f>VLOOKUP(E862,BD_Escuela[],2,FALSE)</f>
        <v>Investigación Quimica</v>
      </c>
      <c r="G862" s="27">
        <v>17</v>
      </c>
      <c r="H862" s="18" t="str">
        <f>VLOOKUP(G862,BD_Participacion[],2)</f>
        <v>Baja</v>
      </c>
      <c r="I862" s="18">
        <f>INDEX(BD_DecimasExtras,MATCH(H862,'BD Aux'!$H$7:$H$10,0),MATCH(YEAR(D862),'BD Aux'!$I$6:$M$6,0))</f>
        <v>0.1</v>
      </c>
      <c r="J862" s="27">
        <v>5</v>
      </c>
      <c r="K862" s="27">
        <v>4</v>
      </c>
      <c r="L862" s="27">
        <v>4.3</v>
      </c>
      <c r="M862" s="32">
        <f t="shared" si="39"/>
        <v>4.3040983606557379</v>
      </c>
      <c r="N862" s="32">
        <f t="shared" ca="1" si="40"/>
        <v>4.5945885245901641</v>
      </c>
      <c r="O862" s="32">
        <f>IF(J862&gt;AVERAGE(Prueba_1),$E$3,$E$4)</f>
        <v>4.4092307692307706</v>
      </c>
      <c r="P862" s="39">
        <f t="shared" si="41"/>
        <v>5</v>
      </c>
    </row>
    <row r="863" spans="3:16" ht="15.75" thickBot="1" x14ac:dyDescent="0.3">
      <c r="C863" s="25" t="s">
        <v>299</v>
      </c>
      <c r="D863" s="26">
        <v>41558</v>
      </c>
      <c r="E863" s="27" t="s">
        <v>579</v>
      </c>
      <c r="F863" s="18" t="str">
        <f>VLOOKUP(E863,BD_Escuela[],2,FALSE)</f>
        <v>Investigación Quimica</v>
      </c>
      <c r="G863" s="27">
        <v>12</v>
      </c>
      <c r="H863" s="18" t="str">
        <f>VLOOKUP(G863,BD_Participacion[],2)</f>
        <v>No tuvo</v>
      </c>
      <c r="I863" s="18">
        <f>INDEX(BD_DecimasExtras,MATCH(H863,'BD Aux'!$H$7:$H$10,0),MATCH(YEAR(D863),'BD Aux'!$I$6:$M$6,0))</f>
        <v>0</v>
      </c>
      <c r="J863" s="27">
        <v>2.2000000000000002</v>
      </c>
      <c r="K863" s="27">
        <v>4.2</v>
      </c>
      <c r="L863" s="27">
        <v>6.3</v>
      </c>
      <c r="M863" s="32">
        <f t="shared" si="39"/>
        <v>4.2040983606557383</v>
      </c>
      <c r="N863" s="32">
        <f t="shared" ca="1" si="40"/>
        <v>5.6091885245901647</v>
      </c>
      <c r="O863" s="32">
        <f>IF(J863&gt;AVERAGE(Prueba_1),$E$3,$E$4)</f>
        <v>3.2210526315789472</v>
      </c>
      <c r="P863" s="39">
        <f t="shared" si="41"/>
        <v>6.3</v>
      </c>
    </row>
    <row r="864" spans="3:16" ht="15.75" thickBot="1" x14ac:dyDescent="0.3">
      <c r="C864" s="25" t="s">
        <v>178</v>
      </c>
      <c r="D864" s="26">
        <v>41384</v>
      </c>
      <c r="E864" s="27" t="s">
        <v>561</v>
      </c>
      <c r="F864" s="18" t="str">
        <f>VLOOKUP(E864,BD_Escuela[],2,FALSE)</f>
        <v>Astronomía</v>
      </c>
      <c r="G864" s="27">
        <v>25</v>
      </c>
      <c r="H864" s="18" t="str">
        <f>VLOOKUP(G864,BD_Participacion[],2)</f>
        <v>Baja</v>
      </c>
      <c r="I864" s="18">
        <f>INDEX(BD_DecimasExtras,MATCH(H864,'BD Aux'!$H$7:$H$10,0),MATCH(YEAR(D864),'BD Aux'!$I$6:$M$6,0))</f>
        <v>0.1</v>
      </c>
      <c r="J864" s="27">
        <v>5.3</v>
      </c>
      <c r="K864" s="27">
        <v>2.7</v>
      </c>
      <c r="L864" s="27">
        <v>4.5</v>
      </c>
      <c r="M864" s="32">
        <f t="shared" si="39"/>
        <v>4.3040983606557379</v>
      </c>
      <c r="N864" s="32">
        <f t="shared" ca="1" si="40"/>
        <v>4.7013885245901639</v>
      </c>
      <c r="O864" s="32">
        <f>IF(J864&gt;AVERAGE(Prueba_1),$E$3,$E$4)</f>
        <v>4.4092307692307706</v>
      </c>
      <c r="P864" s="39">
        <f t="shared" si="41"/>
        <v>5.3</v>
      </c>
    </row>
    <row r="865" spans="3:16" ht="15.75" thickBot="1" x14ac:dyDescent="0.3">
      <c r="C865" s="25" t="s">
        <v>300</v>
      </c>
      <c r="D865" s="26">
        <v>42122</v>
      </c>
      <c r="E865" s="27" t="s">
        <v>579</v>
      </c>
      <c r="F865" s="18" t="str">
        <f>VLOOKUP(E865,BD_Escuela[],2,FALSE)</f>
        <v>Investigación Quimica</v>
      </c>
      <c r="G865" s="27">
        <v>40</v>
      </c>
      <c r="H865" s="18" t="str">
        <f>VLOOKUP(G865,BD_Participacion[],2)</f>
        <v xml:space="preserve">Media </v>
      </c>
      <c r="I865" s="18">
        <f>INDEX(BD_DecimasExtras,MATCH(H865,'BD Aux'!$H$7:$H$10,0),MATCH(YEAR(D865),'BD Aux'!$I$6:$M$6,0))</f>
        <v>0.3</v>
      </c>
      <c r="J865" s="27">
        <v>3.1</v>
      </c>
      <c r="K865" s="27">
        <v>2.5</v>
      </c>
      <c r="L865" s="27">
        <v>4.5999999999999996</v>
      </c>
      <c r="M865" s="32">
        <f t="shared" si="39"/>
        <v>4.5040983606557381</v>
      </c>
      <c r="N865" s="32">
        <f t="shared" ca="1" si="40"/>
        <v>4.8615885245901636</v>
      </c>
      <c r="O865" s="32">
        <f>IF(J865&gt;AVERAGE(Prueba_1),$E$3,$E$4)</f>
        <v>3.2210526315789472</v>
      </c>
      <c r="P865" s="39">
        <f t="shared" si="41"/>
        <v>4.5999999999999996</v>
      </c>
    </row>
    <row r="866" spans="3:16" ht="15.75" thickBot="1" x14ac:dyDescent="0.3">
      <c r="C866" s="25" t="s">
        <v>486</v>
      </c>
      <c r="D866" s="26">
        <v>42305</v>
      </c>
      <c r="E866" s="27" t="s">
        <v>565</v>
      </c>
      <c r="F866" s="18" t="str">
        <f>VLOOKUP(E866,BD_Escuela[],2,FALSE)</f>
        <v>Enfermería</v>
      </c>
      <c r="G866" s="27">
        <v>29</v>
      </c>
      <c r="H866" s="18" t="str">
        <f>VLOOKUP(G866,BD_Participacion[],2)</f>
        <v>Baja</v>
      </c>
      <c r="I866" s="18">
        <f>INDEX(BD_DecimasExtras,MATCH(H866,'BD Aux'!$H$7:$H$10,0),MATCH(YEAR(D866),'BD Aux'!$I$6:$M$6,0))</f>
        <v>0.1</v>
      </c>
      <c r="J866" s="27">
        <v>3.1</v>
      </c>
      <c r="K866" s="27">
        <v>7</v>
      </c>
      <c r="L866" s="27">
        <v>5.3</v>
      </c>
      <c r="M866" s="32">
        <f t="shared" si="39"/>
        <v>4.3040983606557379</v>
      </c>
      <c r="N866" s="32">
        <f t="shared" ca="1" si="40"/>
        <v>5.1285885245901639</v>
      </c>
      <c r="O866" s="32">
        <f>IF(J866&gt;AVERAGE(Prueba_1),$E$3,$E$4)</f>
        <v>3.2210526315789472</v>
      </c>
      <c r="P866" s="39">
        <f t="shared" si="41"/>
        <v>7</v>
      </c>
    </row>
    <row r="867" spans="3:16" ht="15.75" thickBot="1" x14ac:dyDescent="0.3">
      <c r="C867" s="25" t="s">
        <v>487</v>
      </c>
      <c r="D867" s="26">
        <v>42015</v>
      </c>
      <c r="E867" s="27" t="s">
        <v>571</v>
      </c>
      <c r="F867" s="18" t="str">
        <f>VLOOKUP(E867,BD_Escuela[],2,FALSE)</f>
        <v>Ingeniería Forestal</v>
      </c>
      <c r="G867" s="27">
        <v>41</v>
      </c>
      <c r="H867" s="18" t="str">
        <f>VLOOKUP(G867,BD_Participacion[],2)</f>
        <v xml:space="preserve">Media </v>
      </c>
      <c r="I867" s="18">
        <f>INDEX(BD_DecimasExtras,MATCH(H867,'BD Aux'!$H$7:$H$10,0),MATCH(YEAR(D867),'BD Aux'!$I$6:$M$6,0))</f>
        <v>0.3</v>
      </c>
      <c r="J867" s="27">
        <v>4.0999999999999996</v>
      </c>
      <c r="K867" s="27">
        <v>2</v>
      </c>
      <c r="L867" s="27">
        <v>6</v>
      </c>
      <c r="M867" s="32">
        <f t="shared" si="39"/>
        <v>4.5040983606557381</v>
      </c>
      <c r="N867" s="32">
        <f t="shared" ca="1" si="40"/>
        <v>5.6091885245901647</v>
      </c>
      <c r="O867" s="32">
        <f>IF(J867&gt;AVERAGE(Prueba_1),$E$3,$E$4)</f>
        <v>4.4092307692307706</v>
      </c>
      <c r="P867" s="39">
        <f t="shared" si="41"/>
        <v>6</v>
      </c>
    </row>
    <row r="868" spans="3:16" ht="15.75" thickBot="1" x14ac:dyDescent="0.3">
      <c r="C868" s="25" t="s">
        <v>488</v>
      </c>
      <c r="D868" s="26">
        <v>41835</v>
      </c>
      <c r="E868" s="27" t="s">
        <v>565</v>
      </c>
      <c r="F868" s="18" t="str">
        <f>VLOOKUP(E868,BD_Escuela[],2,FALSE)</f>
        <v>Enfermería</v>
      </c>
      <c r="G868" s="27">
        <v>50</v>
      </c>
      <c r="H868" s="18" t="str">
        <f>VLOOKUP(G868,BD_Participacion[],2)</f>
        <v>Alta</v>
      </c>
      <c r="I868" s="18">
        <f>INDEX(BD_DecimasExtras,MATCH(H868,'BD Aux'!$H$7:$H$10,0),MATCH(YEAR(D868),'BD Aux'!$I$6:$M$6,0))</f>
        <v>0.5</v>
      </c>
      <c r="J868" s="27">
        <v>2.8</v>
      </c>
      <c r="K868" s="27">
        <v>3.9</v>
      </c>
      <c r="L868" s="27">
        <v>5.8</v>
      </c>
      <c r="M868" s="32">
        <f t="shared" si="39"/>
        <v>4.7040983606557383</v>
      </c>
      <c r="N868" s="32">
        <f t="shared" ca="1" si="40"/>
        <v>5.6091885245901647</v>
      </c>
      <c r="O868" s="32">
        <f>IF(J868&gt;AVERAGE(Prueba_1),$E$3,$E$4)</f>
        <v>3.2210526315789472</v>
      </c>
      <c r="P868" s="39">
        <f t="shared" si="41"/>
        <v>5.8</v>
      </c>
    </row>
    <row r="869" spans="3:16" ht="15.75" thickBot="1" x14ac:dyDescent="0.3">
      <c r="C869" s="25" t="s">
        <v>489</v>
      </c>
      <c r="D869" s="26">
        <v>42508</v>
      </c>
      <c r="E869" s="27" t="s">
        <v>565</v>
      </c>
      <c r="F869" s="18" t="str">
        <f>VLOOKUP(E869,BD_Escuela[],2,FALSE)</f>
        <v>Enfermería</v>
      </c>
      <c r="G869" s="27">
        <v>20</v>
      </c>
      <c r="H869" s="18" t="str">
        <f>VLOOKUP(G869,BD_Participacion[],2)</f>
        <v>Baja</v>
      </c>
      <c r="I869" s="18">
        <f>INDEX(BD_DecimasExtras,MATCH(H869,'BD Aux'!$H$7:$H$10,0),MATCH(YEAR(D869),'BD Aux'!$I$6:$M$6,0))</f>
        <v>0.1</v>
      </c>
      <c r="J869" s="27">
        <v>4.4000000000000004</v>
      </c>
      <c r="K869" s="27">
        <v>5.0999999999999996</v>
      </c>
      <c r="L869" s="27">
        <v>2.6</v>
      </c>
      <c r="M869" s="32">
        <f t="shared" si="39"/>
        <v>4.3040983606557379</v>
      </c>
      <c r="N869" s="32">
        <f t="shared" ca="1" si="40"/>
        <v>3.6867885245901642</v>
      </c>
      <c r="O869" s="32">
        <f>IF(J869&gt;AVERAGE(Prueba_1),$E$3,$E$4)</f>
        <v>4.4092307692307706</v>
      </c>
      <c r="P869" s="39">
        <f t="shared" ca="1" si="41"/>
        <v>3.6867885245901642</v>
      </c>
    </row>
    <row r="870" spans="3:16" ht="15.75" thickBot="1" x14ac:dyDescent="0.3">
      <c r="C870" s="25" t="s">
        <v>8</v>
      </c>
      <c r="D870" s="26">
        <v>41915</v>
      </c>
      <c r="E870" s="27" t="s">
        <v>559</v>
      </c>
      <c r="F870" s="18" t="str">
        <f>VLOOKUP(E870,BD_Escuela[],2,FALSE)</f>
        <v>Agronomía</v>
      </c>
      <c r="G870" s="27">
        <v>42</v>
      </c>
      <c r="H870" s="18" t="str">
        <f>VLOOKUP(G870,BD_Participacion[],2)</f>
        <v xml:space="preserve">Media </v>
      </c>
      <c r="I870" s="18">
        <f>INDEX(BD_DecimasExtras,MATCH(H870,'BD Aux'!$H$7:$H$10,0),MATCH(YEAR(D870),'BD Aux'!$I$6:$M$6,0))</f>
        <v>0.3</v>
      </c>
      <c r="J870" s="27">
        <v>4.5</v>
      </c>
      <c r="K870" s="27">
        <v>1.1000000000000001</v>
      </c>
      <c r="L870" s="27">
        <v>1.6</v>
      </c>
      <c r="M870" s="32">
        <f t="shared" si="39"/>
        <v>2.5499999999999998</v>
      </c>
      <c r="N870" s="32">
        <f t="shared" ca="1" si="40"/>
        <v>2.2161000000000004</v>
      </c>
      <c r="O870" s="32">
        <f>IF(J870&gt;AVERAGE(Prueba_1),$E$3,$E$4)</f>
        <v>4.4092307692307706</v>
      </c>
      <c r="P870" s="39">
        <f t="shared" si="41"/>
        <v>1.1000000000000001</v>
      </c>
    </row>
    <row r="871" spans="3:16" ht="15.75" thickBot="1" x14ac:dyDescent="0.3">
      <c r="C871" s="25" t="s">
        <v>319</v>
      </c>
      <c r="D871" s="26">
        <v>42454</v>
      </c>
      <c r="E871" s="27" t="s">
        <v>561</v>
      </c>
      <c r="F871" s="18" t="str">
        <f>VLOOKUP(E871,BD_Escuela[],2,FALSE)</f>
        <v>Astronomía</v>
      </c>
      <c r="G871" s="27">
        <v>27</v>
      </c>
      <c r="H871" s="18" t="str">
        <f>VLOOKUP(G871,BD_Participacion[],2)</f>
        <v>Baja</v>
      </c>
      <c r="I871" s="18">
        <f>INDEX(BD_DecimasExtras,MATCH(H871,'BD Aux'!$H$7:$H$10,0),MATCH(YEAR(D871),'BD Aux'!$I$6:$M$6,0))</f>
        <v>0.1</v>
      </c>
      <c r="J871" s="27">
        <v>4.9000000000000004</v>
      </c>
      <c r="K871" s="27">
        <v>2.7</v>
      </c>
      <c r="L871" s="27">
        <v>3.8</v>
      </c>
      <c r="M871" s="32">
        <f t="shared" si="39"/>
        <v>4.3040983606557379</v>
      </c>
      <c r="N871" s="32">
        <f t="shared" ca="1" si="40"/>
        <v>4.3275885245901637</v>
      </c>
      <c r="O871" s="32">
        <f>IF(J871&gt;AVERAGE(Prueba_1),$E$3,$E$4)</f>
        <v>4.4092307692307706</v>
      </c>
      <c r="P871" s="39">
        <f t="shared" ca="1" si="41"/>
        <v>4.3040983606557379</v>
      </c>
    </row>
    <row r="872" spans="3:16" ht="15.75" thickBot="1" x14ac:dyDescent="0.3">
      <c r="C872" s="25" t="s">
        <v>490</v>
      </c>
      <c r="D872" s="26">
        <v>41715</v>
      </c>
      <c r="E872" s="27" t="s">
        <v>559</v>
      </c>
      <c r="F872" s="18" t="str">
        <f>VLOOKUP(E872,BD_Escuela[],2,FALSE)</f>
        <v>Agronomía</v>
      </c>
      <c r="G872" s="27">
        <v>17</v>
      </c>
      <c r="H872" s="18" t="str">
        <f>VLOOKUP(G872,BD_Participacion[],2)</f>
        <v>Baja</v>
      </c>
      <c r="I872" s="18">
        <f>INDEX(BD_DecimasExtras,MATCH(H872,'BD Aux'!$H$7:$H$10,0),MATCH(YEAR(D872),'BD Aux'!$I$6:$M$6,0))</f>
        <v>0.1</v>
      </c>
      <c r="J872" s="27">
        <v>4</v>
      </c>
      <c r="K872" s="27">
        <v>2.2999999999999998</v>
      </c>
      <c r="L872" s="27">
        <v>4.3</v>
      </c>
      <c r="M872" s="32">
        <f t="shared" si="39"/>
        <v>3.583333333333333</v>
      </c>
      <c r="N872" s="32">
        <f t="shared" ca="1" si="40"/>
        <v>4.2096999999999998</v>
      </c>
      <c r="O872" s="32">
        <f>IF(J872&gt;AVERAGE(Prueba_1),$E$3,$E$4)</f>
        <v>3.2210526315789472</v>
      </c>
      <c r="P872" s="39">
        <f t="shared" si="41"/>
        <v>4.3</v>
      </c>
    </row>
    <row r="873" spans="3:16" ht="15.75" thickBot="1" x14ac:dyDescent="0.3">
      <c r="C873" s="25" t="s">
        <v>423</v>
      </c>
      <c r="D873" s="26">
        <v>42483</v>
      </c>
      <c r="E873" s="27" t="s">
        <v>567</v>
      </c>
      <c r="F873" s="18" t="str">
        <f>VLOOKUP(E873,BD_Escuela[],2,FALSE)</f>
        <v>Ingeniería Comercial</v>
      </c>
      <c r="G873" s="27">
        <v>24</v>
      </c>
      <c r="H873" s="18" t="str">
        <f>VLOOKUP(G873,BD_Participacion[],2)</f>
        <v>Baja</v>
      </c>
      <c r="I873" s="18">
        <f>INDEX(BD_DecimasExtras,MATCH(H873,'BD Aux'!$H$7:$H$10,0),MATCH(YEAR(D873),'BD Aux'!$I$6:$M$6,0))</f>
        <v>0.1</v>
      </c>
      <c r="J873" s="27">
        <v>4.0999999999999996</v>
      </c>
      <c r="K873" s="27">
        <v>2.7</v>
      </c>
      <c r="L873" s="27">
        <v>6.7</v>
      </c>
      <c r="M873" s="32">
        <f t="shared" si="39"/>
        <v>4.3040983606557379</v>
      </c>
      <c r="N873" s="32">
        <f t="shared" ca="1" si="40"/>
        <v>5.8761885245901651</v>
      </c>
      <c r="O873" s="32">
        <f>IF(J873&gt;AVERAGE(Prueba_1),$E$3,$E$4)</f>
        <v>4.4092307692307706</v>
      </c>
      <c r="P873" s="39">
        <f t="shared" si="41"/>
        <v>6.7</v>
      </c>
    </row>
    <row r="874" spans="3:16" ht="15.75" thickBot="1" x14ac:dyDescent="0.3">
      <c r="C874" s="25" t="s">
        <v>16</v>
      </c>
      <c r="D874" s="26">
        <v>41878</v>
      </c>
      <c r="E874" s="27" t="s">
        <v>559</v>
      </c>
      <c r="F874" s="18" t="str">
        <f>VLOOKUP(E874,BD_Escuela[],2,FALSE)</f>
        <v>Agronomía</v>
      </c>
      <c r="G874" s="27">
        <v>6</v>
      </c>
      <c r="H874" s="18" t="str">
        <f>VLOOKUP(G874,BD_Participacion[],2)</f>
        <v>No tuvo</v>
      </c>
      <c r="I874" s="18">
        <f>INDEX(BD_DecimasExtras,MATCH(H874,'BD Aux'!$H$7:$H$10,0),MATCH(YEAR(D874),'BD Aux'!$I$6:$M$6,0))</f>
        <v>0</v>
      </c>
      <c r="J874" s="27">
        <v>2.4</v>
      </c>
      <c r="K874" s="27">
        <v>1.6</v>
      </c>
      <c r="L874" s="27">
        <v>6.8</v>
      </c>
      <c r="M874" s="32">
        <f t="shared" si="39"/>
        <v>3.6</v>
      </c>
      <c r="N874" s="32">
        <f t="shared" ca="1" si="40"/>
        <v>5.5536000000000003</v>
      </c>
      <c r="O874" s="32">
        <f>IF(J874&gt;AVERAGE(Prueba_1),$E$3,$E$4)</f>
        <v>3.2210526315789472</v>
      </c>
      <c r="P874" s="39">
        <f t="shared" si="41"/>
        <v>6.8</v>
      </c>
    </row>
    <row r="875" spans="3:16" ht="15.75" thickBot="1" x14ac:dyDescent="0.3">
      <c r="C875" s="25" t="s">
        <v>21</v>
      </c>
      <c r="D875" s="26">
        <v>42417</v>
      </c>
      <c r="E875" s="27" t="s">
        <v>569</v>
      </c>
      <c r="F875" s="18" t="str">
        <f>VLOOKUP(E875,BD_Escuela[],2,FALSE)</f>
        <v>Ingeniería Computación</v>
      </c>
      <c r="G875" s="27">
        <v>9</v>
      </c>
      <c r="H875" s="18" t="str">
        <f>VLOOKUP(G875,BD_Participacion[],2)</f>
        <v>No tuvo</v>
      </c>
      <c r="I875" s="18">
        <f>INDEX(BD_DecimasExtras,MATCH(H875,'BD Aux'!$H$7:$H$10,0),MATCH(YEAR(D875),'BD Aux'!$I$6:$M$6,0))</f>
        <v>0</v>
      </c>
      <c r="J875" s="27">
        <v>1.1000000000000001</v>
      </c>
      <c r="K875" s="27">
        <v>3.2</v>
      </c>
      <c r="L875" s="27">
        <v>4.8</v>
      </c>
      <c r="M875" s="32">
        <f t="shared" si="39"/>
        <v>4.2040983606557383</v>
      </c>
      <c r="N875" s="32">
        <f t="shared" ca="1" si="40"/>
        <v>4.8081885245901645</v>
      </c>
      <c r="O875" s="32">
        <f>IF(J875&gt;AVERAGE(Prueba_1),$E$3,$E$4)</f>
        <v>3.2210526315789472</v>
      </c>
      <c r="P875" s="39">
        <f t="shared" si="41"/>
        <v>4.8</v>
      </c>
    </row>
    <row r="876" spans="3:16" ht="15.75" thickBot="1" x14ac:dyDescent="0.3">
      <c r="C876" s="25" t="s">
        <v>486</v>
      </c>
      <c r="D876" s="26">
        <v>41395</v>
      </c>
      <c r="E876" s="27" t="s">
        <v>559</v>
      </c>
      <c r="F876" s="18" t="str">
        <f>VLOOKUP(E876,BD_Escuela[],2,FALSE)</f>
        <v>Agronomía</v>
      </c>
      <c r="G876" s="27">
        <v>9</v>
      </c>
      <c r="H876" s="18" t="str">
        <f>VLOOKUP(G876,BD_Participacion[],2)</f>
        <v>No tuvo</v>
      </c>
      <c r="I876" s="18">
        <f>INDEX(BD_DecimasExtras,MATCH(H876,'BD Aux'!$H$7:$H$10,0),MATCH(YEAR(D876),'BD Aux'!$I$6:$M$6,0))</f>
        <v>0</v>
      </c>
      <c r="J876" s="27">
        <v>3.3</v>
      </c>
      <c r="K876" s="27">
        <v>6.3</v>
      </c>
      <c r="L876" s="27">
        <v>2</v>
      </c>
      <c r="M876" s="32">
        <f t="shared" si="39"/>
        <v>3.8666666666666667</v>
      </c>
      <c r="N876" s="32">
        <f t="shared" ca="1" si="40"/>
        <v>3.1328000000000005</v>
      </c>
      <c r="O876" s="32">
        <f>IF(J876&gt;AVERAGE(Prueba_1),$E$3,$E$4)</f>
        <v>3.2210526315789472</v>
      </c>
      <c r="P876" s="39">
        <f t="shared" ca="1" si="41"/>
        <v>3.1328000000000005</v>
      </c>
    </row>
    <row r="877" spans="3:16" ht="15.75" thickBot="1" x14ac:dyDescent="0.3">
      <c r="C877" s="25" t="s">
        <v>13</v>
      </c>
      <c r="D877" s="26">
        <v>41613</v>
      </c>
      <c r="E877" s="27" t="s">
        <v>579</v>
      </c>
      <c r="F877" s="18" t="str">
        <f>VLOOKUP(E877,BD_Escuela[],2,FALSE)</f>
        <v>Investigación Quimica</v>
      </c>
      <c r="G877" s="27">
        <v>37</v>
      </c>
      <c r="H877" s="18" t="str">
        <f>VLOOKUP(G877,BD_Participacion[],2)</f>
        <v xml:space="preserve">Media </v>
      </c>
      <c r="I877" s="18">
        <f>INDEX(BD_DecimasExtras,MATCH(H877,'BD Aux'!$H$7:$H$10,0),MATCH(YEAR(D877),'BD Aux'!$I$6:$M$6,0))</f>
        <v>0.2</v>
      </c>
      <c r="J877" s="27">
        <v>6.1</v>
      </c>
      <c r="K877" s="27">
        <v>1.9</v>
      </c>
      <c r="L877" s="27">
        <v>3.7</v>
      </c>
      <c r="M877" s="32">
        <f t="shared" si="39"/>
        <v>4.4040983606557385</v>
      </c>
      <c r="N877" s="32">
        <f t="shared" ca="1" si="40"/>
        <v>4.3275885245901646</v>
      </c>
      <c r="O877" s="32">
        <f>IF(J877&gt;AVERAGE(Prueba_1),$E$3,$E$4)</f>
        <v>4.4092307692307706</v>
      </c>
      <c r="P877" s="39">
        <f t="shared" si="41"/>
        <v>1.9</v>
      </c>
    </row>
    <row r="878" spans="3:16" ht="15.75" thickBot="1" x14ac:dyDescent="0.3">
      <c r="C878" s="25" t="s">
        <v>171</v>
      </c>
      <c r="D878" s="26">
        <v>42017</v>
      </c>
      <c r="E878" s="27" t="s">
        <v>569</v>
      </c>
      <c r="F878" s="18" t="str">
        <f>VLOOKUP(E878,BD_Escuela[],2,FALSE)</f>
        <v>Ingeniería Computación</v>
      </c>
      <c r="G878" s="27">
        <v>6</v>
      </c>
      <c r="H878" s="18" t="str">
        <f>VLOOKUP(G878,BD_Participacion[],2)</f>
        <v>No tuvo</v>
      </c>
      <c r="I878" s="18">
        <f>INDEX(BD_DecimasExtras,MATCH(H878,'BD Aux'!$H$7:$H$10,0),MATCH(YEAR(D878),'BD Aux'!$I$6:$M$6,0))</f>
        <v>0</v>
      </c>
      <c r="J878" s="27">
        <v>4.3</v>
      </c>
      <c r="K878" s="27">
        <v>3</v>
      </c>
      <c r="L878" s="27">
        <v>6</v>
      </c>
      <c r="M878" s="32">
        <f t="shared" si="39"/>
        <v>4.2040983606557383</v>
      </c>
      <c r="N878" s="32">
        <f t="shared" ca="1" si="40"/>
        <v>5.4489885245901641</v>
      </c>
      <c r="O878" s="32">
        <f>IF(J878&gt;AVERAGE(Prueba_1),$E$3,$E$4)</f>
        <v>4.4092307692307706</v>
      </c>
      <c r="P878" s="39">
        <f t="shared" si="41"/>
        <v>6</v>
      </c>
    </row>
    <row r="879" spans="3:16" ht="15.75" thickBot="1" x14ac:dyDescent="0.3">
      <c r="C879" s="25" t="s">
        <v>299</v>
      </c>
      <c r="D879" s="26">
        <v>42682</v>
      </c>
      <c r="E879" s="27" t="s">
        <v>575</v>
      </c>
      <c r="F879" s="18" t="str">
        <f>VLOOKUP(E879,BD_Escuela[],2,FALSE)</f>
        <v>Ingeniería Transporte</v>
      </c>
      <c r="G879" s="27">
        <v>45</v>
      </c>
      <c r="H879" s="18" t="str">
        <f>VLOOKUP(G879,BD_Participacion[],2)</f>
        <v>Alta</v>
      </c>
      <c r="I879" s="18">
        <f>INDEX(BD_DecimasExtras,MATCH(H879,'BD Aux'!$H$7:$H$10,0),MATCH(YEAR(D879),'BD Aux'!$I$6:$M$6,0))</f>
        <v>0.6</v>
      </c>
      <c r="J879" s="27">
        <v>4.2</v>
      </c>
      <c r="K879" s="27">
        <v>3.3</v>
      </c>
      <c r="L879" s="27">
        <v>6</v>
      </c>
      <c r="M879" s="32">
        <f t="shared" si="39"/>
        <v>4.8040983606557379</v>
      </c>
      <c r="N879" s="32">
        <f t="shared" ca="1" si="40"/>
        <v>4.2</v>
      </c>
      <c r="O879" s="32">
        <f>IF(J879&gt;AVERAGE(Prueba_1),$E$3,$E$4)</f>
        <v>4.4092307692307706</v>
      </c>
      <c r="P879" s="39">
        <f t="shared" si="41"/>
        <v>6</v>
      </c>
    </row>
    <row r="880" spans="3:16" ht="15.75" thickBot="1" x14ac:dyDescent="0.3">
      <c r="C880" s="25" t="s">
        <v>319</v>
      </c>
      <c r="D880" s="26">
        <v>41598</v>
      </c>
      <c r="E880" s="27" t="s">
        <v>577</v>
      </c>
      <c r="F880" s="18" t="str">
        <f>VLOOKUP(E880,BD_Escuela[],2,FALSE)</f>
        <v>Investigación Nutrición y Dietetica</v>
      </c>
      <c r="G880" s="27">
        <v>20</v>
      </c>
      <c r="H880" s="18" t="str">
        <f>VLOOKUP(G880,BD_Participacion[],2)</f>
        <v>Baja</v>
      </c>
      <c r="I880" s="18">
        <f>INDEX(BD_DecimasExtras,MATCH(H880,'BD Aux'!$H$7:$H$10,0),MATCH(YEAR(D880),'BD Aux'!$I$6:$M$6,0))</f>
        <v>0.1</v>
      </c>
      <c r="J880" s="27">
        <v>5.9</v>
      </c>
      <c r="K880" s="27">
        <v>6.3</v>
      </c>
      <c r="L880" s="27">
        <v>4.9000000000000004</v>
      </c>
      <c r="M880" s="32">
        <f t="shared" si="39"/>
        <v>4.3040983606557379</v>
      </c>
      <c r="N880" s="32">
        <f t="shared" ca="1" si="40"/>
        <v>4.9149885245901643</v>
      </c>
      <c r="O880" s="32">
        <f>IF(J880&gt;AVERAGE(Prueba_1),$E$3,$E$4)</f>
        <v>4.4092307692307706</v>
      </c>
      <c r="P880" s="39">
        <f t="shared" si="41"/>
        <v>6.3</v>
      </c>
    </row>
    <row r="881" spans="3:16" ht="15.75" thickBot="1" x14ac:dyDescent="0.3">
      <c r="C881" s="25" t="s">
        <v>483</v>
      </c>
      <c r="D881" s="26">
        <v>41413</v>
      </c>
      <c r="E881" s="27" t="s">
        <v>575</v>
      </c>
      <c r="F881" s="18" t="str">
        <f>VLOOKUP(E881,BD_Escuela[],2,FALSE)</f>
        <v>Ingeniería Transporte</v>
      </c>
      <c r="G881" s="27">
        <v>34</v>
      </c>
      <c r="H881" s="18" t="str">
        <f>VLOOKUP(G881,BD_Participacion[],2)</f>
        <v xml:space="preserve">Media </v>
      </c>
      <c r="I881" s="18">
        <f>INDEX(BD_DecimasExtras,MATCH(H881,'BD Aux'!$H$7:$H$10,0),MATCH(YEAR(D881),'BD Aux'!$I$6:$M$6,0))</f>
        <v>0.2</v>
      </c>
      <c r="J881" s="27">
        <v>6.9</v>
      </c>
      <c r="K881" s="27">
        <v>2.8</v>
      </c>
      <c r="L881" s="27">
        <v>2.7</v>
      </c>
      <c r="M881" s="32">
        <f t="shared" si="39"/>
        <v>4.4040983606557385</v>
      </c>
      <c r="N881" s="32">
        <f t="shared" ca="1" si="40"/>
        <v>3.7935885245901648</v>
      </c>
      <c r="O881" s="32">
        <f>IF(J881&gt;AVERAGE(Prueba_1),$E$3,$E$4)</f>
        <v>4.4092307692307706</v>
      </c>
      <c r="P881" s="39">
        <f t="shared" si="41"/>
        <v>2.7</v>
      </c>
    </row>
    <row r="882" spans="3:16" ht="15.75" thickBot="1" x14ac:dyDescent="0.3">
      <c r="C882" s="25" t="s">
        <v>161</v>
      </c>
      <c r="D882" s="26">
        <v>41932</v>
      </c>
      <c r="E882" s="27" t="s">
        <v>563</v>
      </c>
      <c r="F882" s="18" t="str">
        <f>VLOOKUP(E882,BD_Escuela[],2,FALSE)</f>
        <v>Bachilerato</v>
      </c>
      <c r="G882" s="27">
        <v>47</v>
      </c>
      <c r="H882" s="18" t="str">
        <f>VLOOKUP(G882,BD_Participacion[],2)</f>
        <v>Alta</v>
      </c>
      <c r="I882" s="18">
        <f>INDEX(BD_DecimasExtras,MATCH(H882,'BD Aux'!$H$7:$H$10,0),MATCH(YEAR(D882),'BD Aux'!$I$6:$M$6,0))</f>
        <v>0.5</v>
      </c>
      <c r="J882" s="27">
        <v>2.7</v>
      </c>
      <c r="K882" s="27">
        <v>3.7</v>
      </c>
      <c r="L882" s="27">
        <v>6.2</v>
      </c>
      <c r="M882" s="32">
        <f t="shared" si="39"/>
        <v>4.7040983606557383</v>
      </c>
      <c r="N882" s="32">
        <f t="shared" ca="1" si="40"/>
        <v>5.8227885245901643</v>
      </c>
      <c r="O882" s="32">
        <f>IF(J882&gt;AVERAGE(Prueba_1),$E$3,$E$4)</f>
        <v>3.2210526315789472</v>
      </c>
      <c r="P882" s="39">
        <f t="shared" si="41"/>
        <v>6.2</v>
      </c>
    </row>
    <row r="883" spans="3:16" ht="15.75" thickBot="1" x14ac:dyDescent="0.3">
      <c r="C883" s="25" t="s">
        <v>486</v>
      </c>
      <c r="D883" s="26">
        <v>41819</v>
      </c>
      <c r="E883" s="27" t="s">
        <v>569</v>
      </c>
      <c r="F883" s="18" t="str">
        <f>VLOOKUP(E883,BD_Escuela[],2,FALSE)</f>
        <v>Ingeniería Computación</v>
      </c>
      <c r="G883" s="27">
        <v>23</v>
      </c>
      <c r="H883" s="18" t="str">
        <f>VLOOKUP(G883,BD_Participacion[],2)</f>
        <v>Baja</v>
      </c>
      <c r="I883" s="18">
        <f>INDEX(BD_DecimasExtras,MATCH(H883,'BD Aux'!$H$7:$H$10,0),MATCH(YEAR(D883),'BD Aux'!$I$6:$M$6,0))</f>
        <v>0.1</v>
      </c>
      <c r="J883" s="27">
        <v>6</v>
      </c>
      <c r="K883" s="27">
        <v>3.8</v>
      </c>
      <c r="L883" s="27">
        <v>4.0999999999999996</v>
      </c>
      <c r="M883" s="32">
        <f t="shared" si="39"/>
        <v>4.3040983606557379</v>
      </c>
      <c r="N883" s="32">
        <f t="shared" ca="1" si="40"/>
        <v>4.4877885245901643</v>
      </c>
      <c r="O883" s="32">
        <f>IF(J883&gt;AVERAGE(Prueba_1),$E$3,$E$4)</f>
        <v>4.4092307692307706</v>
      </c>
      <c r="P883" s="39">
        <f t="shared" si="41"/>
        <v>6</v>
      </c>
    </row>
    <row r="884" spans="3:16" ht="15.75" thickBot="1" x14ac:dyDescent="0.3">
      <c r="C884" s="25" t="s">
        <v>325</v>
      </c>
      <c r="D884" s="26">
        <v>42655</v>
      </c>
      <c r="E884" s="27" t="s">
        <v>563</v>
      </c>
      <c r="F884" s="18" t="str">
        <f>VLOOKUP(E884,BD_Escuela[],2,FALSE)</f>
        <v>Bachilerato</v>
      </c>
      <c r="G884" s="27">
        <v>9</v>
      </c>
      <c r="H884" s="18" t="str">
        <f>VLOOKUP(G884,BD_Participacion[],2)</f>
        <v>No tuvo</v>
      </c>
      <c r="I884" s="18">
        <f>INDEX(BD_DecimasExtras,MATCH(H884,'BD Aux'!$H$7:$H$10,0),MATCH(YEAR(D884),'BD Aux'!$I$6:$M$6,0))</f>
        <v>0</v>
      </c>
      <c r="J884" s="27">
        <v>6.6</v>
      </c>
      <c r="K884" s="27">
        <v>5.8</v>
      </c>
      <c r="L884" s="27">
        <v>2.4</v>
      </c>
      <c r="M884" s="32">
        <f t="shared" si="39"/>
        <v>4.2040983606557383</v>
      </c>
      <c r="N884" s="32">
        <f t="shared" ca="1" si="40"/>
        <v>4.2</v>
      </c>
      <c r="O884" s="32">
        <f>IF(J884&gt;AVERAGE(Prueba_1),$E$3,$E$4)</f>
        <v>4.4092307692307706</v>
      </c>
      <c r="P884" s="39">
        <f t="shared" ca="1" si="41"/>
        <v>4.2</v>
      </c>
    </row>
    <row r="885" spans="3:16" ht="15.75" thickBot="1" x14ac:dyDescent="0.3">
      <c r="C885" s="25" t="s">
        <v>491</v>
      </c>
      <c r="D885" s="26">
        <v>42218</v>
      </c>
      <c r="E885" s="27" t="s">
        <v>565</v>
      </c>
      <c r="F885" s="18" t="str">
        <f>VLOOKUP(E885,BD_Escuela[],2,FALSE)</f>
        <v>Enfermería</v>
      </c>
      <c r="G885" s="27">
        <v>43</v>
      </c>
      <c r="H885" s="18" t="str">
        <f>VLOOKUP(G885,BD_Participacion[],2)</f>
        <v xml:space="preserve">Media </v>
      </c>
      <c r="I885" s="18">
        <f>INDEX(BD_DecimasExtras,MATCH(H885,'BD Aux'!$H$7:$H$10,0),MATCH(YEAR(D885),'BD Aux'!$I$6:$M$6,0))</f>
        <v>0.3</v>
      </c>
      <c r="J885" s="27">
        <v>2.9</v>
      </c>
      <c r="K885" s="27">
        <v>2.1</v>
      </c>
      <c r="L885" s="27">
        <v>1.2</v>
      </c>
      <c r="M885" s="32">
        <f t="shared" si="39"/>
        <v>4.5040983606557381</v>
      </c>
      <c r="N885" s="32">
        <f t="shared" ca="1" si="40"/>
        <v>3.0459885245901646</v>
      </c>
      <c r="O885" s="32">
        <f>IF(J885&gt;AVERAGE(Prueba_1),$E$3,$E$4)</f>
        <v>3.2210526315789472</v>
      </c>
      <c r="P885" s="39">
        <f t="shared" si="41"/>
        <v>1.2</v>
      </c>
    </row>
    <row r="886" spans="3:16" ht="15.75" thickBot="1" x14ac:dyDescent="0.3">
      <c r="C886" s="25" t="s">
        <v>473</v>
      </c>
      <c r="D886" s="26">
        <v>42152</v>
      </c>
      <c r="E886" s="27" t="s">
        <v>569</v>
      </c>
      <c r="F886" s="18" t="str">
        <f>VLOOKUP(E886,BD_Escuela[],2,FALSE)</f>
        <v>Ingeniería Computación</v>
      </c>
      <c r="G886" s="27">
        <v>13</v>
      </c>
      <c r="H886" s="18" t="str">
        <f>VLOOKUP(G886,BD_Participacion[],2)</f>
        <v>No tuvo</v>
      </c>
      <c r="I886" s="18">
        <f>INDEX(BD_DecimasExtras,MATCH(H886,'BD Aux'!$H$7:$H$10,0),MATCH(YEAR(D886),'BD Aux'!$I$6:$M$6,0))</f>
        <v>0</v>
      </c>
      <c r="J886" s="27">
        <v>6.3</v>
      </c>
      <c r="K886" s="27">
        <v>5.6</v>
      </c>
      <c r="L886" s="27">
        <v>4.3</v>
      </c>
      <c r="M886" s="32">
        <f t="shared" si="39"/>
        <v>4.2040983606557383</v>
      </c>
      <c r="N886" s="32">
        <f t="shared" ca="1" si="40"/>
        <v>4.5411885245901651</v>
      </c>
      <c r="O886" s="32">
        <f>IF(J886&gt;AVERAGE(Prueba_1),$E$3,$E$4)</f>
        <v>4.4092307692307706</v>
      </c>
      <c r="P886" s="39">
        <f t="shared" si="41"/>
        <v>6.3</v>
      </c>
    </row>
    <row r="887" spans="3:16" ht="15.75" thickBot="1" x14ac:dyDescent="0.3">
      <c r="C887" s="25" t="s">
        <v>455</v>
      </c>
      <c r="D887" s="26">
        <v>42754</v>
      </c>
      <c r="E887" s="27" t="s">
        <v>569</v>
      </c>
      <c r="F887" s="18" t="str">
        <f>VLOOKUP(E887,BD_Escuela[],2,FALSE)</f>
        <v>Ingeniería Computación</v>
      </c>
      <c r="G887" s="27">
        <v>30</v>
      </c>
      <c r="H887" s="18" t="str">
        <f>VLOOKUP(G887,BD_Participacion[],2)</f>
        <v xml:space="preserve">Media </v>
      </c>
      <c r="I887" s="18">
        <f>INDEX(BD_DecimasExtras,MATCH(H887,'BD Aux'!$H$7:$H$10,0),MATCH(YEAR(D887),'BD Aux'!$I$6:$M$6,0))</f>
        <v>0.4</v>
      </c>
      <c r="J887" s="27">
        <v>6.4</v>
      </c>
      <c r="K887" s="27">
        <v>3.6</v>
      </c>
      <c r="L887" s="27">
        <v>6.8</v>
      </c>
      <c r="M887" s="32">
        <f t="shared" si="39"/>
        <v>4.6040983606557386</v>
      </c>
      <c r="N887" s="32">
        <f t="shared" ca="1" si="40"/>
        <v>4.2</v>
      </c>
      <c r="O887" s="32">
        <f>IF(J887&gt;AVERAGE(Prueba_1),$E$3,$E$4)</f>
        <v>4.4092307692307706</v>
      </c>
      <c r="P887" s="39">
        <f t="shared" si="41"/>
        <v>6.8</v>
      </c>
    </row>
    <row r="888" spans="3:16" ht="15.75" thickBot="1" x14ac:dyDescent="0.3">
      <c r="C888" s="25" t="s">
        <v>492</v>
      </c>
      <c r="D888" s="26">
        <v>42701</v>
      </c>
      <c r="E888" s="27" t="s">
        <v>565</v>
      </c>
      <c r="F888" s="18" t="str">
        <f>VLOOKUP(E888,BD_Escuela[],2,FALSE)</f>
        <v>Enfermería</v>
      </c>
      <c r="G888" s="27">
        <v>29</v>
      </c>
      <c r="H888" s="18" t="str">
        <f>VLOOKUP(G888,BD_Participacion[],2)</f>
        <v>Baja</v>
      </c>
      <c r="I888" s="18">
        <f>INDEX(BD_DecimasExtras,MATCH(H888,'BD Aux'!$H$7:$H$10,0),MATCH(YEAR(D888),'BD Aux'!$I$6:$M$6,0))</f>
        <v>0.1</v>
      </c>
      <c r="J888" s="27">
        <v>3.8</v>
      </c>
      <c r="K888" s="27">
        <v>2.1</v>
      </c>
      <c r="L888" s="27">
        <v>3.5</v>
      </c>
      <c r="M888" s="32">
        <f t="shared" si="39"/>
        <v>4.3040983606557379</v>
      </c>
      <c r="N888" s="32">
        <f t="shared" ca="1" si="40"/>
        <v>4.2</v>
      </c>
      <c r="O888" s="32">
        <f>IF(J888&gt;AVERAGE(Prueba_1),$E$3,$E$4)</f>
        <v>3.2210526315789472</v>
      </c>
      <c r="P888" s="39">
        <f t="shared" ca="1" si="41"/>
        <v>3.2210526315789472</v>
      </c>
    </row>
    <row r="889" spans="3:16" ht="15.75" thickBot="1" x14ac:dyDescent="0.3">
      <c r="C889" s="25" t="s">
        <v>109</v>
      </c>
      <c r="D889" s="26">
        <v>41959</v>
      </c>
      <c r="E889" s="27" t="s">
        <v>571</v>
      </c>
      <c r="F889" s="18" t="str">
        <f>VLOOKUP(E889,BD_Escuela[],2,FALSE)</f>
        <v>Ingeniería Forestal</v>
      </c>
      <c r="G889" s="27">
        <v>41</v>
      </c>
      <c r="H889" s="18" t="str">
        <f>VLOOKUP(G889,BD_Participacion[],2)</f>
        <v xml:space="preserve">Media </v>
      </c>
      <c r="I889" s="18">
        <f>INDEX(BD_DecimasExtras,MATCH(H889,'BD Aux'!$H$7:$H$10,0),MATCH(YEAR(D889),'BD Aux'!$I$6:$M$6,0))</f>
        <v>0.3</v>
      </c>
      <c r="J889" s="27">
        <v>5.0999999999999996</v>
      </c>
      <c r="K889" s="27">
        <v>6.8</v>
      </c>
      <c r="L889" s="27">
        <v>2.5</v>
      </c>
      <c r="M889" s="32">
        <f t="shared" si="39"/>
        <v>4.5040983606557381</v>
      </c>
      <c r="N889" s="32">
        <f t="shared" ca="1" si="40"/>
        <v>3.7401885245901645</v>
      </c>
      <c r="O889" s="32">
        <f>IF(J889&gt;AVERAGE(Prueba_1),$E$3,$E$4)</f>
        <v>4.4092307692307706</v>
      </c>
      <c r="P889" s="39">
        <f t="shared" si="41"/>
        <v>2.5</v>
      </c>
    </row>
    <row r="890" spans="3:16" ht="15.75" thickBot="1" x14ac:dyDescent="0.3">
      <c r="C890" s="25" t="s">
        <v>493</v>
      </c>
      <c r="D890" s="26">
        <v>41653</v>
      </c>
      <c r="E890" s="27" t="s">
        <v>571</v>
      </c>
      <c r="F890" s="18" t="str">
        <f>VLOOKUP(E890,BD_Escuela[],2,FALSE)</f>
        <v>Ingeniería Forestal</v>
      </c>
      <c r="G890" s="27">
        <v>10</v>
      </c>
      <c r="H890" s="18" t="str">
        <f>VLOOKUP(G890,BD_Participacion[],2)</f>
        <v>No tuvo</v>
      </c>
      <c r="I890" s="18">
        <f>INDEX(BD_DecimasExtras,MATCH(H890,'BD Aux'!$H$7:$H$10,0),MATCH(YEAR(D890),'BD Aux'!$I$6:$M$6,0))</f>
        <v>0</v>
      </c>
      <c r="J890" s="27">
        <v>1.2</v>
      </c>
      <c r="K890" s="27">
        <v>7</v>
      </c>
      <c r="L890" s="27">
        <v>4.2</v>
      </c>
      <c r="M890" s="32">
        <f t="shared" si="39"/>
        <v>4.2040983606557383</v>
      </c>
      <c r="N890" s="32">
        <f t="shared" ca="1" si="40"/>
        <v>4.4877885245901643</v>
      </c>
      <c r="O890" s="32">
        <f>IF(J890&gt;AVERAGE(Prueba_1),$E$3,$E$4)</f>
        <v>3.2210526315789472</v>
      </c>
      <c r="P890" s="39">
        <f t="shared" si="41"/>
        <v>7</v>
      </c>
    </row>
    <row r="891" spans="3:16" ht="15.75" thickBot="1" x14ac:dyDescent="0.3">
      <c r="C891" s="25" t="s">
        <v>138</v>
      </c>
      <c r="D891" s="26">
        <v>41573</v>
      </c>
      <c r="E891" s="27" t="s">
        <v>567</v>
      </c>
      <c r="F891" s="18" t="str">
        <f>VLOOKUP(E891,BD_Escuela[],2,FALSE)</f>
        <v>Ingeniería Comercial</v>
      </c>
      <c r="G891" s="27">
        <v>37</v>
      </c>
      <c r="H891" s="18" t="str">
        <f>VLOOKUP(G891,BD_Participacion[],2)</f>
        <v xml:space="preserve">Media </v>
      </c>
      <c r="I891" s="18">
        <f>INDEX(BD_DecimasExtras,MATCH(H891,'BD Aux'!$H$7:$H$10,0),MATCH(YEAR(D891),'BD Aux'!$I$6:$M$6,0))</f>
        <v>0.2</v>
      </c>
      <c r="J891" s="27">
        <v>4.8</v>
      </c>
      <c r="K891" s="27">
        <v>3.1</v>
      </c>
      <c r="L891" s="27">
        <v>6.2</v>
      </c>
      <c r="M891" s="32">
        <f t="shared" si="39"/>
        <v>4.4040983606557385</v>
      </c>
      <c r="N891" s="32">
        <f t="shared" ca="1" si="40"/>
        <v>5.6625885245901646</v>
      </c>
      <c r="O891" s="32">
        <f>IF(J891&gt;AVERAGE(Prueba_1),$E$3,$E$4)</f>
        <v>4.4092307692307706</v>
      </c>
      <c r="P891" s="39">
        <f t="shared" si="41"/>
        <v>6.2</v>
      </c>
    </row>
    <row r="892" spans="3:16" ht="15.75" thickBot="1" x14ac:dyDescent="0.3">
      <c r="C892" s="25" t="s">
        <v>494</v>
      </c>
      <c r="D892" s="26">
        <v>42189</v>
      </c>
      <c r="E892" s="27" t="s">
        <v>579</v>
      </c>
      <c r="F892" s="18" t="str">
        <f>VLOOKUP(E892,BD_Escuela[],2,FALSE)</f>
        <v>Investigación Quimica</v>
      </c>
      <c r="G892" s="27">
        <v>20</v>
      </c>
      <c r="H892" s="18" t="str">
        <f>VLOOKUP(G892,BD_Participacion[],2)</f>
        <v>Baja</v>
      </c>
      <c r="I892" s="18">
        <f>INDEX(BD_DecimasExtras,MATCH(H892,'BD Aux'!$H$7:$H$10,0),MATCH(YEAR(D892),'BD Aux'!$I$6:$M$6,0))</f>
        <v>0.1</v>
      </c>
      <c r="J892" s="27">
        <v>4.4000000000000004</v>
      </c>
      <c r="K892" s="27">
        <v>3.4</v>
      </c>
      <c r="L892" s="27">
        <v>2.4</v>
      </c>
      <c r="M892" s="32">
        <f t="shared" si="39"/>
        <v>4.3040983606557379</v>
      </c>
      <c r="N892" s="32">
        <f t="shared" ca="1" si="40"/>
        <v>3.5799885245901644</v>
      </c>
      <c r="O892" s="32">
        <f>IF(J892&gt;AVERAGE(Prueba_1),$E$3,$E$4)</f>
        <v>4.4092307692307706</v>
      </c>
      <c r="P892" s="39">
        <f t="shared" ca="1" si="41"/>
        <v>3.5799885245901644</v>
      </c>
    </row>
    <row r="893" spans="3:16" ht="15.75" thickBot="1" x14ac:dyDescent="0.3">
      <c r="C893" s="25" t="s">
        <v>495</v>
      </c>
      <c r="D893" s="26">
        <v>41601</v>
      </c>
      <c r="E893" s="27" t="s">
        <v>559</v>
      </c>
      <c r="F893" s="18" t="str">
        <f>VLOOKUP(E893,BD_Escuela[],2,FALSE)</f>
        <v>Agronomía</v>
      </c>
      <c r="G893" s="27">
        <v>47</v>
      </c>
      <c r="H893" s="18" t="str">
        <f>VLOOKUP(G893,BD_Participacion[],2)</f>
        <v>Alta</v>
      </c>
      <c r="I893" s="18">
        <f>INDEX(BD_DecimasExtras,MATCH(H893,'BD Aux'!$H$7:$H$10,0),MATCH(YEAR(D893),'BD Aux'!$I$6:$M$6,0))</f>
        <v>0.5</v>
      </c>
      <c r="J893" s="27">
        <v>3.5</v>
      </c>
      <c r="K893" s="27">
        <v>6.6</v>
      </c>
      <c r="L893" s="27">
        <v>2.4</v>
      </c>
      <c r="M893" s="32">
        <f t="shared" si="39"/>
        <v>4.416666666666667</v>
      </c>
      <c r="N893" s="32">
        <f t="shared" ca="1" si="40"/>
        <v>3.6400999999999999</v>
      </c>
      <c r="O893" s="32">
        <f>IF(J893&gt;AVERAGE(Prueba_1),$E$3,$E$4)</f>
        <v>3.2210526315789472</v>
      </c>
      <c r="P893" s="39">
        <f t="shared" si="41"/>
        <v>2.4</v>
      </c>
    </row>
    <row r="894" spans="3:16" ht="15.75" thickBot="1" x14ac:dyDescent="0.3">
      <c r="C894" s="25" t="s">
        <v>496</v>
      </c>
      <c r="D894" s="26">
        <v>41892</v>
      </c>
      <c r="E894" s="27" t="s">
        <v>569</v>
      </c>
      <c r="F894" s="18" t="str">
        <f>VLOOKUP(E894,BD_Escuela[],2,FALSE)</f>
        <v>Ingeniería Computación</v>
      </c>
      <c r="G894" s="27">
        <v>50</v>
      </c>
      <c r="H894" s="18" t="str">
        <f>VLOOKUP(G894,BD_Participacion[],2)</f>
        <v>Alta</v>
      </c>
      <c r="I894" s="18">
        <f>INDEX(BD_DecimasExtras,MATCH(H894,'BD Aux'!$H$7:$H$10,0),MATCH(YEAR(D894),'BD Aux'!$I$6:$M$6,0))</f>
        <v>0.5</v>
      </c>
      <c r="J894" s="27">
        <v>1.2</v>
      </c>
      <c r="K894" s="27">
        <v>6.6</v>
      </c>
      <c r="L894" s="27">
        <v>2.4</v>
      </c>
      <c r="M894" s="32">
        <f t="shared" si="39"/>
        <v>4.7040983606557383</v>
      </c>
      <c r="N894" s="32">
        <f t="shared" ca="1" si="40"/>
        <v>3.7935885245901648</v>
      </c>
      <c r="O894" s="32">
        <f>IF(J894&gt;AVERAGE(Prueba_1),$E$3,$E$4)</f>
        <v>3.2210526315789472</v>
      </c>
      <c r="P894" s="39">
        <f t="shared" si="41"/>
        <v>1.2</v>
      </c>
    </row>
    <row r="895" spans="3:16" ht="15.75" thickBot="1" x14ac:dyDescent="0.3">
      <c r="C895" s="25" t="s">
        <v>497</v>
      </c>
      <c r="D895" s="26">
        <v>42194</v>
      </c>
      <c r="E895" s="27" t="s">
        <v>579</v>
      </c>
      <c r="F895" s="18" t="str">
        <f>VLOOKUP(E895,BD_Escuela[],2,FALSE)</f>
        <v>Investigación Quimica</v>
      </c>
      <c r="G895" s="27">
        <v>16</v>
      </c>
      <c r="H895" s="18" t="str">
        <f>VLOOKUP(G895,BD_Participacion[],2)</f>
        <v>Baja</v>
      </c>
      <c r="I895" s="18">
        <f>INDEX(BD_DecimasExtras,MATCH(H895,'BD Aux'!$H$7:$H$10,0),MATCH(YEAR(D895),'BD Aux'!$I$6:$M$6,0))</f>
        <v>0.1</v>
      </c>
      <c r="J895" s="27">
        <v>5.2</v>
      </c>
      <c r="K895" s="27">
        <v>1.1000000000000001</v>
      </c>
      <c r="L895" s="27">
        <v>2.5</v>
      </c>
      <c r="M895" s="32">
        <f t="shared" si="39"/>
        <v>4.3040983606557379</v>
      </c>
      <c r="N895" s="32">
        <f t="shared" ca="1" si="40"/>
        <v>3.6333885245901643</v>
      </c>
      <c r="O895" s="32">
        <f>IF(J895&gt;AVERAGE(Prueba_1),$E$3,$E$4)</f>
        <v>4.4092307692307706</v>
      </c>
      <c r="P895" s="39">
        <f t="shared" ca="1" si="41"/>
        <v>3.6333885245901643</v>
      </c>
    </row>
    <row r="896" spans="3:16" ht="15.75" thickBot="1" x14ac:dyDescent="0.3">
      <c r="C896" s="25" t="s">
        <v>455</v>
      </c>
      <c r="D896" s="26">
        <v>41812</v>
      </c>
      <c r="E896" s="27" t="s">
        <v>563</v>
      </c>
      <c r="F896" s="18" t="str">
        <f>VLOOKUP(E896,BD_Escuela[],2,FALSE)</f>
        <v>Bachilerato</v>
      </c>
      <c r="G896" s="27">
        <v>37</v>
      </c>
      <c r="H896" s="18" t="str">
        <f>VLOOKUP(G896,BD_Participacion[],2)</f>
        <v xml:space="preserve">Media </v>
      </c>
      <c r="I896" s="18">
        <f>INDEX(BD_DecimasExtras,MATCH(H896,'BD Aux'!$H$7:$H$10,0),MATCH(YEAR(D896),'BD Aux'!$I$6:$M$6,0))</f>
        <v>0.3</v>
      </c>
      <c r="J896" s="27">
        <v>2.2000000000000002</v>
      </c>
      <c r="K896" s="27">
        <v>4.8</v>
      </c>
      <c r="L896" s="27">
        <v>5.4</v>
      </c>
      <c r="M896" s="32">
        <f t="shared" si="39"/>
        <v>4.5040983606557381</v>
      </c>
      <c r="N896" s="32">
        <f t="shared" ca="1" si="40"/>
        <v>5.2887885245901645</v>
      </c>
      <c r="O896" s="32">
        <f>IF(J896&gt;AVERAGE(Prueba_1),$E$3,$E$4)</f>
        <v>3.2210526315789472</v>
      </c>
      <c r="P896" s="39">
        <f t="shared" si="41"/>
        <v>5.4</v>
      </c>
    </row>
    <row r="897" spans="3:16" ht="15.75" thickBot="1" x14ac:dyDescent="0.3">
      <c r="C897" s="25" t="s">
        <v>110</v>
      </c>
      <c r="D897" s="26">
        <v>42360</v>
      </c>
      <c r="E897" s="27" t="s">
        <v>573</v>
      </c>
      <c r="F897" s="18" t="str">
        <f>VLOOKUP(E897,BD_Escuela[],2,FALSE)</f>
        <v>Ingeniería Mecánica</v>
      </c>
      <c r="G897" s="27">
        <v>37</v>
      </c>
      <c r="H897" s="18" t="str">
        <f>VLOOKUP(G897,BD_Participacion[],2)</f>
        <v xml:space="preserve">Media </v>
      </c>
      <c r="I897" s="18">
        <f>INDEX(BD_DecimasExtras,MATCH(H897,'BD Aux'!$H$7:$H$10,0),MATCH(YEAR(D897),'BD Aux'!$I$6:$M$6,0))</f>
        <v>0.3</v>
      </c>
      <c r="J897" s="27">
        <v>1.7</v>
      </c>
      <c r="K897" s="27">
        <v>3</v>
      </c>
      <c r="L897" s="27">
        <v>1.8</v>
      </c>
      <c r="M897" s="32">
        <f t="shared" si="39"/>
        <v>4.5040983606557381</v>
      </c>
      <c r="N897" s="32">
        <f t="shared" ca="1" si="40"/>
        <v>3.3663885245901644</v>
      </c>
      <c r="O897" s="32">
        <f>IF(J897&gt;AVERAGE(Prueba_1),$E$3,$E$4)</f>
        <v>3.2210526315789472</v>
      </c>
      <c r="P897" s="39">
        <f t="shared" si="41"/>
        <v>1.7</v>
      </c>
    </row>
    <row r="898" spans="3:16" ht="15.75" thickBot="1" x14ac:dyDescent="0.3">
      <c r="C898" s="25" t="s">
        <v>498</v>
      </c>
      <c r="D898" s="26">
        <v>42034</v>
      </c>
      <c r="E898" s="27" t="s">
        <v>569</v>
      </c>
      <c r="F898" s="18" t="str">
        <f>VLOOKUP(E898,BD_Escuela[],2,FALSE)</f>
        <v>Ingeniería Computación</v>
      </c>
      <c r="G898" s="27">
        <v>13</v>
      </c>
      <c r="H898" s="18" t="str">
        <f>VLOOKUP(G898,BD_Participacion[],2)</f>
        <v>No tuvo</v>
      </c>
      <c r="I898" s="18">
        <f>INDEX(BD_DecimasExtras,MATCH(H898,'BD Aux'!$H$7:$H$10,0),MATCH(YEAR(D898),'BD Aux'!$I$6:$M$6,0))</f>
        <v>0</v>
      </c>
      <c r="J898" s="27">
        <v>6</v>
      </c>
      <c r="K898" s="27">
        <v>6</v>
      </c>
      <c r="L898" s="27">
        <v>1.3</v>
      </c>
      <c r="M898" s="32">
        <f t="shared" si="39"/>
        <v>4.2040983606557383</v>
      </c>
      <c r="N898" s="32">
        <f t="shared" ca="1" si="40"/>
        <v>2.9391885245901643</v>
      </c>
      <c r="O898" s="32">
        <f>IF(J898&gt;AVERAGE(Prueba_1),$E$3,$E$4)</f>
        <v>4.4092307692307706</v>
      </c>
      <c r="P898" s="39">
        <f t="shared" ca="1" si="41"/>
        <v>2.9391885245901643</v>
      </c>
    </row>
    <row r="899" spans="3:16" ht="15.75" thickBot="1" x14ac:dyDescent="0.3">
      <c r="C899" s="25" t="s">
        <v>357</v>
      </c>
      <c r="D899" s="26">
        <v>42738</v>
      </c>
      <c r="E899" s="27" t="s">
        <v>561</v>
      </c>
      <c r="F899" s="18" t="str">
        <f>VLOOKUP(E899,BD_Escuela[],2,FALSE)</f>
        <v>Astronomía</v>
      </c>
      <c r="G899" s="27">
        <v>16</v>
      </c>
      <c r="H899" s="18" t="str">
        <f>VLOOKUP(G899,BD_Participacion[],2)</f>
        <v>Baja</v>
      </c>
      <c r="I899" s="18">
        <f>INDEX(BD_DecimasExtras,MATCH(H899,'BD Aux'!$H$7:$H$10,0),MATCH(YEAR(D899),'BD Aux'!$I$6:$M$6,0))</f>
        <v>0.2</v>
      </c>
      <c r="J899" s="27">
        <v>4</v>
      </c>
      <c r="K899" s="27">
        <v>5.9</v>
      </c>
      <c r="L899" s="27">
        <v>3.8</v>
      </c>
      <c r="M899" s="32">
        <f t="shared" si="39"/>
        <v>4.4040983606557385</v>
      </c>
      <c r="N899" s="32">
        <f t="shared" ca="1" si="40"/>
        <v>4.2</v>
      </c>
      <c r="O899" s="32">
        <f>IF(J899&gt;AVERAGE(Prueba_1),$E$3,$E$4)</f>
        <v>3.2210526315789472</v>
      </c>
      <c r="P899" s="39">
        <f t="shared" si="41"/>
        <v>3.8</v>
      </c>
    </row>
    <row r="900" spans="3:16" ht="15.75" thickBot="1" x14ac:dyDescent="0.3">
      <c r="C900" s="25" t="s">
        <v>499</v>
      </c>
      <c r="D900" s="26">
        <v>42589</v>
      </c>
      <c r="E900" s="27" t="s">
        <v>573</v>
      </c>
      <c r="F900" s="18" t="str">
        <f>VLOOKUP(E900,BD_Escuela[],2,FALSE)</f>
        <v>Ingeniería Mecánica</v>
      </c>
      <c r="G900" s="27">
        <v>18</v>
      </c>
      <c r="H900" s="18" t="str">
        <f>VLOOKUP(G900,BD_Participacion[],2)</f>
        <v>Baja</v>
      </c>
      <c r="I900" s="18">
        <f>INDEX(BD_DecimasExtras,MATCH(H900,'BD Aux'!$H$7:$H$10,0),MATCH(YEAR(D900),'BD Aux'!$I$6:$M$6,0))</f>
        <v>0.1</v>
      </c>
      <c r="J900" s="27">
        <v>1.6</v>
      </c>
      <c r="K900" s="27">
        <v>3.4</v>
      </c>
      <c r="L900" s="27">
        <v>1.4</v>
      </c>
      <c r="M900" s="32">
        <f t="shared" si="39"/>
        <v>4.3040983606557379</v>
      </c>
      <c r="N900" s="32">
        <f t="shared" ca="1" si="40"/>
        <v>4.2</v>
      </c>
      <c r="O900" s="32">
        <f>IF(J900&gt;AVERAGE(Prueba_1),$E$3,$E$4)</f>
        <v>3.2210526315789472</v>
      </c>
      <c r="P900" s="39">
        <f t="shared" ca="1" si="41"/>
        <v>3.2210526315789472</v>
      </c>
    </row>
    <row r="901" spans="3:16" ht="15.75" thickBot="1" x14ac:dyDescent="0.3">
      <c r="C901" s="25" t="s">
        <v>334</v>
      </c>
      <c r="D901" s="26">
        <v>41772</v>
      </c>
      <c r="E901" s="27" t="s">
        <v>575</v>
      </c>
      <c r="F901" s="18" t="str">
        <f>VLOOKUP(E901,BD_Escuela[],2,FALSE)</f>
        <v>Ingeniería Transporte</v>
      </c>
      <c r="G901" s="27">
        <v>16</v>
      </c>
      <c r="H901" s="18" t="str">
        <f>VLOOKUP(G901,BD_Participacion[],2)</f>
        <v>Baja</v>
      </c>
      <c r="I901" s="18">
        <f>INDEX(BD_DecimasExtras,MATCH(H901,'BD Aux'!$H$7:$H$10,0),MATCH(YEAR(D901),'BD Aux'!$I$6:$M$6,0))</f>
        <v>0.1</v>
      </c>
      <c r="J901" s="27">
        <v>3.2</v>
      </c>
      <c r="K901" s="27">
        <v>3.4</v>
      </c>
      <c r="L901" s="27">
        <v>3.8</v>
      </c>
      <c r="M901" s="32">
        <f t="shared" si="39"/>
        <v>4.3040983606557379</v>
      </c>
      <c r="N901" s="32">
        <f t="shared" ca="1" si="40"/>
        <v>4.3275885245901637</v>
      </c>
      <c r="O901" s="32">
        <f>IF(J901&gt;AVERAGE(Prueba_1),$E$3,$E$4)</f>
        <v>3.2210526315789472</v>
      </c>
      <c r="P901" s="39">
        <f t="shared" ca="1" si="41"/>
        <v>3.2210526315789472</v>
      </c>
    </row>
    <row r="902" spans="3:16" ht="15.75" thickBot="1" x14ac:dyDescent="0.3">
      <c r="C902" s="25" t="s">
        <v>235</v>
      </c>
      <c r="D902" s="26">
        <v>42226</v>
      </c>
      <c r="E902" s="27" t="s">
        <v>579</v>
      </c>
      <c r="F902" s="18" t="str">
        <f>VLOOKUP(E902,BD_Escuela[],2,FALSE)</f>
        <v>Investigación Quimica</v>
      </c>
      <c r="G902" s="27">
        <v>16</v>
      </c>
      <c r="H902" s="18" t="str">
        <f>VLOOKUP(G902,BD_Participacion[],2)</f>
        <v>Baja</v>
      </c>
      <c r="I902" s="18">
        <f>INDEX(BD_DecimasExtras,MATCH(H902,'BD Aux'!$H$7:$H$10,0),MATCH(YEAR(D902),'BD Aux'!$I$6:$M$6,0))</f>
        <v>0.1</v>
      </c>
      <c r="J902" s="27">
        <v>2.2000000000000002</v>
      </c>
      <c r="K902" s="27">
        <v>1.1000000000000001</v>
      </c>
      <c r="L902" s="27">
        <v>6.8</v>
      </c>
      <c r="M902" s="32">
        <f t="shared" si="39"/>
        <v>4.3040983606557379</v>
      </c>
      <c r="N902" s="32">
        <f t="shared" ca="1" si="40"/>
        <v>5.9295885245901641</v>
      </c>
      <c r="O902" s="32">
        <f>IF(J902&gt;AVERAGE(Prueba_1),$E$3,$E$4)</f>
        <v>3.2210526315789472</v>
      </c>
      <c r="P902" s="39">
        <f t="shared" si="41"/>
        <v>6.8</v>
      </c>
    </row>
    <row r="903" spans="3:16" ht="15.75" thickBot="1" x14ac:dyDescent="0.3">
      <c r="C903" s="25" t="s">
        <v>346</v>
      </c>
      <c r="D903" s="26">
        <v>41547</v>
      </c>
      <c r="E903" s="27" t="s">
        <v>559</v>
      </c>
      <c r="F903" s="18" t="str">
        <f>VLOOKUP(E903,BD_Escuela[],2,FALSE)</f>
        <v>Agronomía</v>
      </c>
      <c r="G903" s="27">
        <v>4</v>
      </c>
      <c r="H903" s="18" t="str">
        <f>VLOOKUP(G903,BD_Participacion[],2)</f>
        <v>No tuvo</v>
      </c>
      <c r="I903" s="18">
        <f>INDEX(BD_DecimasExtras,MATCH(H903,'BD Aux'!$H$7:$H$10,0),MATCH(YEAR(D903),'BD Aux'!$I$6:$M$6,0))</f>
        <v>0</v>
      </c>
      <c r="J903" s="27">
        <v>6.7</v>
      </c>
      <c r="K903" s="27">
        <v>4.3</v>
      </c>
      <c r="L903" s="27">
        <v>6.5</v>
      </c>
      <c r="M903" s="32">
        <f t="shared" si="39"/>
        <v>5.833333333333333</v>
      </c>
      <c r="N903" s="32">
        <f t="shared" ca="1" si="40"/>
        <v>6.5859999999999994</v>
      </c>
      <c r="O903" s="32">
        <f>IF(J903&gt;AVERAGE(Prueba_1),$E$3,$E$4)</f>
        <v>4.4092307692307706</v>
      </c>
      <c r="P903" s="39">
        <f t="shared" si="41"/>
        <v>6.7</v>
      </c>
    </row>
    <row r="904" spans="3:16" ht="15.75" thickBot="1" x14ac:dyDescent="0.3">
      <c r="C904" s="25" t="s">
        <v>363</v>
      </c>
      <c r="D904" s="26">
        <v>42208</v>
      </c>
      <c r="E904" s="27" t="s">
        <v>569</v>
      </c>
      <c r="F904" s="18" t="str">
        <f>VLOOKUP(E904,BD_Escuela[],2,FALSE)</f>
        <v>Ingeniería Computación</v>
      </c>
      <c r="G904" s="27">
        <v>25</v>
      </c>
      <c r="H904" s="18" t="str">
        <f>VLOOKUP(G904,BD_Participacion[],2)</f>
        <v>Baja</v>
      </c>
      <c r="I904" s="18">
        <f>INDEX(BD_DecimasExtras,MATCH(H904,'BD Aux'!$H$7:$H$10,0),MATCH(YEAR(D904),'BD Aux'!$I$6:$M$6,0))</f>
        <v>0.1</v>
      </c>
      <c r="J904" s="27">
        <v>1</v>
      </c>
      <c r="K904" s="27">
        <v>3.3</v>
      </c>
      <c r="L904" s="27">
        <v>6.9</v>
      </c>
      <c r="M904" s="32">
        <f t="shared" ref="M904:M967" si="42">IF(F904&lt;&gt;"Agronomía",$E$2+I904,IF(D904&gt;12-31-2015,AVERAGE(J904:L904)+I904/2,SUM(J904:L904)*(1-0.65)))</f>
        <v>4.3040983606557379</v>
      </c>
      <c r="N904" s="32">
        <f t="shared" ref="N904:N967" ca="1" si="43">IF(YEARFRAC(D904,TODAY())&gt;3.75,SUM(L904,M904)*(1-0.466),4.2)</f>
        <v>5.9829885245901648</v>
      </c>
      <c r="O904" s="32">
        <f>IF(J904&gt;AVERAGE(Prueba_1),$E$3,$E$4)</f>
        <v>3.2210526315789472</v>
      </c>
      <c r="P904" s="39">
        <f t="shared" ref="P904:P967" si="44">IF(L904&lt;4,IF(I904&gt;AVERAGE($I$7:$I$1048),MIN(J904:L904),MIN(M904:O904)),MAX(J904:L904))</f>
        <v>6.9</v>
      </c>
    </row>
    <row r="905" spans="3:16" ht="15.75" thickBot="1" x14ac:dyDescent="0.3">
      <c r="C905" s="25" t="s">
        <v>357</v>
      </c>
      <c r="D905" s="26">
        <v>42755</v>
      </c>
      <c r="E905" s="27" t="s">
        <v>559</v>
      </c>
      <c r="F905" s="18" t="str">
        <f>VLOOKUP(E905,BD_Escuela[],2,FALSE)</f>
        <v>Agronomía</v>
      </c>
      <c r="G905" s="27">
        <v>23</v>
      </c>
      <c r="H905" s="18" t="str">
        <f>VLOOKUP(G905,BD_Participacion[],2)</f>
        <v>Baja</v>
      </c>
      <c r="I905" s="18">
        <f>INDEX(BD_DecimasExtras,MATCH(H905,'BD Aux'!$H$7:$H$10,0),MATCH(YEAR(D905),'BD Aux'!$I$6:$M$6,0))</f>
        <v>0.2</v>
      </c>
      <c r="J905" s="27">
        <v>2.5</v>
      </c>
      <c r="K905" s="27">
        <v>6.8</v>
      </c>
      <c r="L905" s="27">
        <v>6.6</v>
      </c>
      <c r="M905" s="32">
        <f t="shared" si="42"/>
        <v>5.3999999999999995</v>
      </c>
      <c r="N905" s="32">
        <f t="shared" ca="1" si="43"/>
        <v>4.2</v>
      </c>
      <c r="O905" s="32">
        <f>IF(J905&gt;AVERAGE(Prueba_1),$E$3,$E$4)</f>
        <v>3.2210526315789472</v>
      </c>
      <c r="P905" s="39">
        <f t="shared" si="44"/>
        <v>6.8</v>
      </c>
    </row>
    <row r="906" spans="3:16" ht="15.75" thickBot="1" x14ac:dyDescent="0.3">
      <c r="C906" s="25" t="s">
        <v>366</v>
      </c>
      <c r="D906" s="26">
        <v>41715</v>
      </c>
      <c r="E906" s="27" t="s">
        <v>577</v>
      </c>
      <c r="F906" s="18" t="str">
        <f>VLOOKUP(E906,BD_Escuela[],2,FALSE)</f>
        <v>Investigación Nutrición y Dietetica</v>
      </c>
      <c r="G906" s="27">
        <v>46</v>
      </c>
      <c r="H906" s="18" t="str">
        <f>VLOOKUP(G906,BD_Participacion[],2)</f>
        <v>Alta</v>
      </c>
      <c r="I906" s="18">
        <f>INDEX(BD_DecimasExtras,MATCH(H906,'BD Aux'!$H$7:$H$10,0),MATCH(YEAR(D906),'BD Aux'!$I$6:$M$6,0))</f>
        <v>0.5</v>
      </c>
      <c r="J906" s="27">
        <v>2.4</v>
      </c>
      <c r="K906" s="27">
        <v>2.1</v>
      </c>
      <c r="L906" s="27">
        <v>2.2999999999999998</v>
      </c>
      <c r="M906" s="32">
        <f t="shared" si="42"/>
        <v>4.7040983606557383</v>
      </c>
      <c r="N906" s="32">
        <f t="shared" ca="1" si="43"/>
        <v>3.7401885245901645</v>
      </c>
      <c r="O906" s="32">
        <f>IF(J906&gt;AVERAGE(Prueba_1),$E$3,$E$4)</f>
        <v>3.2210526315789472</v>
      </c>
      <c r="P906" s="39">
        <f t="shared" si="44"/>
        <v>2.1</v>
      </c>
    </row>
    <row r="907" spans="3:16" ht="15.75" thickBot="1" x14ac:dyDescent="0.3">
      <c r="C907" s="25" t="s">
        <v>398</v>
      </c>
      <c r="D907" s="26">
        <v>41935</v>
      </c>
      <c r="E907" s="27" t="s">
        <v>561</v>
      </c>
      <c r="F907" s="18" t="str">
        <f>VLOOKUP(E907,BD_Escuela[],2,FALSE)</f>
        <v>Astronomía</v>
      </c>
      <c r="G907" s="27">
        <v>36</v>
      </c>
      <c r="H907" s="18" t="str">
        <f>VLOOKUP(G907,BD_Participacion[],2)</f>
        <v xml:space="preserve">Media </v>
      </c>
      <c r="I907" s="18">
        <f>INDEX(BD_DecimasExtras,MATCH(H907,'BD Aux'!$H$7:$H$10,0),MATCH(YEAR(D907),'BD Aux'!$I$6:$M$6,0))</f>
        <v>0.3</v>
      </c>
      <c r="J907" s="27">
        <v>1.3</v>
      </c>
      <c r="K907" s="27">
        <v>1.9</v>
      </c>
      <c r="L907" s="27">
        <v>5.6</v>
      </c>
      <c r="M907" s="32">
        <f t="shared" si="42"/>
        <v>4.5040983606557381</v>
      </c>
      <c r="N907" s="32">
        <f t="shared" ca="1" si="43"/>
        <v>5.3955885245901634</v>
      </c>
      <c r="O907" s="32">
        <f>IF(J907&gt;AVERAGE(Prueba_1),$E$3,$E$4)</f>
        <v>3.2210526315789472</v>
      </c>
      <c r="P907" s="39">
        <f t="shared" si="44"/>
        <v>5.6</v>
      </c>
    </row>
    <row r="908" spans="3:16" ht="15.75" thickBot="1" x14ac:dyDescent="0.3">
      <c r="C908" s="25" t="s">
        <v>500</v>
      </c>
      <c r="D908" s="26">
        <v>41761</v>
      </c>
      <c r="E908" s="27" t="s">
        <v>573</v>
      </c>
      <c r="F908" s="18" t="str">
        <f>VLOOKUP(E908,BD_Escuela[],2,FALSE)</f>
        <v>Ingeniería Mecánica</v>
      </c>
      <c r="G908" s="27">
        <v>10</v>
      </c>
      <c r="H908" s="18" t="str">
        <f>VLOOKUP(G908,BD_Participacion[],2)</f>
        <v>No tuvo</v>
      </c>
      <c r="I908" s="18">
        <f>INDEX(BD_DecimasExtras,MATCH(H908,'BD Aux'!$H$7:$H$10,0),MATCH(YEAR(D908),'BD Aux'!$I$6:$M$6,0))</f>
        <v>0</v>
      </c>
      <c r="J908" s="27">
        <v>1.6</v>
      </c>
      <c r="K908" s="27">
        <v>4.3</v>
      </c>
      <c r="L908" s="27">
        <v>3.6</v>
      </c>
      <c r="M908" s="32">
        <f t="shared" si="42"/>
        <v>4.2040983606557383</v>
      </c>
      <c r="N908" s="32">
        <f t="shared" ca="1" si="43"/>
        <v>4.1673885245901641</v>
      </c>
      <c r="O908" s="32">
        <f>IF(J908&gt;AVERAGE(Prueba_1),$E$3,$E$4)</f>
        <v>3.2210526315789472</v>
      </c>
      <c r="P908" s="39">
        <f t="shared" ca="1" si="44"/>
        <v>3.2210526315789472</v>
      </c>
    </row>
    <row r="909" spans="3:16" ht="15.75" thickBot="1" x14ac:dyDescent="0.3">
      <c r="C909" s="25" t="s">
        <v>501</v>
      </c>
      <c r="D909" s="26">
        <v>41594</v>
      </c>
      <c r="E909" s="27" t="s">
        <v>571</v>
      </c>
      <c r="F909" s="18" t="str">
        <f>VLOOKUP(E909,BD_Escuela[],2,FALSE)</f>
        <v>Ingeniería Forestal</v>
      </c>
      <c r="G909" s="27">
        <v>37</v>
      </c>
      <c r="H909" s="18" t="str">
        <f>VLOOKUP(G909,BD_Participacion[],2)</f>
        <v xml:space="preserve">Media </v>
      </c>
      <c r="I909" s="18">
        <f>INDEX(BD_DecimasExtras,MATCH(H909,'BD Aux'!$H$7:$H$10,0),MATCH(YEAR(D909),'BD Aux'!$I$6:$M$6,0))</f>
        <v>0.2</v>
      </c>
      <c r="J909" s="27">
        <v>6.4</v>
      </c>
      <c r="K909" s="27">
        <v>4.5999999999999996</v>
      </c>
      <c r="L909" s="27">
        <v>2.2000000000000002</v>
      </c>
      <c r="M909" s="32">
        <f t="shared" si="42"/>
        <v>4.4040983606557385</v>
      </c>
      <c r="N909" s="32">
        <f t="shared" ca="1" si="43"/>
        <v>3.5265885245901645</v>
      </c>
      <c r="O909" s="32">
        <f>IF(J909&gt;AVERAGE(Prueba_1),$E$3,$E$4)</f>
        <v>4.4092307692307706</v>
      </c>
      <c r="P909" s="39">
        <f t="shared" si="44"/>
        <v>2.2000000000000002</v>
      </c>
    </row>
    <row r="910" spans="3:16" ht="15.75" thickBot="1" x14ac:dyDescent="0.3">
      <c r="C910" s="25" t="s">
        <v>271</v>
      </c>
      <c r="D910" s="26">
        <v>42168</v>
      </c>
      <c r="E910" s="27" t="s">
        <v>579</v>
      </c>
      <c r="F910" s="18" t="str">
        <f>VLOOKUP(E910,BD_Escuela[],2,FALSE)</f>
        <v>Investigación Quimica</v>
      </c>
      <c r="G910" s="27">
        <v>2</v>
      </c>
      <c r="H910" s="18" t="str">
        <f>VLOOKUP(G910,BD_Participacion[],2)</f>
        <v>No tuvo</v>
      </c>
      <c r="I910" s="18">
        <f>INDEX(BD_DecimasExtras,MATCH(H910,'BD Aux'!$H$7:$H$10,0),MATCH(YEAR(D910),'BD Aux'!$I$6:$M$6,0))</f>
        <v>0</v>
      </c>
      <c r="J910" s="27">
        <v>4.7</v>
      </c>
      <c r="K910" s="27">
        <v>3.7</v>
      </c>
      <c r="L910" s="27">
        <v>5.4</v>
      </c>
      <c r="M910" s="32">
        <f t="shared" si="42"/>
        <v>4.2040983606557383</v>
      </c>
      <c r="N910" s="32">
        <f t="shared" ca="1" si="43"/>
        <v>5.1285885245901648</v>
      </c>
      <c r="O910" s="32">
        <f>IF(J910&gt;AVERAGE(Prueba_1),$E$3,$E$4)</f>
        <v>4.4092307692307706</v>
      </c>
      <c r="P910" s="39">
        <f t="shared" si="44"/>
        <v>5.4</v>
      </c>
    </row>
    <row r="911" spans="3:16" ht="15.75" thickBot="1" x14ac:dyDescent="0.3">
      <c r="C911" s="25" t="s">
        <v>285</v>
      </c>
      <c r="D911" s="26">
        <v>42729</v>
      </c>
      <c r="E911" s="27" t="s">
        <v>567</v>
      </c>
      <c r="F911" s="18" t="str">
        <f>VLOOKUP(E911,BD_Escuela[],2,FALSE)</f>
        <v>Ingeniería Comercial</v>
      </c>
      <c r="G911" s="27">
        <v>45</v>
      </c>
      <c r="H911" s="18" t="str">
        <f>VLOOKUP(G911,BD_Participacion[],2)</f>
        <v>Alta</v>
      </c>
      <c r="I911" s="18">
        <f>INDEX(BD_DecimasExtras,MATCH(H911,'BD Aux'!$H$7:$H$10,0),MATCH(YEAR(D911),'BD Aux'!$I$6:$M$6,0))</f>
        <v>0.6</v>
      </c>
      <c r="J911" s="27">
        <v>3.4</v>
      </c>
      <c r="K911" s="27">
        <v>4.5</v>
      </c>
      <c r="L911" s="27">
        <v>2.1</v>
      </c>
      <c r="M911" s="32">
        <f t="shared" si="42"/>
        <v>4.8040983606557379</v>
      </c>
      <c r="N911" s="32">
        <f t="shared" ca="1" si="43"/>
        <v>4.2</v>
      </c>
      <c r="O911" s="32">
        <f>IF(J911&gt;AVERAGE(Prueba_1),$E$3,$E$4)</f>
        <v>3.2210526315789472</v>
      </c>
      <c r="P911" s="39">
        <f t="shared" si="44"/>
        <v>2.1</v>
      </c>
    </row>
    <row r="912" spans="3:16" ht="15.75" thickBot="1" x14ac:dyDescent="0.3">
      <c r="C912" s="25" t="s">
        <v>106</v>
      </c>
      <c r="D912" s="26">
        <v>41944</v>
      </c>
      <c r="E912" s="27" t="s">
        <v>565</v>
      </c>
      <c r="F912" s="18" t="str">
        <f>VLOOKUP(E912,BD_Escuela[],2,FALSE)</f>
        <v>Enfermería</v>
      </c>
      <c r="G912" s="27">
        <v>47</v>
      </c>
      <c r="H912" s="18" t="str">
        <f>VLOOKUP(G912,BD_Participacion[],2)</f>
        <v>Alta</v>
      </c>
      <c r="I912" s="18">
        <f>INDEX(BD_DecimasExtras,MATCH(H912,'BD Aux'!$H$7:$H$10,0),MATCH(YEAR(D912),'BD Aux'!$I$6:$M$6,0))</f>
        <v>0.5</v>
      </c>
      <c r="J912" s="27">
        <v>5.9</v>
      </c>
      <c r="K912" s="27">
        <v>6.9</v>
      </c>
      <c r="L912" s="27">
        <v>1.4</v>
      </c>
      <c r="M912" s="32">
        <f t="shared" si="42"/>
        <v>4.7040983606557383</v>
      </c>
      <c r="N912" s="32">
        <f t="shared" ca="1" si="43"/>
        <v>3.2595885245901646</v>
      </c>
      <c r="O912" s="32">
        <f>IF(J912&gt;AVERAGE(Prueba_1),$E$3,$E$4)</f>
        <v>4.4092307692307706</v>
      </c>
      <c r="P912" s="39">
        <f t="shared" si="44"/>
        <v>1.4</v>
      </c>
    </row>
    <row r="913" spans="3:16" ht="15.75" thickBot="1" x14ac:dyDescent="0.3">
      <c r="C913" s="25" t="s">
        <v>502</v>
      </c>
      <c r="D913" s="26">
        <v>41819</v>
      </c>
      <c r="E913" s="27" t="s">
        <v>575</v>
      </c>
      <c r="F913" s="18" t="str">
        <f>VLOOKUP(E913,BD_Escuela[],2,FALSE)</f>
        <v>Ingeniería Transporte</v>
      </c>
      <c r="G913" s="27">
        <v>35</v>
      </c>
      <c r="H913" s="18" t="str">
        <f>VLOOKUP(G913,BD_Participacion[],2)</f>
        <v xml:space="preserve">Media </v>
      </c>
      <c r="I913" s="18">
        <f>INDEX(BD_DecimasExtras,MATCH(H913,'BD Aux'!$H$7:$H$10,0),MATCH(YEAR(D913),'BD Aux'!$I$6:$M$6,0))</f>
        <v>0.3</v>
      </c>
      <c r="J913" s="27">
        <v>5.6</v>
      </c>
      <c r="K913" s="27">
        <v>1.9</v>
      </c>
      <c r="L913" s="27">
        <v>1.5</v>
      </c>
      <c r="M913" s="32">
        <f t="shared" si="42"/>
        <v>4.5040983606557381</v>
      </c>
      <c r="N913" s="32">
        <f t="shared" ca="1" si="43"/>
        <v>3.2061885245901642</v>
      </c>
      <c r="O913" s="32">
        <f>IF(J913&gt;AVERAGE(Prueba_1),$E$3,$E$4)</f>
        <v>4.4092307692307706</v>
      </c>
      <c r="P913" s="39">
        <f t="shared" si="44"/>
        <v>1.5</v>
      </c>
    </row>
    <row r="914" spans="3:16" ht="15.75" thickBot="1" x14ac:dyDescent="0.3">
      <c r="C914" s="25" t="s">
        <v>206</v>
      </c>
      <c r="D914" s="26">
        <v>41727</v>
      </c>
      <c r="E914" s="27" t="s">
        <v>573</v>
      </c>
      <c r="F914" s="18" t="str">
        <f>VLOOKUP(E914,BD_Escuela[],2,FALSE)</f>
        <v>Ingeniería Mecánica</v>
      </c>
      <c r="G914" s="27">
        <v>4</v>
      </c>
      <c r="H914" s="18" t="str">
        <f>VLOOKUP(G914,BD_Participacion[],2)</f>
        <v>No tuvo</v>
      </c>
      <c r="I914" s="18">
        <f>INDEX(BD_DecimasExtras,MATCH(H914,'BD Aux'!$H$7:$H$10,0),MATCH(YEAR(D914),'BD Aux'!$I$6:$M$6,0))</f>
        <v>0</v>
      </c>
      <c r="J914" s="27">
        <v>3.6</v>
      </c>
      <c r="K914" s="27">
        <v>5</v>
      </c>
      <c r="L914" s="27">
        <v>2.6</v>
      </c>
      <c r="M914" s="32">
        <f t="shared" si="42"/>
        <v>4.2040983606557383</v>
      </c>
      <c r="N914" s="32">
        <f t="shared" ca="1" si="43"/>
        <v>3.6333885245901643</v>
      </c>
      <c r="O914" s="32">
        <f>IF(J914&gt;AVERAGE(Prueba_1),$E$3,$E$4)</f>
        <v>3.2210526315789472</v>
      </c>
      <c r="P914" s="39">
        <f t="shared" ca="1" si="44"/>
        <v>3.2210526315789472</v>
      </c>
    </row>
    <row r="915" spans="3:16" ht="15.75" thickBot="1" x14ac:dyDescent="0.3">
      <c r="C915" s="25" t="s">
        <v>76</v>
      </c>
      <c r="D915" s="26">
        <v>42416</v>
      </c>
      <c r="E915" s="27" t="s">
        <v>565</v>
      </c>
      <c r="F915" s="18" t="str">
        <f>VLOOKUP(E915,BD_Escuela[],2,FALSE)</f>
        <v>Enfermería</v>
      </c>
      <c r="G915" s="27">
        <v>33</v>
      </c>
      <c r="H915" s="18" t="str">
        <f>VLOOKUP(G915,BD_Participacion[],2)</f>
        <v xml:space="preserve">Media </v>
      </c>
      <c r="I915" s="18">
        <f>INDEX(BD_DecimasExtras,MATCH(H915,'BD Aux'!$H$7:$H$10,0),MATCH(YEAR(D915),'BD Aux'!$I$6:$M$6,0))</f>
        <v>0.4</v>
      </c>
      <c r="J915" s="27">
        <v>2.8</v>
      </c>
      <c r="K915" s="27">
        <v>2.4</v>
      </c>
      <c r="L915" s="27">
        <v>4.0999999999999996</v>
      </c>
      <c r="M915" s="32">
        <f t="shared" si="42"/>
        <v>4.6040983606557386</v>
      </c>
      <c r="N915" s="32">
        <f t="shared" ca="1" si="43"/>
        <v>4.6479885245901649</v>
      </c>
      <c r="O915" s="32">
        <f>IF(J915&gt;AVERAGE(Prueba_1),$E$3,$E$4)</f>
        <v>3.2210526315789472</v>
      </c>
      <c r="P915" s="39">
        <f t="shared" si="44"/>
        <v>4.0999999999999996</v>
      </c>
    </row>
    <row r="916" spans="3:16" ht="15.75" thickBot="1" x14ac:dyDescent="0.3">
      <c r="C916" s="25" t="s">
        <v>439</v>
      </c>
      <c r="D916" s="26">
        <v>41983</v>
      </c>
      <c r="E916" s="27" t="s">
        <v>571</v>
      </c>
      <c r="F916" s="18" t="str">
        <f>VLOOKUP(E916,BD_Escuela[],2,FALSE)</f>
        <v>Ingeniería Forestal</v>
      </c>
      <c r="G916" s="27">
        <v>17</v>
      </c>
      <c r="H916" s="18" t="str">
        <f>VLOOKUP(G916,BD_Participacion[],2)</f>
        <v>Baja</v>
      </c>
      <c r="I916" s="18">
        <f>INDEX(BD_DecimasExtras,MATCH(H916,'BD Aux'!$H$7:$H$10,0),MATCH(YEAR(D916),'BD Aux'!$I$6:$M$6,0))</f>
        <v>0.1</v>
      </c>
      <c r="J916" s="27">
        <v>3.9</v>
      </c>
      <c r="K916" s="27">
        <v>3.6</v>
      </c>
      <c r="L916" s="27">
        <v>3.4</v>
      </c>
      <c r="M916" s="32">
        <f t="shared" si="42"/>
        <v>4.3040983606557379</v>
      </c>
      <c r="N916" s="32">
        <f t="shared" ca="1" si="43"/>
        <v>4.1139885245901642</v>
      </c>
      <c r="O916" s="32">
        <f>IF(J916&gt;AVERAGE(Prueba_1),$E$3,$E$4)</f>
        <v>3.2210526315789472</v>
      </c>
      <c r="P916" s="39">
        <f t="shared" ca="1" si="44"/>
        <v>3.2210526315789472</v>
      </c>
    </row>
    <row r="917" spans="3:16" ht="15.75" thickBot="1" x14ac:dyDescent="0.3">
      <c r="C917" s="25" t="s">
        <v>235</v>
      </c>
      <c r="D917" s="26">
        <v>42226</v>
      </c>
      <c r="E917" s="27" t="s">
        <v>559</v>
      </c>
      <c r="F917" s="18" t="str">
        <f>VLOOKUP(E917,BD_Escuela[],2,FALSE)</f>
        <v>Agronomía</v>
      </c>
      <c r="G917" s="27">
        <v>6</v>
      </c>
      <c r="H917" s="18" t="str">
        <f>VLOOKUP(G917,BD_Participacion[],2)</f>
        <v>No tuvo</v>
      </c>
      <c r="I917" s="18">
        <f>INDEX(BD_DecimasExtras,MATCH(H917,'BD Aux'!$H$7:$H$10,0),MATCH(YEAR(D917),'BD Aux'!$I$6:$M$6,0))</f>
        <v>0</v>
      </c>
      <c r="J917" s="27">
        <v>4.5</v>
      </c>
      <c r="K917" s="27">
        <v>1.2</v>
      </c>
      <c r="L917" s="27">
        <v>6</v>
      </c>
      <c r="M917" s="32">
        <f t="shared" si="42"/>
        <v>3.9</v>
      </c>
      <c r="N917" s="32">
        <f t="shared" ca="1" si="43"/>
        <v>5.2866000000000009</v>
      </c>
      <c r="O917" s="32">
        <f>IF(J917&gt;AVERAGE(Prueba_1),$E$3,$E$4)</f>
        <v>4.4092307692307706</v>
      </c>
      <c r="P917" s="39">
        <f t="shared" si="44"/>
        <v>6</v>
      </c>
    </row>
    <row r="918" spans="3:16" ht="15.75" thickBot="1" x14ac:dyDescent="0.3">
      <c r="C918" s="25" t="s">
        <v>503</v>
      </c>
      <c r="D918" s="26">
        <v>42676</v>
      </c>
      <c r="E918" s="27" t="s">
        <v>563</v>
      </c>
      <c r="F918" s="18" t="str">
        <f>VLOOKUP(E918,BD_Escuela[],2,FALSE)</f>
        <v>Bachilerato</v>
      </c>
      <c r="G918" s="27">
        <v>46</v>
      </c>
      <c r="H918" s="18" t="str">
        <f>VLOOKUP(G918,BD_Participacion[],2)</f>
        <v>Alta</v>
      </c>
      <c r="I918" s="18">
        <f>INDEX(BD_DecimasExtras,MATCH(H918,'BD Aux'!$H$7:$H$10,0),MATCH(YEAR(D918),'BD Aux'!$I$6:$M$6,0))</f>
        <v>0.6</v>
      </c>
      <c r="J918" s="27">
        <v>6.8</v>
      </c>
      <c r="K918" s="27">
        <v>6</v>
      </c>
      <c r="L918" s="27">
        <v>1</v>
      </c>
      <c r="M918" s="32">
        <f t="shared" si="42"/>
        <v>4.8040983606557379</v>
      </c>
      <c r="N918" s="32">
        <f t="shared" ca="1" si="43"/>
        <v>4.2</v>
      </c>
      <c r="O918" s="32">
        <f>IF(J918&gt;AVERAGE(Prueba_1),$E$3,$E$4)</f>
        <v>4.4092307692307706</v>
      </c>
      <c r="P918" s="39">
        <f t="shared" si="44"/>
        <v>1</v>
      </c>
    </row>
    <row r="919" spans="3:16" ht="15.75" thickBot="1" x14ac:dyDescent="0.3">
      <c r="C919" s="25" t="s">
        <v>108</v>
      </c>
      <c r="D919" s="26">
        <v>41886</v>
      </c>
      <c r="E919" s="27" t="s">
        <v>563</v>
      </c>
      <c r="F919" s="18" t="str">
        <f>VLOOKUP(E919,BD_Escuela[],2,FALSE)</f>
        <v>Bachilerato</v>
      </c>
      <c r="G919" s="27">
        <v>27</v>
      </c>
      <c r="H919" s="18" t="str">
        <f>VLOOKUP(G919,BD_Participacion[],2)</f>
        <v>Baja</v>
      </c>
      <c r="I919" s="18">
        <f>INDEX(BD_DecimasExtras,MATCH(H919,'BD Aux'!$H$7:$H$10,0),MATCH(YEAR(D919),'BD Aux'!$I$6:$M$6,0))</f>
        <v>0.1</v>
      </c>
      <c r="J919" s="27">
        <v>3.2</v>
      </c>
      <c r="K919" s="27">
        <v>5.0999999999999996</v>
      </c>
      <c r="L919" s="27">
        <v>5.9</v>
      </c>
      <c r="M919" s="32">
        <f t="shared" si="42"/>
        <v>4.3040983606557379</v>
      </c>
      <c r="N919" s="32">
        <f t="shared" ca="1" si="43"/>
        <v>5.4489885245901641</v>
      </c>
      <c r="O919" s="32">
        <f>IF(J919&gt;AVERAGE(Prueba_1),$E$3,$E$4)</f>
        <v>3.2210526315789472</v>
      </c>
      <c r="P919" s="39">
        <f t="shared" si="44"/>
        <v>5.9</v>
      </c>
    </row>
    <row r="920" spans="3:16" ht="15.75" thickBot="1" x14ac:dyDescent="0.3">
      <c r="C920" s="25" t="s">
        <v>504</v>
      </c>
      <c r="D920" s="26">
        <v>41510</v>
      </c>
      <c r="E920" s="27" t="s">
        <v>563</v>
      </c>
      <c r="F920" s="18" t="str">
        <f>VLOOKUP(E920,BD_Escuela[],2,FALSE)</f>
        <v>Bachilerato</v>
      </c>
      <c r="G920" s="27">
        <v>12</v>
      </c>
      <c r="H920" s="18" t="str">
        <f>VLOOKUP(G920,BD_Participacion[],2)</f>
        <v>No tuvo</v>
      </c>
      <c r="I920" s="18">
        <f>INDEX(BD_DecimasExtras,MATCH(H920,'BD Aux'!$H$7:$H$10,0),MATCH(YEAR(D920),'BD Aux'!$I$6:$M$6,0))</f>
        <v>0</v>
      </c>
      <c r="J920" s="27">
        <v>2.5</v>
      </c>
      <c r="K920" s="27">
        <v>1.2</v>
      </c>
      <c r="L920" s="27">
        <v>4.5999999999999996</v>
      </c>
      <c r="M920" s="32">
        <f t="shared" si="42"/>
        <v>4.2040983606557383</v>
      </c>
      <c r="N920" s="32">
        <f t="shared" ca="1" si="43"/>
        <v>4.7013885245901639</v>
      </c>
      <c r="O920" s="32">
        <f>IF(J920&gt;AVERAGE(Prueba_1),$E$3,$E$4)</f>
        <v>3.2210526315789472</v>
      </c>
      <c r="P920" s="39">
        <f t="shared" si="44"/>
        <v>4.5999999999999996</v>
      </c>
    </row>
    <row r="921" spans="3:16" ht="15.75" thickBot="1" x14ac:dyDescent="0.3">
      <c r="C921" s="25" t="s">
        <v>155</v>
      </c>
      <c r="D921" s="26">
        <v>41776</v>
      </c>
      <c r="E921" s="27" t="s">
        <v>559</v>
      </c>
      <c r="F921" s="18" t="str">
        <f>VLOOKUP(E921,BD_Escuela[],2,FALSE)</f>
        <v>Agronomía</v>
      </c>
      <c r="G921" s="27">
        <v>10</v>
      </c>
      <c r="H921" s="18" t="str">
        <f>VLOOKUP(G921,BD_Participacion[],2)</f>
        <v>No tuvo</v>
      </c>
      <c r="I921" s="18">
        <f>INDEX(BD_DecimasExtras,MATCH(H921,'BD Aux'!$H$7:$H$10,0),MATCH(YEAR(D921),'BD Aux'!$I$6:$M$6,0))</f>
        <v>0</v>
      </c>
      <c r="J921" s="27">
        <v>6.2</v>
      </c>
      <c r="K921" s="27">
        <v>5</v>
      </c>
      <c r="L921" s="27">
        <v>6.9</v>
      </c>
      <c r="M921" s="32">
        <f t="shared" si="42"/>
        <v>6.0333333333333341</v>
      </c>
      <c r="N921" s="32">
        <f t="shared" ca="1" si="43"/>
        <v>6.9064000000000005</v>
      </c>
      <c r="O921" s="32">
        <f>IF(J921&gt;AVERAGE(Prueba_1),$E$3,$E$4)</f>
        <v>4.4092307692307706</v>
      </c>
      <c r="P921" s="39">
        <f t="shared" si="44"/>
        <v>6.9</v>
      </c>
    </row>
    <row r="922" spans="3:16" ht="15.75" thickBot="1" x14ac:dyDescent="0.3">
      <c r="C922" s="25" t="s">
        <v>472</v>
      </c>
      <c r="D922" s="26">
        <v>42739</v>
      </c>
      <c r="E922" s="27" t="s">
        <v>579</v>
      </c>
      <c r="F922" s="18" t="str">
        <f>VLOOKUP(E922,BD_Escuela[],2,FALSE)</f>
        <v>Investigación Quimica</v>
      </c>
      <c r="G922" s="27">
        <v>24</v>
      </c>
      <c r="H922" s="18" t="str">
        <f>VLOOKUP(G922,BD_Participacion[],2)</f>
        <v>Baja</v>
      </c>
      <c r="I922" s="18">
        <f>INDEX(BD_DecimasExtras,MATCH(H922,'BD Aux'!$H$7:$H$10,0),MATCH(YEAR(D922),'BD Aux'!$I$6:$M$6,0))</f>
        <v>0.2</v>
      </c>
      <c r="J922" s="27">
        <v>1.5</v>
      </c>
      <c r="K922" s="27">
        <v>2.1</v>
      </c>
      <c r="L922" s="27">
        <v>5.0999999999999996</v>
      </c>
      <c r="M922" s="32">
        <f t="shared" si="42"/>
        <v>4.4040983606557385</v>
      </c>
      <c r="N922" s="32">
        <f t="shared" ca="1" si="43"/>
        <v>4.2</v>
      </c>
      <c r="O922" s="32">
        <f>IF(J922&gt;AVERAGE(Prueba_1),$E$3,$E$4)</f>
        <v>3.2210526315789472</v>
      </c>
      <c r="P922" s="39">
        <f t="shared" si="44"/>
        <v>5.0999999999999996</v>
      </c>
    </row>
    <row r="923" spans="3:16" ht="15.75" thickBot="1" x14ac:dyDescent="0.3">
      <c r="C923" s="25" t="s">
        <v>385</v>
      </c>
      <c r="D923" s="26">
        <v>42665</v>
      </c>
      <c r="E923" s="27" t="s">
        <v>579</v>
      </c>
      <c r="F923" s="18" t="str">
        <f>VLOOKUP(E923,BD_Escuela[],2,FALSE)</f>
        <v>Investigación Quimica</v>
      </c>
      <c r="G923" s="27">
        <v>9</v>
      </c>
      <c r="H923" s="18" t="str">
        <f>VLOOKUP(G923,BD_Participacion[],2)</f>
        <v>No tuvo</v>
      </c>
      <c r="I923" s="18">
        <f>INDEX(BD_DecimasExtras,MATCH(H923,'BD Aux'!$H$7:$H$10,0),MATCH(YEAR(D923),'BD Aux'!$I$6:$M$6,0))</f>
        <v>0</v>
      </c>
      <c r="J923" s="27">
        <v>4.4000000000000004</v>
      </c>
      <c r="K923" s="27">
        <v>2</v>
      </c>
      <c r="L923" s="27">
        <v>4.3</v>
      </c>
      <c r="M923" s="32">
        <f t="shared" si="42"/>
        <v>4.2040983606557383</v>
      </c>
      <c r="N923" s="32">
        <f t="shared" ca="1" si="43"/>
        <v>4.2</v>
      </c>
      <c r="O923" s="32">
        <f>IF(J923&gt;AVERAGE(Prueba_1),$E$3,$E$4)</f>
        <v>4.4092307692307706</v>
      </c>
      <c r="P923" s="39">
        <f t="shared" si="44"/>
        <v>4.4000000000000004</v>
      </c>
    </row>
    <row r="924" spans="3:16" ht="15.75" thickBot="1" x14ac:dyDescent="0.3">
      <c r="C924" s="25" t="s">
        <v>505</v>
      </c>
      <c r="D924" s="26">
        <v>42677</v>
      </c>
      <c r="E924" s="27" t="s">
        <v>579</v>
      </c>
      <c r="F924" s="18" t="str">
        <f>VLOOKUP(E924,BD_Escuela[],2,FALSE)</f>
        <v>Investigación Quimica</v>
      </c>
      <c r="G924" s="27">
        <v>25</v>
      </c>
      <c r="H924" s="18" t="str">
        <f>VLOOKUP(G924,BD_Participacion[],2)</f>
        <v>Baja</v>
      </c>
      <c r="I924" s="18">
        <f>INDEX(BD_DecimasExtras,MATCH(H924,'BD Aux'!$H$7:$H$10,0),MATCH(YEAR(D924),'BD Aux'!$I$6:$M$6,0))</f>
        <v>0.1</v>
      </c>
      <c r="J924" s="27">
        <v>2.6</v>
      </c>
      <c r="K924" s="27">
        <v>1.5</v>
      </c>
      <c r="L924" s="27">
        <v>5.9</v>
      </c>
      <c r="M924" s="32">
        <f t="shared" si="42"/>
        <v>4.3040983606557379</v>
      </c>
      <c r="N924" s="32">
        <f t="shared" ca="1" si="43"/>
        <v>4.2</v>
      </c>
      <c r="O924" s="32">
        <f>IF(J924&gt;AVERAGE(Prueba_1),$E$3,$E$4)</f>
        <v>3.2210526315789472</v>
      </c>
      <c r="P924" s="39">
        <f t="shared" si="44"/>
        <v>5.9</v>
      </c>
    </row>
    <row r="925" spans="3:16" ht="15.75" thickBot="1" x14ac:dyDescent="0.3">
      <c r="C925" s="25" t="s">
        <v>506</v>
      </c>
      <c r="D925" s="26">
        <v>41708</v>
      </c>
      <c r="E925" s="27" t="s">
        <v>579</v>
      </c>
      <c r="F925" s="18" t="str">
        <f>VLOOKUP(E925,BD_Escuela[],2,FALSE)</f>
        <v>Investigación Quimica</v>
      </c>
      <c r="G925" s="27">
        <v>27</v>
      </c>
      <c r="H925" s="18" t="str">
        <f>VLOOKUP(G925,BD_Participacion[],2)</f>
        <v>Baja</v>
      </c>
      <c r="I925" s="18">
        <f>INDEX(BD_DecimasExtras,MATCH(H925,'BD Aux'!$H$7:$H$10,0),MATCH(YEAR(D925),'BD Aux'!$I$6:$M$6,0))</f>
        <v>0.1</v>
      </c>
      <c r="J925" s="27">
        <v>4.5999999999999996</v>
      </c>
      <c r="K925" s="27">
        <v>5.4</v>
      </c>
      <c r="L925" s="27">
        <v>1.9</v>
      </c>
      <c r="M925" s="32">
        <f t="shared" si="42"/>
        <v>4.3040983606557379</v>
      </c>
      <c r="N925" s="32">
        <f t="shared" ca="1" si="43"/>
        <v>3.3129885245901645</v>
      </c>
      <c r="O925" s="32">
        <f>IF(J925&gt;AVERAGE(Prueba_1),$E$3,$E$4)</f>
        <v>4.4092307692307706</v>
      </c>
      <c r="P925" s="39">
        <f t="shared" ca="1" si="44"/>
        <v>3.3129885245901645</v>
      </c>
    </row>
    <row r="926" spans="3:16" ht="15.75" thickBot="1" x14ac:dyDescent="0.3">
      <c r="C926" s="25" t="s">
        <v>437</v>
      </c>
      <c r="D926" s="26">
        <v>41514</v>
      </c>
      <c r="E926" s="27" t="s">
        <v>571</v>
      </c>
      <c r="F926" s="18" t="str">
        <f>VLOOKUP(E926,BD_Escuela[],2,FALSE)</f>
        <v>Ingeniería Forestal</v>
      </c>
      <c r="G926" s="27">
        <v>34</v>
      </c>
      <c r="H926" s="18" t="str">
        <f>VLOOKUP(G926,BD_Participacion[],2)</f>
        <v xml:space="preserve">Media </v>
      </c>
      <c r="I926" s="18">
        <f>INDEX(BD_DecimasExtras,MATCH(H926,'BD Aux'!$H$7:$H$10,0),MATCH(YEAR(D926),'BD Aux'!$I$6:$M$6,0))</f>
        <v>0.2</v>
      </c>
      <c r="J926" s="27">
        <v>4.0999999999999996</v>
      </c>
      <c r="K926" s="27">
        <v>1.8</v>
      </c>
      <c r="L926" s="27">
        <v>1.9</v>
      </c>
      <c r="M926" s="32">
        <f t="shared" si="42"/>
        <v>4.4040983606557385</v>
      </c>
      <c r="N926" s="32">
        <f t="shared" ca="1" si="43"/>
        <v>3.3663885245901644</v>
      </c>
      <c r="O926" s="32">
        <f>IF(J926&gt;AVERAGE(Prueba_1),$E$3,$E$4)</f>
        <v>4.4092307692307706</v>
      </c>
      <c r="P926" s="39">
        <f t="shared" si="44"/>
        <v>1.8</v>
      </c>
    </row>
    <row r="927" spans="3:16" ht="15.75" thickBot="1" x14ac:dyDescent="0.3">
      <c r="C927" s="25" t="s">
        <v>85</v>
      </c>
      <c r="D927" s="26">
        <v>41526</v>
      </c>
      <c r="E927" s="27" t="s">
        <v>559</v>
      </c>
      <c r="F927" s="18" t="str">
        <f>VLOOKUP(E927,BD_Escuela[],2,FALSE)</f>
        <v>Agronomía</v>
      </c>
      <c r="G927" s="27">
        <v>49</v>
      </c>
      <c r="H927" s="18" t="str">
        <f>VLOOKUP(G927,BD_Participacion[],2)</f>
        <v>Alta</v>
      </c>
      <c r="I927" s="18">
        <f>INDEX(BD_DecimasExtras,MATCH(H927,'BD Aux'!$H$7:$H$10,0),MATCH(YEAR(D927),'BD Aux'!$I$6:$M$6,0))</f>
        <v>0.5</v>
      </c>
      <c r="J927" s="27">
        <v>6</v>
      </c>
      <c r="K927" s="27">
        <v>3</v>
      </c>
      <c r="L927" s="27">
        <v>5.2</v>
      </c>
      <c r="M927" s="32">
        <f t="shared" si="42"/>
        <v>4.9833333333333334</v>
      </c>
      <c r="N927" s="32">
        <f t="shared" ca="1" si="43"/>
        <v>5.4379000000000008</v>
      </c>
      <c r="O927" s="32">
        <f>IF(J927&gt;AVERAGE(Prueba_1),$E$3,$E$4)</f>
        <v>4.4092307692307706</v>
      </c>
      <c r="P927" s="39">
        <f t="shared" si="44"/>
        <v>6</v>
      </c>
    </row>
    <row r="928" spans="3:16" ht="15.75" thickBot="1" x14ac:dyDescent="0.3">
      <c r="C928" s="25" t="s">
        <v>470</v>
      </c>
      <c r="D928" s="26">
        <v>42504</v>
      </c>
      <c r="E928" s="27" t="s">
        <v>567</v>
      </c>
      <c r="F928" s="18" t="str">
        <f>VLOOKUP(E928,BD_Escuela[],2,FALSE)</f>
        <v>Ingeniería Comercial</v>
      </c>
      <c r="G928" s="27">
        <v>25</v>
      </c>
      <c r="H928" s="18" t="str">
        <f>VLOOKUP(G928,BD_Participacion[],2)</f>
        <v>Baja</v>
      </c>
      <c r="I928" s="18">
        <f>INDEX(BD_DecimasExtras,MATCH(H928,'BD Aux'!$H$7:$H$10,0),MATCH(YEAR(D928),'BD Aux'!$I$6:$M$6,0))</f>
        <v>0.1</v>
      </c>
      <c r="J928" s="27">
        <v>1.7</v>
      </c>
      <c r="K928" s="27">
        <v>4.9000000000000004</v>
      </c>
      <c r="L928" s="27">
        <v>5.4</v>
      </c>
      <c r="M928" s="32">
        <f t="shared" si="42"/>
        <v>4.3040983606557379</v>
      </c>
      <c r="N928" s="32">
        <f t="shared" ca="1" si="43"/>
        <v>5.1819885245901647</v>
      </c>
      <c r="O928" s="32">
        <f>IF(J928&gt;AVERAGE(Prueba_1),$E$3,$E$4)</f>
        <v>3.2210526315789472</v>
      </c>
      <c r="P928" s="39">
        <f t="shared" si="44"/>
        <v>5.4</v>
      </c>
    </row>
    <row r="929" spans="3:16" ht="15.75" thickBot="1" x14ac:dyDescent="0.3">
      <c r="C929" s="25" t="s">
        <v>87</v>
      </c>
      <c r="D929" s="26">
        <v>42242</v>
      </c>
      <c r="E929" s="27" t="s">
        <v>571</v>
      </c>
      <c r="F929" s="18" t="str">
        <f>VLOOKUP(E929,BD_Escuela[],2,FALSE)</f>
        <v>Ingeniería Forestal</v>
      </c>
      <c r="G929" s="27">
        <v>1</v>
      </c>
      <c r="H929" s="18" t="str">
        <f>VLOOKUP(G929,BD_Participacion[],2)</f>
        <v>No tuvo</v>
      </c>
      <c r="I929" s="18">
        <f>INDEX(BD_DecimasExtras,MATCH(H929,'BD Aux'!$H$7:$H$10,0),MATCH(YEAR(D929),'BD Aux'!$I$6:$M$6,0))</f>
        <v>0</v>
      </c>
      <c r="J929" s="27">
        <v>7</v>
      </c>
      <c r="K929" s="27">
        <v>4.0999999999999996</v>
      </c>
      <c r="L929" s="27">
        <v>1.5</v>
      </c>
      <c r="M929" s="32">
        <f t="shared" si="42"/>
        <v>4.2040983606557383</v>
      </c>
      <c r="N929" s="32">
        <f t="shared" ca="1" si="43"/>
        <v>3.0459885245901646</v>
      </c>
      <c r="O929" s="32">
        <f>IF(J929&gt;AVERAGE(Prueba_1),$E$3,$E$4)</f>
        <v>4.4092307692307706</v>
      </c>
      <c r="P929" s="39">
        <f t="shared" ca="1" si="44"/>
        <v>3.0459885245901646</v>
      </c>
    </row>
    <row r="930" spans="3:16" ht="15.75" thickBot="1" x14ac:dyDescent="0.3">
      <c r="C930" s="25" t="s">
        <v>496</v>
      </c>
      <c r="D930" s="26">
        <v>41583</v>
      </c>
      <c r="E930" s="27" t="s">
        <v>571</v>
      </c>
      <c r="F930" s="18" t="str">
        <f>VLOOKUP(E930,BD_Escuela[],2,FALSE)</f>
        <v>Ingeniería Forestal</v>
      </c>
      <c r="G930" s="27">
        <v>17</v>
      </c>
      <c r="H930" s="18" t="str">
        <f>VLOOKUP(G930,BD_Participacion[],2)</f>
        <v>Baja</v>
      </c>
      <c r="I930" s="18">
        <f>INDEX(BD_DecimasExtras,MATCH(H930,'BD Aux'!$H$7:$H$10,0),MATCH(YEAR(D930),'BD Aux'!$I$6:$M$6,0))</f>
        <v>0.1</v>
      </c>
      <c r="J930" s="27">
        <v>4.2</v>
      </c>
      <c r="K930" s="27">
        <v>4.9000000000000004</v>
      </c>
      <c r="L930" s="27">
        <v>3.4</v>
      </c>
      <c r="M930" s="32">
        <f t="shared" si="42"/>
        <v>4.3040983606557379</v>
      </c>
      <c r="N930" s="32">
        <f t="shared" ca="1" si="43"/>
        <v>4.1139885245901642</v>
      </c>
      <c r="O930" s="32">
        <f>IF(J930&gt;AVERAGE(Prueba_1),$E$3,$E$4)</f>
        <v>4.4092307692307706</v>
      </c>
      <c r="P930" s="39">
        <f t="shared" ca="1" si="44"/>
        <v>4.1139885245901642</v>
      </c>
    </row>
    <row r="931" spans="3:16" ht="15.75" thickBot="1" x14ac:dyDescent="0.3">
      <c r="C931" s="25" t="s">
        <v>227</v>
      </c>
      <c r="D931" s="26">
        <v>41621</v>
      </c>
      <c r="E931" s="27" t="s">
        <v>579</v>
      </c>
      <c r="F931" s="18" t="str">
        <f>VLOOKUP(E931,BD_Escuela[],2,FALSE)</f>
        <v>Investigación Quimica</v>
      </c>
      <c r="G931" s="27">
        <v>48</v>
      </c>
      <c r="H931" s="18" t="str">
        <f>VLOOKUP(G931,BD_Participacion[],2)</f>
        <v>Alta</v>
      </c>
      <c r="I931" s="18">
        <f>INDEX(BD_DecimasExtras,MATCH(H931,'BD Aux'!$H$7:$H$10,0),MATCH(YEAR(D931),'BD Aux'!$I$6:$M$6,0))</f>
        <v>0.5</v>
      </c>
      <c r="J931" s="27">
        <v>2</v>
      </c>
      <c r="K931" s="27">
        <v>6</v>
      </c>
      <c r="L931" s="27">
        <v>5.8</v>
      </c>
      <c r="M931" s="32">
        <f t="shared" si="42"/>
        <v>4.7040983606557383</v>
      </c>
      <c r="N931" s="32">
        <f t="shared" ca="1" si="43"/>
        <v>5.6091885245901647</v>
      </c>
      <c r="O931" s="32">
        <f>IF(J931&gt;AVERAGE(Prueba_1),$E$3,$E$4)</f>
        <v>3.2210526315789472</v>
      </c>
      <c r="P931" s="39">
        <f t="shared" si="44"/>
        <v>6</v>
      </c>
    </row>
    <row r="932" spans="3:16" ht="15.75" thickBot="1" x14ac:dyDescent="0.3">
      <c r="C932" s="25" t="s">
        <v>43</v>
      </c>
      <c r="D932" s="26">
        <v>42491</v>
      </c>
      <c r="E932" s="27" t="s">
        <v>569</v>
      </c>
      <c r="F932" s="18" t="str">
        <f>VLOOKUP(E932,BD_Escuela[],2,FALSE)</f>
        <v>Ingeniería Computación</v>
      </c>
      <c r="G932" s="27">
        <v>42</v>
      </c>
      <c r="H932" s="18" t="str">
        <f>VLOOKUP(G932,BD_Participacion[],2)</f>
        <v xml:space="preserve">Media </v>
      </c>
      <c r="I932" s="18">
        <f>INDEX(BD_DecimasExtras,MATCH(H932,'BD Aux'!$H$7:$H$10,0),MATCH(YEAR(D932),'BD Aux'!$I$6:$M$6,0))</f>
        <v>0.4</v>
      </c>
      <c r="J932" s="27">
        <v>1.3</v>
      </c>
      <c r="K932" s="27">
        <v>2.4</v>
      </c>
      <c r="L932" s="27">
        <v>5.4</v>
      </c>
      <c r="M932" s="32">
        <f t="shared" si="42"/>
        <v>4.6040983606557386</v>
      </c>
      <c r="N932" s="32">
        <f t="shared" ca="1" si="43"/>
        <v>5.3421885245901652</v>
      </c>
      <c r="O932" s="32">
        <f>IF(J932&gt;AVERAGE(Prueba_1),$E$3,$E$4)</f>
        <v>3.2210526315789472</v>
      </c>
      <c r="P932" s="39">
        <f t="shared" si="44"/>
        <v>5.4</v>
      </c>
    </row>
    <row r="933" spans="3:16" ht="15.75" thickBot="1" x14ac:dyDescent="0.3">
      <c r="C933" s="25" t="s">
        <v>96</v>
      </c>
      <c r="D933" s="26">
        <v>41618</v>
      </c>
      <c r="E933" s="27" t="s">
        <v>563</v>
      </c>
      <c r="F933" s="18" t="str">
        <f>VLOOKUP(E933,BD_Escuela[],2,FALSE)</f>
        <v>Bachilerato</v>
      </c>
      <c r="G933" s="27">
        <v>6</v>
      </c>
      <c r="H933" s="18" t="str">
        <f>VLOOKUP(G933,BD_Participacion[],2)</f>
        <v>No tuvo</v>
      </c>
      <c r="I933" s="18">
        <f>INDEX(BD_DecimasExtras,MATCH(H933,'BD Aux'!$H$7:$H$10,0),MATCH(YEAR(D933),'BD Aux'!$I$6:$M$6,0))</f>
        <v>0</v>
      </c>
      <c r="J933" s="27">
        <v>4</v>
      </c>
      <c r="K933" s="27">
        <v>5.0999999999999996</v>
      </c>
      <c r="L933" s="27">
        <v>4.9000000000000004</v>
      </c>
      <c r="M933" s="32">
        <f t="shared" si="42"/>
        <v>4.2040983606557383</v>
      </c>
      <c r="N933" s="32">
        <f t="shared" ca="1" si="43"/>
        <v>4.8615885245901644</v>
      </c>
      <c r="O933" s="32">
        <f>IF(J933&gt;AVERAGE(Prueba_1),$E$3,$E$4)</f>
        <v>3.2210526315789472</v>
      </c>
      <c r="P933" s="39">
        <f t="shared" si="44"/>
        <v>5.0999999999999996</v>
      </c>
    </row>
    <row r="934" spans="3:16" ht="15.75" thickBot="1" x14ac:dyDescent="0.3">
      <c r="C934" s="25" t="s">
        <v>82</v>
      </c>
      <c r="D934" s="26">
        <v>41568</v>
      </c>
      <c r="E934" s="27" t="s">
        <v>565</v>
      </c>
      <c r="F934" s="18" t="str">
        <f>VLOOKUP(E934,BD_Escuela[],2,FALSE)</f>
        <v>Enfermería</v>
      </c>
      <c r="G934" s="27">
        <v>42</v>
      </c>
      <c r="H934" s="18" t="str">
        <f>VLOOKUP(G934,BD_Participacion[],2)</f>
        <v xml:space="preserve">Media </v>
      </c>
      <c r="I934" s="18">
        <f>INDEX(BD_DecimasExtras,MATCH(H934,'BD Aux'!$H$7:$H$10,0),MATCH(YEAR(D934),'BD Aux'!$I$6:$M$6,0))</f>
        <v>0.2</v>
      </c>
      <c r="J934" s="27">
        <v>2.4</v>
      </c>
      <c r="K934" s="27">
        <v>2.2000000000000002</v>
      </c>
      <c r="L934" s="27">
        <v>6.2</v>
      </c>
      <c r="M934" s="32">
        <f t="shared" si="42"/>
        <v>4.4040983606557385</v>
      </c>
      <c r="N934" s="32">
        <f t="shared" ca="1" si="43"/>
        <v>5.6625885245901646</v>
      </c>
      <c r="O934" s="32">
        <f>IF(J934&gt;AVERAGE(Prueba_1),$E$3,$E$4)</f>
        <v>3.2210526315789472</v>
      </c>
      <c r="P934" s="39">
        <f t="shared" si="44"/>
        <v>6.2</v>
      </c>
    </row>
    <row r="935" spans="3:16" ht="15.75" thickBot="1" x14ac:dyDescent="0.3">
      <c r="C935" s="25" t="s">
        <v>507</v>
      </c>
      <c r="D935" s="26">
        <v>41933</v>
      </c>
      <c r="E935" s="27" t="s">
        <v>561</v>
      </c>
      <c r="F935" s="18" t="str">
        <f>VLOOKUP(E935,BD_Escuela[],2,FALSE)</f>
        <v>Astronomía</v>
      </c>
      <c r="G935" s="27">
        <v>34</v>
      </c>
      <c r="H935" s="18" t="str">
        <f>VLOOKUP(G935,BD_Participacion[],2)</f>
        <v xml:space="preserve">Media </v>
      </c>
      <c r="I935" s="18">
        <f>INDEX(BD_DecimasExtras,MATCH(H935,'BD Aux'!$H$7:$H$10,0),MATCH(YEAR(D935),'BD Aux'!$I$6:$M$6,0))</f>
        <v>0.3</v>
      </c>
      <c r="J935" s="27">
        <v>5.4</v>
      </c>
      <c r="K935" s="27">
        <v>1.2</v>
      </c>
      <c r="L935" s="27">
        <v>6.7</v>
      </c>
      <c r="M935" s="32">
        <f t="shared" si="42"/>
        <v>4.5040983606557381</v>
      </c>
      <c r="N935" s="32">
        <f t="shared" ca="1" si="43"/>
        <v>5.9829885245901648</v>
      </c>
      <c r="O935" s="32">
        <f>IF(J935&gt;AVERAGE(Prueba_1),$E$3,$E$4)</f>
        <v>4.4092307692307706</v>
      </c>
      <c r="P935" s="39">
        <f t="shared" si="44"/>
        <v>6.7</v>
      </c>
    </row>
    <row r="936" spans="3:16" ht="15.75" thickBot="1" x14ac:dyDescent="0.3">
      <c r="C936" s="25" t="s">
        <v>246</v>
      </c>
      <c r="D936" s="26">
        <v>42024</v>
      </c>
      <c r="E936" s="27" t="s">
        <v>577</v>
      </c>
      <c r="F936" s="18" t="str">
        <f>VLOOKUP(E936,BD_Escuela[],2,FALSE)</f>
        <v>Investigación Nutrición y Dietetica</v>
      </c>
      <c r="G936" s="27">
        <v>46</v>
      </c>
      <c r="H936" s="18" t="str">
        <f>VLOOKUP(G936,BD_Participacion[],2)</f>
        <v>Alta</v>
      </c>
      <c r="I936" s="18">
        <f>INDEX(BD_DecimasExtras,MATCH(H936,'BD Aux'!$H$7:$H$10,0),MATCH(YEAR(D936),'BD Aux'!$I$6:$M$6,0))</f>
        <v>0.6</v>
      </c>
      <c r="J936" s="27">
        <v>6.9</v>
      </c>
      <c r="K936" s="27">
        <v>1.8</v>
      </c>
      <c r="L936" s="27">
        <v>2.7</v>
      </c>
      <c r="M936" s="32">
        <f t="shared" si="42"/>
        <v>4.8040983606557379</v>
      </c>
      <c r="N936" s="32">
        <f t="shared" ca="1" si="43"/>
        <v>4.0071885245901644</v>
      </c>
      <c r="O936" s="32">
        <f>IF(J936&gt;AVERAGE(Prueba_1),$E$3,$E$4)</f>
        <v>4.4092307692307706</v>
      </c>
      <c r="P936" s="39">
        <f t="shared" si="44"/>
        <v>1.8</v>
      </c>
    </row>
    <row r="937" spans="3:16" ht="15.75" thickBot="1" x14ac:dyDescent="0.3">
      <c r="C937" s="25" t="s">
        <v>508</v>
      </c>
      <c r="D937" s="26">
        <v>41429</v>
      </c>
      <c r="E937" s="27" t="s">
        <v>573</v>
      </c>
      <c r="F937" s="18" t="str">
        <f>VLOOKUP(E937,BD_Escuela[],2,FALSE)</f>
        <v>Ingeniería Mecánica</v>
      </c>
      <c r="G937" s="27">
        <v>27</v>
      </c>
      <c r="H937" s="18" t="str">
        <f>VLOOKUP(G937,BD_Participacion[],2)</f>
        <v>Baja</v>
      </c>
      <c r="I937" s="18">
        <f>INDEX(BD_DecimasExtras,MATCH(H937,'BD Aux'!$H$7:$H$10,0),MATCH(YEAR(D937),'BD Aux'!$I$6:$M$6,0))</f>
        <v>0.1</v>
      </c>
      <c r="J937" s="27">
        <v>2.6</v>
      </c>
      <c r="K937" s="27">
        <v>3.3</v>
      </c>
      <c r="L937" s="27">
        <v>7</v>
      </c>
      <c r="M937" s="32">
        <f t="shared" si="42"/>
        <v>4.3040983606557379</v>
      </c>
      <c r="N937" s="32">
        <f t="shared" ca="1" si="43"/>
        <v>6.0363885245901647</v>
      </c>
      <c r="O937" s="32">
        <f>IF(J937&gt;AVERAGE(Prueba_1),$E$3,$E$4)</f>
        <v>3.2210526315789472</v>
      </c>
      <c r="P937" s="39">
        <f t="shared" si="44"/>
        <v>7</v>
      </c>
    </row>
    <row r="938" spans="3:16" ht="15.75" thickBot="1" x14ac:dyDescent="0.3">
      <c r="C938" s="25" t="s">
        <v>98</v>
      </c>
      <c r="D938" s="26">
        <v>41527</v>
      </c>
      <c r="E938" s="27" t="s">
        <v>577</v>
      </c>
      <c r="F938" s="18" t="str">
        <f>VLOOKUP(E938,BD_Escuela[],2,FALSE)</f>
        <v>Investigación Nutrición y Dietetica</v>
      </c>
      <c r="G938" s="27">
        <v>17</v>
      </c>
      <c r="H938" s="18" t="str">
        <f>VLOOKUP(G938,BD_Participacion[],2)</f>
        <v>Baja</v>
      </c>
      <c r="I938" s="18">
        <f>INDEX(BD_DecimasExtras,MATCH(H938,'BD Aux'!$H$7:$H$10,0),MATCH(YEAR(D938),'BD Aux'!$I$6:$M$6,0))</f>
        <v>0.1</v>
      </c>
      <c r="J938" s="27">
        <v>1.5</v>
      </c>
      <c r="K938" s="27">
        <v>4.7</v>
      </c>
      <c r="L938" s="27">
        <v>3.7</v>
      </c>
      <c r="M938" s="32">
        <f t="shared" si="42"/>
        <v>4.3040983606557379</v>
      </c>
      <c r="N938" s="32">
        <f t="shared" ca="1" si="43"/>
        <v>4.2741885245901647</v>
      </c>
      <c r="O938" s="32">
        <f>IF(J938&gt;AVERAGE(Prueba_1),$E$3,$E$4)</f>
        <v>3.2210526315789472</v>
      </c>
      <c r="P938" s="39">
        <f t="shared" ca="1" si="44"/>
        <v>3.2210526315789472</v>
      </c>
    </row>
    <row r="939" spans="3:16" ht="15.75" thickBot="1" x14ac:dyDescent="0.3">
      <c r="C939" s="25" t="s">
        <v>355</v>
      </c>
      <c r="D939" s="26">
        <v>42758</v>
      </c>
      <c r="E939" s="27" t="s">
        <v>575</v>
      </c>
      <c r="F939" s="18" t="str">
        <f>VLOOKUP(E939,BD_Escuela[],2,FALSE)</f>
        <v>Ingeniería Transporte</v>
      </c>
      <c r="G939" s="27">
        <v>26</v>
      </c>
      <c r="H939" s="18" t="str">
        <f>VLOOKUP(G939,BD_Participacion[],2)</f>
        <v>Baja</v>
      </c>
      <c r="I939" s="18">
        <f>INDEX(BD_DecimasExtras,MATCH(H939,'BD Aux'!$H$7:$H$10,0),MATCH(YEAR(D939),'BD Aux'!$I$6:$M$6,0))</f>
        <v>0.2</v>
      </c>
      <c r="J939" s="27">
        <v>7</v>
      </c>
      <c r="K939" s="27">
        <v>1.7</v>
      </c>
      <c r="L939" s="27">
        <v>4.7</v>
      </c>
      <c r="M939" s="32">
        <f t="shared" si="42"/>
        <v>4.4040983606557385</v>
      </c>
      <c r="N939" s="32">
        <f t="shared" ca="1" si="43"/>
        <v>4.2</v>
      </c>
      <c r="O939" s="32">
        <f>IF(J939&gt;AVERAGE(Prueba_1),$E$3,$E$4)</f>
        <v>4.4092307692307706</v>
      </c>
      <c r="P939" s="39">
        <f t="shared" si="44"/>
        <v>7</v>
      </c>
    </row>
    <row r="940" spans="3:16" ht="15.75" thickBot="1" x14ac:dyDescent="0.3">
      <c r="C940" s="25" t="s">
        <v>241</v>
      </c>
      <c r="D940" s="26">
        <v>42471</v>
      </c>
      <c r="E940" s="27" t="s">
        <v>563</v>
      </c>
      <c r="F940" s="18" t="str">
        <f>VLOOKUP(E940,BD_Escuela[],2,FALSE)</f>
        <v>Bachilerato</v>
      </c>
      <c r="G940" s="27">
        <v>38</v>
      </c>
      <c r="H940" s="18" t="str">
        <f>VLOOKUP(G940,BD_Participacion[],2)</f>
        <v xml:space="preserve">Media </v>
      </c>
      <c r="I940" s="18">
        <f>INDEX(BD_DecimasExtras,MATCH(H940,'BD Aux'!$H$7:$H$10,0),MATCH(YEAR(D940),'BD Aux'!$I$6:$M$6,0))</f>
        <v>0.4</v>
      </c>
      <c r="J940" s="27">
        <v>5.7</v>
      </c>
      <c r="K940" s="27">
        <v>3.6</v>
      </c>
      <c r="L940" s="27">
        <v>3.1</v>
      </c>
      <c r="M940" s="32">
        <f t="shared" si="42"/>
        <v>4.6040983606557386</v>
      </c>
      <c r="N940" s="32">
        <f t="shared" ca="1" si="43"/>
        <v>4.1139885245901642</v>
      </c>
      <c r="O940" s="32">
        <f>IF(J940&gt;AVERAGE(Prueba_1),$E$3,$E$4)</f>
        <v>4.4092307692307706</v>
      </c>
      <c r="P940" s="39">
        <f t="shared" si="44"/>
        <v>3.1</v>
      </c>
    </row>
    <row r="941" spans="3:16" ht="15.75" thickBot="1" x14ac:dyDescent="0.3">
      <c r="C941" s="25" t="s">
        <v>73</v>
      </c>
      <c r="D941" s="26">
        <v>42435</v>
      </c>
      <c r="E941" s="27" t="s">
        <v>577</v>
      </c>
      <c r="F941" s="18" t="str">
        <f>VLOOKUP(E941,BD_Escuela[],2,FALSE)</f>
        <v>Investigación Nutrición y Dietetica</v>
      </c>
      <c r="G941" s="27">
        <v>23</v>
      </c>
      <c r="H941" s="18" t="str">
        <f>VLOOKUP(G941,BD_Participacion[],2)</f>
        <v>Baja</v>
      </c>
      <c r="I941" s="18">
        <f>INDEX(BD_DecimasExtras,MATCH(H941,'BD Aux'!$H$7:$H$10,0),MATCH(YEAR(D941),'BD Aux'!$I$6:$M$6,0))</f>
        <v>0.1</v>
      </c>
      <c r="J941" s="27">
        <v>4.4000000000000004</v>
      </c>
      <c r="K941" s="27">
        <v>5.7</v>
      </c>
      <c r="L941" s="27">
        <v>5.9</v>
      </c>
      <c r="M941" s="32">
        <f t="shared" si="42"/>
        <v>4.3040983606557379</v>
      </c>
      <c r="N941" s="32">
        <f t="shared" ca="1" si="43"/>
        <v>5.4489885245901641</v>
      </c>
      <c r="O941" s="32">
        <f>IF(J941&gt;AVERAGE(Prueba_1),$E$3,$E$4)</f>
        <v>4.4092307692307706</v>
      </c>
      <c r="P941" s="39">
        <f t="shared" si="44"/>
        <v>5.9</v>
      </c>
    </row>
    <row r="942" spans="3:16" ht="15.75" thickBot="1" x14ac:dyDescent="0.3">
      <c r="C942" s="25" t="s">
        <v>443</v>
      </c>
      <c r="D942" s="26">
        <v>41414</v>
      </c>
      <c r="E942" s="27" t="s">
        <v>567</v>
      </c>
      <c r="F942" s="18" t="str">
        <f>VLOOKUP(E942,BD_Escuela[],2,FALSE)</f>
        <v>Ingeniería Comercial</v>
      </c>
      <c r="G942" s="27">
        <v>14</v>
      </c>
      <c r="H942" s="18" t="str">
        <f>VLOOKUP(G942,BD_Participacion[],2)</f>
        <v>No tuvo</v>
      </c>
      <c r="I942" s="18">
        <f>INDEX(BD_DecimasExtras,MATCH(H942,'BD Aux'!$H$7:$H$10,0),MATCH(YEAR(D942),'BD Aux'!$I$6:$M$6,0))</f>
        <v>0</v>
      </c>
      <c r="J942" s="27">
        <v>2</v>
      </c>
      <c r="K942" s="27">
        <v>3.1</v>
      </c>
      <c r="L942" s="27">
        <v>2.2999999999999998</v>
      </c>
      <c r="M942" s="32">
        <f t="shared" si="42"/>
        <v>4.2040983606557383</v>
      </c>
      <c r="N942" s="32">
        <f t="shared" ca="1" si="43"/>
        <v>3.4731885245901641</v>
      </c>
      <c r="O942" s="32">
        <f>IF(J942&gt;AVERAGE(Prueba_1),$E$3,$E$4)</f>
        <v>3.2210526315789472</v>
      </c>
      <c r="P942" s="39">
        <f t="shared" ca="1" si="44"/>
        <v>3.2210526315789472</v>
      </c>
    </row>
    <row r="943" spans="3:16" ht="15.75" thickBot="1" x14ac:dyDescent="0.3">
      <c r="C943" s="25" t="s">
        <v>103</v>
      </c>
      <c r="D943" s="26">
        <v>42556</v>
      </c>
      <c r="E943" s="27" t="s">
        <v>575</v>
      </c>
      <c r="F943" s="18" t="str">
        <f>VLOOKUP(E943,BD_Escuela[],2,FALSE)</f>
        <v>Ingeniería Transporte</v>
      </c>
      <c r="G943" s="27">
        <v>36</v>
      </c>
      <c r="H943" s="18" t="str">
        <f>VLOOKUP(G943,BD_Participacion[],2)</f>
        <v xml:space="preserve">Media </v>
      </c>
      <c r="I943" s="18">
        <f>INDEX(BD_DecimasExtras,MATCH(H943,'BD Aux'!$H$7:$H$10,0),MATCH(YEAR(D943),'BD Aux'!$I$6:$M$6,0))</f>
        <v>0.4</v>
      </c>
      <c r="J943" s="27">
        <v>6.1</v>
      </c>
      <c r="K943" s="27">
        <v>5.2</v>
      </c>
      <c r="L943" s="27">
        <v>1.6</v>
      </c>
      <c r="M943" s="32">
        <f t="shared" si="42"/>
        <v>4.6040983606557386</v>
      </c>
      <c r="N943" s="32">
        <f t="shared" ca="1" si="43"/>
        <v>3.3129885245901645</v>
      </c>
      <c r="O943" s="32">
        <f>IF(J943&gt;AVERAGE(Prueba_1),$E$3,$E$4)</f>
        <v>4.4092307692307706</v>
      </c>
      <c r="P943" s="39">
        <f t="shared" si="44"/>
        <v>1.6</v>
      </c>
    </row>
    <row r="944" spans="3:16" ht="15.75" thickBot="1" x14ac:dyDescent="0.3">
      <c r="C944" s="25" t="s">
        <v>245</v>
      </c>
      <c r="D944" s="26">
        <v>42663</v>
      </c>
      <c r="E944" s="27" t="s">
        <v>579</v>
      </c>
      <c r="F944" s="18" t="str">
        <f>VLOOKUP(E944,BD_Escuela[],2,FALSE)</f>
        <v>Investigación Quimica</v>
      </c>
      <c r="G944" s="27">
        <v>28</v>
      </c>
      <c r="H944" s="18" t="str">
        <f>VLOOKUP(G944,BD_Participacion[],2)</f>
        <v>Baja</v>
      </c>
      <c r="I944" s="18">
        <f>INDEX(BD_DecimasExtras,MATCH(H944,'BD Aux'!$H$7:$H$10,0),MATCH(YEAR(D944),'BD Aux'!$I$6:$M$6,0))</f>
        <v>0.1</v>
      </c>
      <c r="J944" s="27">
        <v>4.2</v>
      </c>
      <c r="K944" s="27">
        <v>7</v>
      </c>
      <c r="L944" s="27">
        <v>6.2</v>
      </c>
      <c r="M944" s="32">
        <f t="shared" si="42"/>
        <v>4.3040983606557379</v>
      </c>
      <c r="N944" s="32">
        <f t="shared" ca="1" si="43"/>
        <v>4.2</v>
      </c>
      <c r="O944" s="32">
        <f>IF(J944&gt;AVERAGE(Prueba_1),$E$3,$E$4)</f>
        <v>4.4092307692307706</v>
      </c>
      <c r="P944" s="39">
        <f t="shared" si="44"/>
        <v>7</v>
      </c>
    </row>
    <row r="945" spans="3:16" ht="15.75" thickBot="1" x14ac:dyDescent="0.3">
      <c r="C945" s="25" t="s">
        <v>509</v>
      </c>
      <c r="D945" s="26">
        <v>41765</v>
      </c>
      <c r="E945" s="27" t="s">
        <v>563</v>
      </c>
      <c r="F945" s="18" t="str">
        <f>VLOOKUP(E945,BD_Escuela[],2,FALSE)</f>
        <v>Bachilerato</v>
      </c>
      <c r="G945" s="27">
        <v>22</v>
      </c>
      <c r="H945" s="18" t="str">
        <f>VLOOKUP(G945,BD_Participacion[],2)</f>
        <v>Baja</v>
      </c>
      <c r="I945" s="18">
        <f>INDEX(BD_DecimasExtras,MATCH(H945,'BD Aux'!$H$7:$H$10,0),MATCH(YEAR(D945),'BD Aux'!$I$6:$M$6,0))</f>
        <v>0.1</v>
      </c>
      <c r="J945" s="27">
        <v>4</v>
      </c>
      <c r="K945" s="27">
        <v>2.8</v>
      </c>
      <c r="L945" s="27">
        <v>2.2999999999999998</v>
      </c>
      <c r="M945" s="32">
        <f t="shared" si="42"/>
        <v>4.3040983606557379</v>
      </c>
      <c r="N945" s="32">
        <f t="shared" ca="1" si="43"/>
        <v>3.526588524590164</v>
      </c>
      <c r="O945" s="32">
        <f>IF(J945&gt;AVERAGE(Prueba_1),$E$3,$E$4)</f>
        <v>3.2210526315789472</v>
      </c>
      <c r="P945" s="39">
        <f t="shared" ca="1" si="44"/>
        <v>3.2210526315789472</v>
      </c>
    </row>
    <row r="946" spans="3:16" ht="15.75" thickBot="1" x14ac:dyDescent="0.3">
      <c r="C946" s="25" t="s">
        <v>69</v>
      </c>
      <c r="D946" s="26">
        <v>41515</v>
      </c>
      <c r="E946" s="27" t="s">
        <v>577</v>
      </c>
      <c r="F946" s="18" t="str">
        <f>VLOOKUP(E946,BD_Escuela[],2,FALSE)</f>
        <v>Investigación Nutrición y Dietetica</v>
      </c>
      <c r="G946" s="27">
        <v>23</v>
      </c>
      <c r="H946" s="18" t="str">
        <f>VLOOKUP(G946,BD_Participacion[],2)</f>
        <v>Baja</v>
      </c>
      <c r="I946" s="18">
        <f>INDEX(BD_DecimasExtras,MATCH(H946,'BD Aux'!$H$7:$H$10,0),MATCH(YEAR(D946),'BD Aux'!$I$6:$M$6,0))</f>
        <v>0.1</v>
      </c>
      <c r="J946" s="27">
        <v>2</v>
      </c>
      <c r="K946" s="27">
        <v>2.2000000000000002</v>
      </c>
      <c r="L946" s="27">
        <v>4.8</v>
      </c>
      <c r="M946" s="32">
        <f t="shared" si="42"/>
        <v>4.3040983606557379</v>
      </c>
      <c r="N946" s="32">
        <f t="shared" ca="1" si="43"/>
        <v>4.8615885245901636</v>
      </c>
      <c r="O946" s="32">
        <f>IF(J946&gt;AVERAGE(Prueba_1),$E$3,$E$4)</f>
        <v>3.2210526315789472</v>
      </c>
      <c r="P946" s="39">
        <f t="shared" si="44"/>
        <v>4.8</v>
      </c>
    </row>
    <row r="947" spans="3:16" ht="15.75" thickBot="1" x14ac:dyDescent="0.3">
      <c r="C947" s="25" t="s">
        <v>510</v>
      </c>
      <c r="D947" s="26">
        <v>42517</v>
      </c>
      <c r="E947" s="27" t="s">
        <v>577</v>
      </c>
      <c r="F947" s="18" t="str">
        <f>VLOOKUP(E947,BD_Escuela[],2,FALSE)</f>
        <v>Investigación Nutrición y Dietetica</v>
      </c>
      <c r="G947" s="27">
        <v>49</v>
      </c>
      <c r="H947" s="18" t="str">
        <f>VLOOKUP(G947,BD_Participacion[],2)</f>
        <v>Alta</v>
      </c>
      <c r="I947" s="18">
        <f>INDEX(BD_DecimasExtras,MATCH(H947,'BD Aux'!$H$7:$H$10,0),MATCH(YEAR(D947),'BD Aux'!$I$6:$M$6,0))</f>
        <v>0.6</v>
      </c>
      <c r="J947" s="27">
        <v>2.4</v>
      </c>
      <c r="K947" s="27">
        <v>1.3</v>
      </c>
      <c r="L947" s="27">
        <v>2.6</v>
      </c>
      <c r="M947" s="32">
        <f t="shared" si="42"/>
        <v>4.8040983606557379</v>
      </c>
      <c r="N947" s="32">
        <f t="shared" ca="1" si="43"/>
        <v>3.9537885245901641</v>
      </c>
      <c r="O947" s="32">
        <f>IF(J947&gt;AVERAGE(Prueba_1),$E$3,$E$4)</f>
        <v>3.2210526315789472</v>
      </c>
      <c r="P947" s="39">
        <f t="shared" si="44"/>
        <v>1.3</v>
      </c>
    </row>
    <row r="948" spans="3:16" ht="15.75" thickBot="1" x14ac:dyDescent="0.3">
      <c r="C948" s="25" t="s">
        <v>364</v>
      </c>
      <c r="D948" s="26">
        <v>41328</v>
      </c>
      <c r="E948" s="27" t="s">
        <v>567</v>
      </c>
      <c r="F948" s="18" t="str">
        <f>VLOOKUP(E948,BD_Escuela[],2,FALSE)</f>
        <v>Ingeniería Comercial</v>
      </c>
      <c r="G948" s="27">
        <v>45</v>
      </c>
      <c r="H948" s="18" t="str">
        <f>VLOOKUP(G948,BD_Participacion[],2)</f>
        <v>Alta</v>
      </c>
      <c r="I948" s="18">
        <f>INDEX(BD_DecimasExtras,MATCH(H948,'BD Aux'!$H$7:$H$10,0),MATCH(YEAR(D948),'BD Aux'!$I$6:$M$6,0))</f>
        <v>0.5</v>
      </c>
      <c r="J948" s="27">
        <v>2.2999999999999998</v>
      </c>
      <c r="K948" s="27">
        <v>6.8</v>
      </c>
      <c r="L948" s="27">
        <v>1.3</v>
      </c>
      <c r="M948" s="32">
        <f t="shared" si="42"/>
        <v>4.7040983606557383</v>
      </c>
      <c r="N948" s="32">
        <f t="shared" ca="1" si="43"/>
        <v>3.2061885245901642</v>
      </c>
      <c r="O948" s="32">
        <f>IF(J948&gt;AVERAGE(Prueba_1),$E$3,$E$4)</f>
        <v>3.2210526315789472</v>
      </c>
      <c r="P948" s="39">
        <f t="shared" si="44"/>
        <v>1.3</v>
      </c>
    </row>
    <row r="949" spans="3:16" ht="15.75" thickBot="1" x14ac:dyDescent="0.3">
      <c r="C949" s="25" t="s">
        <v>511</v>
      </c>
      <c r="D949" s="26">
        <v>41979</v>
      </c>
      <c r="E949" s="27" t="s">
        <v>567</v>
      </c>
      <c r="F949" s="18" t="str">
        <f>VLOOKUP(E949,BD_Escuela[],2,FALSE)</f>
        <v>Ingeniería Comercial</v>
      </c>
      <c r="G949" s="27">
        <v>3</v>
      </c>
      <c r="H949" s="18" t="str">
        <f>VLOOKUP(G949,BD_Participacion[],2)</f>
        <v>No tuvo</v>
      </c>
      <c r="I949" s="18">
        <f>INDEX(BD_DecimasExtras,MATCH(H949,'BD Aux'!$H$7:$H$10,0),MATCH(YEAR(D949),'BD Aux'!$I$6:$M$6,0))</f>
        <v>0</v>
      </c>
      <c r="J949" s="27">
        <v>1.1000000000000001</v>
      </c>
      <c r="K949" s="27">
        <v>4.3</v>
      </c>
      <c r="L949" s="27">
        <v>6.7</v>
      </c>
      <c r="M949" s="32">
        <f t="shared" si="42"/>
        <v>4.2040983606557383</v>
      </c>
      <c r="N949" s="32">
        <f t="shared" ca="1" si="43"/>
        <v>5.8227885245901643</v>
      </c>
      <c r="O949" s="32">
        <f>IF(J949&gt;AVERAGE(Prueba_1),$E$3,$E$4)</f>
        <v>3.2210526315789472</v>
      </c>
      <c r="P949" s="39">
        <f t="shared" si="44"/>
        <v>6.7</v>
      </c>
    </row>
    <row r="950" spans="3:16" ht="15.75" thickBot="1" x14ac:dyDescent="0.3">
      <c r="C950" s="25" t="s">
        <v>389</v>
      </c>
      <c r="D950" s="26">
        <v>42003</v>
      </c>
      <c r="E950" s="27" t="s">
        <v>573</v>
      </c>
      <c r="F950" s="18" t="str">
        <f>VLOOKUP(E950,BD_Escuela[],2,FALSE)</f>
        <v>Ingeniería Mecánica</v>
      </c>
      <c r="G950" s="27">
        <v>19</v>
      </c>
      <c r="H950" s="18" t="str">
        <f>VLOOKUP(G950,BD_Participacion[],2)</f>
        <v>Baja</v>
      </c>
      <c r="I950" s="18">
        <f>INDEX(BD_DecimasExtras,MATCH(H950,'BD Aux'!$H$7:$H$10,0),MATCH(YEAR(D950),'BD Aux'!$I$6:$M$6,0))</f>
        <v>0.1</v>
      </c>
      <c r="J950" s="27">
        <v>5.2</v>
      </c>
      <c r="K950" s="27">
        <v>3.4</v>
      </c>
      <c r="L950" s="27">
        <v>4.5999999999999996</v>
      </c>
      <c r="M950" s="32">
        <f t="shared" si="42"/>
        <v>4.3040983606557379</v>
      </c>
      <c r="N950" s="32">
        <f t="shared" ca="1" si="43"/>
        <v>4.7547885245901638</v>
      </c>
      <c r="O950" s="32">
        <f>IF(J950&gt;AVERAGE(Prueba_1),$E$3,$E$4)</f>
        <v>4.4092307692307706</v>
      </c>
      <c r="P950" s="39">
        <f t="shared" si="44"/>
        <v>5.2</v>
      </c>
    </row>
    <row r="951" spans="3:16" ht="15.75" thickBot="1" x14ac:dyDescent="0.3">
      <c r="C951" s="25" t="s">
        <v>509</v>
      </c>
      <c r="D951" s="26">
        <v>41765</v>
      </c>
      <c r="E951" s="27" t="s">
        <v>577</v>
      </c>
      <c r="F951" s="18" t="str">
        <f>VLOOKUP(E951,BD_Escuela[],2,FALSE)</f>
        <v>Investigación Nutrición y Dietetica</v>
      </c>
      <c r="G951" s="27">
        <v>20</v>
      </c>
      <c r="H951" s="18" t="str">
        <f>VLOOKUP(G951,BD_Participacion[],2)</f>
        <v>Baja</v>
      </c>
      <c r="I951" s="18">
        <f>INDEX(BD_DecimasExtras,MATCH(H951,'BD Aux'!$H$7:$H$10,0),MATCH(YEAR(D951),'BD Aux'!$I$6:$M$6,0))</f>
        <v>0.1</v>
      </c>
      <c r="J951" s="27">
        <v>1.6</v>
      </c>
      <c r="K951" s="27">
        <v>4.3</v>
      </c>
      <c r="L951" s="27">
        <v>2.5</v>
      </c>
      <c r="M951" s="32">
        <f t="shared" si="42"/>
        <v>4.3040983606557379</v>
      </c>
      <c r="N951" s="32">
        <f t="shared" ca="1" si="43"/>
        <v>3.6333885245901643</v>
      </c>
      <c r="O951" s="32">
        <f>IF(J951&gt;AVERAGE(Prueba_1),$E$3,$E$4)</f>
        <v>3.2210526315789472</v>
      </c>
      <c r="P951" s="39">
        <f t="shared" ca="1" si="44"/>
        <v>3.2210526315789472</v>
      </c>
    </row>
    <row r="952" spans="3:16" ht="15.75" thickBot="1" x14ac:dyDescent="0.3">
      <c r="C952" s="25" t="s">
        <v>127</v>
      </c>
      <c r="D952" s="26">
        <v>42483</v>
      </c>
      <c r="E952" s="27" t="s">
        <v>559</v>
      </c>
      <c r="F952" s="18" t="str">
        <f>VLOOKUP(E952,BD_Escuela[],2,FALSE)</f>
        <v>Agronomía</v>
      </c>
      <c r="G952" s="27">
        <v>44</v>
      </c>
      <c r="H952" s="18" t="str">
        <f>VLOOKUP(G952,BD_Participacion[],2)</f>
        <v xml:space="preserve">Media </v>
      </c>
      <c r="I952" s="18">
        <f>INDEX(BD_DecimasExtras,MATCH(H952,'BD Aux'!$H$7:$H$10,0),MATCH(YEAR(D952),'BD Aux'!$I$6:$M$6,0))</f>
        <v>0.4</v>
      </c>
      <c r="J952" s="27">
        <v>5.9</v>
      </c>
      <c r="K952" s="27">
        <v>6.8</v>
      </c>
      <c r="L952" s="27">
        <v>2.8</v>
      </c>
      <c r="M952" s="32">
        <f t="shared" si="42"/>
        <v>5.3666666666666671</v>
      </c>
      <c r="N952" s="32">
        <f t="shared" ca="1" si="43"/>
        <v>4.3610000000000007</v>
      </c>
      <c r="O952" s="32">
        <f>IF(J952&gt;AVERAGE(Prueba_1),$E$3,$E$4)</f>
        <v>4.4092307692307706</v>
      </c>
      <c r="P952" s="39">
        <f t="shared" si="44"/>
        <v>2.8</v>
      </c>
    </row>
    <row r="953" spans="3:16" ht="15.75" thickBot="1" x14ac:dyDescent="0.3">
      <c r="C953" s="25" t="s">
        <v>56</v>
      </c>
      <c r="D953" s="26">
        <v>42113</v>
      </c>
      <c r="E953" s="27" t="s">
        <v>573</v>
      </c>
      <c r="F953" s="18" t="str">
        <f>VLOOKUP(E953,BD_Escuela[],2,FALSE)</f>
        <v>Ingeniería Mecánica</v>
      </c>
      <c r="G953" s="27">
        <v>36</v>
      </c>
      <c r="H953" s="18" t="str">
        <f>VLOOKUP(G953,BD_Participacion[],2)</f>
        <v xml:space="preserve">Media </v>
      </c>
      <c r="I953" s="18">
        <f>INDEX(BD_DecimasExtras,MATCH(H953,'BD Aux'!$H$7:$H$10,0),MATCH(YEAR(D953),'BD Aux'!$I$6:$M$6,0))</f>
        <v>0.3</v>
      </c>
      <c r="J953" s="27">
        <v>5.5</v>
      </c>
      <c r="K953" s="27">
        <v>2</v>
      </c>
      <c r="L953" s="27">
        <v>3.6</v>
      </c>
      <c r="M953" s="32">
        <f t="shared" si="42"/>
        <v>4.5040983606557381</v>
      </c>
      <c r="N953" s="32">
        <f t="shared" ca="1" si="43"/>
        <v>4.3275885245901646</v>
      </c>
      <c r="O953" s="32">
        <f>IF(J953&gt;AVERAGE(Prueba_1),$E$3,$E$4)</f>
        <v>4.4092307692307706</v>
      </c>
      <c r="P953" s="39">
        <f t="shared" si="44"/>
        <v>2</v>
      </c>
    </row>
    <row r="954" spans="3:16" ht="15.75" thickBot="1" x14ac:dyDescent="0.3">
      <c r="C954" s="25" t="s">
        <v>202</v>
      </c>
      <c r="D954" s="26">
        <v>42151</v>
      </c>
      <c r="E954" s="27" t="s">
        <v>579</v>
      </c>
      <c r="F954" s="18" t="str">
        <f>VLOOKUP(E954,BD_Escuela[],2,FALSE)</f>
        <v>Investigación Quimica</v>
      </c>
      <c r="G954" s="27">
        <v>28</v>
      </c>
      <c r="H954" s="18" t="str">
        <f>VLOOKUP(G954,BD_Participacion[],2)</f>
        <v>Baja</v>
      </c>
      <c r="I954" s="18">
        <f>INDEX(BD_DecimasExtras,MATCH(H954,'BD Aux'!$H$7:$H$10,0),MATCH(YEAR(D954),'BD Aux'!$I$6:$M$6,0))</f>
        <v>0.1</v>
      </c>
      <c r="J954" s="27">
        <v>4.2</v>
      </c>
      <c r="K954" s="27">
        <v>7</v>
      </c>
      <c r="L954" s="27">
        <v>5</v>
      </c>
      <c r="M954" s="32">
        <f t="shared" si="42"/>
        <v>4.3040983606557379</v>
      </c>
      <c r="N954" s="32">
        <f t="shared" ca="1" si="43"/>
        <v>4.9683885245901642</v>
      </c>
      <c r="O954" s="32">
        <f>IF(J954&gt;AVERAGE(Prueba_1),$E$3,$E$4)</f>
        <v>4.4092307692307706</v>
      </c>
      <c r="P954" s="39">
        <f t="shared" si="44"/>
        <v>7</v>
      </c>
    </row>
    <row r="955" spans="3:16" ht="15.75" thickBot="1" x14ac:dyDescent="0.3">
      <c r="C955" s="25" t="s">
        <v>512</v>
      </c>
      <c r="D955" s="26">
        <v>42011</v>
      </c>
      <c r="E955" s="27" t="s">
        <v>565</v>
      </c>
      <c r="F955" s="18" t="str">
        <f>VLOOKUP(E955,BD_Escuela[],2,FALSE)</f>
        <v>Enfermería</v>
      </c>
      <c r="G955" s="27">
        <v>3</v>
      </c>
      <c r="H955" s="18" t="str">
        <f>VLOOKUP(G955,BD_Participacion[],2)</f>
        <v>No tuvo</v>
      </c>
      <c r="I955" s="18">
        <f>INDEX(BD_DecimasExtras,MATCH(H955,'BD Aux'!$H$7:$H$10,0),MATCH(YEAR(D955),'BD Aux'!$I$6:$M$6,0))</f>
        <v>0</v>
      </c>
      <c r="J955" s="27">
        <v>4.7</v>
      </c>
      <c r="K955" s="27">
        <v>2.7</v>
      </c>
      <c r="L955" s="27">
        <v>1.2</v>
      </c>
      <c r="M955" s="32">
        <f t="shared" si="42"/>
        <v>4.2040983606557383</v>
      </c>
      <c r="N955" s="32">
        <f t="shared" ca="1" si="43"/>
        <v>2.8857885245901644</v>
      </c>
      <c r="O955" s="32">
        <f>IF(J955&gt;AVERAGE(Prueba_1),$E$3,$E$4)</f>
        <v>4.4092307692307706</v>
      </c>
      <c r="P955" s="39">
        <f t="shared" ca="1" si="44"/>
        <v>2.8857885245901644</v>
      </c>
    </row>
    <row r="956" spans="3:16" ht="15.75" thickBot="1" x14ac:dyDescent="0.3">
      <c r="C956" s="25" t="s">
        <v>43</v>
      </c>
      <c r="D956" s="26">
        <v>42491</v>
      </c>
      <c r="E956" s="27" t="s">
        <v>559</v>
      </c>
      <c r="F956" s="18" t="str">
        <f>VLOOKUP(E956,BD_Escuela[],2,FALSE)</f>
        <v>Agronomía</v>
      </c>
      <c r="G956" s="27">
        <v>18</v>
      </c>
      <c r="H956" s="18" t="str">
        <f>VLOOKUP(G956,BD_Participacion[],2)</f>
        <v>Baja</v>
      </c>
      <c r="I956" s="18">
        <f>INDEX(BD_DecimasExtras,MATCH(H956,'BD Aux'!$H$7:$H$10,0),MATCH(YEAR(D956),'BD Aux'!$I$6:$M$6,0))</f>
        <v>0.1</v>
      </c>
      <c r="J956" s="27">
        <v>5</v>
      </c>
      <c r="K956" s="27">
        <v>6.5</v>
      </c>
      <c r="L956" s="27">
        <v>1.7</v>
      </c>
      <c r="M956" s="32">
        <f t="shared" si="42"/>
        <v>4.4499999999999993</v>
      </c>
      <c r="N956" s="32">
        <f t="shared" ca="1" si="43"/>
        <v>3.2841</v>
      </c>
      <c r="O956" s="32">
        <f>IF(J956&gt;AVERAGE(Prueba_1),$E$3,$E$4)</f>
        <v>4.4092307692307706</v>
      </c>
      <c r="P956" s="39">
        <f t="shared" ca="1" si="44"/>
        <v>3.2841</v>
      </c>
    </row>
    <row r="957" spans="3:16" ht="15.75" thickBot="1" x14ac:dyDescent="0.3">
      <c r="C957" s="25" t="s">
        <v>513</v>
      </c>
      <c r="D957" s="26">
        <v>41662</v>
      </c>
      <c r="E957" s="27" t="s">
        <v>571</v>
      </c>
      <c r="F957" s="18" t="str">
        <f>VLOOKUP(E957,BD_Escuela[],2,FALSE)</f>
        <v>Ingeniería Forestal</v>
      </c>
      <c r="G957" s="27">
        <v>10</v>
      </c>
      <c r="H957" s="18" t="str">
        <f>VLOOKUP(G957,BD_Participacion[],2)</f>
        <v>No tuvo</v>
      </c>
      <c r="I957" s="18">
        <f>INDEX(BD_DecimasExtras,MATCH(H957,'BD Aux'!$H$7:$H$10,0),MATCH(YEAR(D957),'BD Aux'!$I$6:$M$6,0))</f>
        <v>0</v>
      </c>
      <c r="J957" s="27">
        <v>6.8</v>
      </c>
      <c r="K957" s="27">
        <v>5.6</v>
      </c>
      <c r="L957" s="27">
        <v>1.4</v>
      </c>
      <c r="M957" s="32">
        <f t="shared" si="42"/>
        <v>4.2040983606557383</v>
      </c>
      <c r="N957" s="32">
        <f t="shared" ca="1" si="43"/>
        <v>2.9925885245901647</v>
      </c>
      <c r="O957" s="32">
        <f>IF(J957&gt;AVERAGE(Prueba_1),$E$3,$E$4)</f>
        <v>4.4092307692307706</v>
      </c>
      <c r="P957" s="39">
        <f t="shared" ca="1" si="44"/>
        <v>2.9925885245901647</v>
      </c>
    </row>
    <row r="958" spans="3:16" ht="15.75" thickBot="1" x14ac:dyDescent="0.3">
      <c r="C958" s="25" t="s">
        <v>514</v>
      </c>
      <c r="D958" s="26">
        <v>42759</v>
      </c>
      <c r="E958" s="27" t="s">
        <v>559</v>
      </c>
      <c r="F958" s="18" t="str">
        <f>VLOOKUP(E958,BD_Escuela[],2,FALSE)</f>
        <v>Agronomía</v>
      </c>
      <c r="G958" s="27">
        <v>36</v>
      </c>
      <c r="H958" s="18" t="str">
        <f>VLOOKUP(G958,BD_Participacion[],2)</f>
        <v xml:space="preserve">Media </v>
      </c>
      <c r="I958" s="18">
        <f>INDEX(BD_DecimasExtras,MATCH(H958,'BD Aux'!$H$7:$H$10,0),MATCH(YEAR(D958),'BD Aux'!$I$6:$M$6,0))</f>
        <v>0.4</v>
      </c>
      <c r="J958" s="27">
        <v>5.8</v>
      </c>
      <c r="K958" s="27">
        <v>4</v>
      </c>
      <c r="L958" s="27">
        <v>2.1</v>
      </c>
      <c r="M958" s="32">
        <f t="shared" si="42"/>
        <v>4.166666666666667</v>
      </c>
      <c r="N958" s="32">
        <f t="shared" ca="1" si="43"/>
        <v>4.2</v>
      </c>
      <c r="O958" s="32">
        <f>IF(J958&gt;AVERAGE(Prueba_1),$E$3,$E$4)</f>
        <v>4.4092307692307706</v>
      </c>
      <c r="P958" s="39">
        <f t="shared" si="44"/>
        <v>2.1</v>
      </c>
    </row>
    <row r="959" spans="3:16" ht="15.75" thickBot="1" x14ac:dyDescent="0.3">
      <c r="C959" s="25" t="s">
        <v>450</v>
      </c>
      <c r="D959" s="26">
        <v>42674</v>
      </c>
      <c r="E959" s="27" t="s">
        <v>559</v>
      </c>
      <c r="F959" s="18" t="str">
        <f>VLOOKUP(E959,BD_Escuela[],2,FALSE)</f>
        <v>Agronomía</v>
      </c>
      <c r="G959" s="27">
        <v>42</v>
      </c>
      <c r="H959" s="18" t="str">
        <f>VLOOKUP(G959,BD_Participacion[],2)</f>
        <v xml:space="preserve">Media </v>
      </c>
      <c r="I959" s="18">
        <f>INDEX(BD_DecimasExtras,MATCH(H959,'BD Aux'!$H$7:$H$10,0),MATCH(YEAR(D959),'BD Aux'!$I$6:$M$6,0))</f>
        <v>0.4</v>
      </c>
      <c r="J959" s="27">
        <v>5.2</v>
      </c>
      <c r="K959" s="27">
        <v>2.8</v>
      </c>
      <c r="L959" s="27">
        <v>5.3</v>
      </c>
      <c r="M959" s="32">
        <f t="shared" si="42"/>
        <v>4.6333333333333337</v>
      </c>
      <c r="N959" s="32">
        <f t="shared" ca="1" si="43"/>
        <v>4.2</v>
      </c>
      <c r="O959" s="32">
        <f>IF(J959&gt;AVERAGE(Prueba_1),$E$3,$E$4)</f>
        <v>4.4092307692307706</v>
      </c>
      <c r="P959" s="39">
        <f t="shared" si="44"/>
        <v>5.3</v>
      </c>
    </row>
    <row r="960" spans="3:16" ht="15.75" thickBot="1" x14ac:dyDescent="0.3">
      <c r="C960" s="25" t="s">
        <v>515</v>
      </c>
      <c r="D960" s="26">
        <v>41495</v>
      </c>
      <c r="E960" s="27" t="s">
        <v>565</v>
      </c>
      <c r="F960" s="18" t="str">
        <f>VLOOKUP(E960,BD_Escuela[],2,FALSE)</f>
        <v>Enfermería</v>
      </c>
      <c r="G960" s="27">
        <v>47</v>
      </c>
      <c r="H960" s="18" t="str">
        <f>VLOOKUP(G960,BD_Participacion[],2)</f>
        <v>Alta</v>
      </c>
      <c r="I960" s="18">
        <f>INDEX(BD_DecimasExtras,MATCH(H960,'BD Aux'!$H$7:$H$10,0),MATCH(YEAR(D960),'BD Aux'!$I$6:$M$6,0))</f>
        <v>0.5</v>
      </c>
      <c r="J960" s="27">
        <v>3</v>
      </c>
      <c r="K960" s="27">
        <v>3.2</v>
      </c>
      <c r="L960" s="27">
        <v>2.7</v>
      </c>
      <c r="M960" s="32">
        <f t="shared" si="42"/>
        <v>4.7040983606557383</v>
      </c>
      <c r="N960" s="32">
        <f t="shared" ca="1" si="43"/>
        <v>3.9537885245901645</v>
      </c>
      <c r="O960" s="32">
        <f>IF(J960&gt;AVERAGE(Prueba_1),$E$3,$E$4)</f>
        <v>3.2210526315789472</v>
      </c>
      <c r="P960" s="39">
        <f t="shared" si="44"/>
        <v>2.7</v>
      </c>
    </row>
    <row r="961" spans="3:16" ht="15.75" thickBot="1" x14ac:dyDescent="0.3">
      <c r="C961" s="25" t="s">
        <v>516</v>
      </c>
      <c r="D961" s="26">
        <v>42218</v>
      </c>
      <c r="E961" s="27" t="s">
        <v>577</v>
      </c>
      <c r="F961" s="18" t="str">
        <f>VLOOKUP(E961,BD_Escuela[],2,FALSE)</f>
        <v>Investigación Nutrición y Dietetica</v>
      </c>
      <c r="G961" s="27">
        <v>47</v>
      </c>
      <c r="H961" s="18" t="str">
        <f>VLOOKUP(G961,BD_Participacion[],2)</f>
        <v>Alta</v>
      </c>
      <c r="I961" s="18">
        <f>INDEX(BD_DecimasExtras,MATCH(H961,'BD Aux'!$H$7:$H$10,0),MATCH(YEAR(D961),'BD Aux'!$I$6:$M$6,0))</f>
        <v>0.6</v>
      </c>
      <c r="J961" s="27">
        <v>5.5</v>
      </c>
      <c r="K961" s="27">
        <v>5.9</v>
      </c>
      <c r="L961" s="27">
        <v>2.5</v>
      </c>
      <c r="M961" s="32">
        <f t="shared" si="42"/>
        <v>4.8040983606557379</v>
      </c>
      <c r="N961" s="32">
        <f t="shared" ca="1" si="43"/>
        <v>3.9003885245901642</v>
      </c>
      <c r="O961" s="32">
        <f>IF(J961&gt;AVERAGE(Prueba_1),$E$3,$E$4)</f>
        <v>4.4092307692307706</v>
      </c>
      <c r="P961" s="39">
        <f t="shared" si="44"/>
        <v>2.5</v>
      </c>
    </row>
    <row r="962" spans="3:16" ht="15.75" thickBot="1" x14ac:dyDescent="0.3">
      <c r="C962" s="25" t="s">
        <v>517</v>
      </c>
      <c r="D962" s="26">
        <v>42422</v>
      </c>
      <c r="E962" s="27" t="s">
        <v>565</v>
      </c>
      <c r="F962" s="18" t="str">
        <f>VLOOKUP(E962,BD_Escuela[],2,FALSE)</f>
        <v>Enfermería</v>
      </c>
      <c r="G962" s="27">
        <v>47</v>
      </c>
      <c r="H962" s="18" t="str">
        <f>VLOOKUP(G962,BD_Participacion[],2)</f>
        <v>Alta</v>
      </c>
      <c r="I962" s="18">
        <f>INDEX(BD_DecimasExtras,MATCH(H962,'BD Aux'!$H$7:$H$10,0),MATCH(YEAR(D962),'BD Aux'!$I$6:$M$6,0))</f>
        <v>0.6</v>
      </c>
      <c r="J962" s="27">
        <v>3.4</v>
      </c>
      <c r="K962" s="27">
        <v>6</v>
      </c>
      <c r="L962" s="27">
        <v>2.5</v>
      </c>
      <c r="M962" s="32">
        <f t="shared" si="42"/>
        <v>4.8040983606557379</v>
      </c>
      <c r="N962" s="32">
        <f t="shared" ca="1" si="43"/>
        <v>3.9003885245901642</v>
      </c>
      <c r="O962" s="32">
        <f>IF(J962&gt;AVERAGE(Prueba_1),$E$3,$E$4)</f>
        <v>3.2210526315789472</v>
      </c>
      <c r="P962" s="39">
        <f t="shared" si="44"/>
        <v>2.5</v>
      </c>
    </row>
    <row r="963" spans="3:16" ht="15.75" thickBot="1" x14ac:dyDescent="0.3">
      <c r="C963" s="25" t="s">
        <v>271</v>
      </c>
      <c r="D963" s="26">
        <v>42765</v>
      </c>
      <c r="E963" s="27" t="s">
        <v>579</v>
      </c>
      <c r="F963" s="18" t="str">
        <f>VLOOKUP(E963,BD_Escuela[],2,FALSE)</f>
        <v>Investigación Quimica</v>
      </c>
      <c r="G963" s="27">
        <v>38</v>
      </c>
      <c r="H963" s="18" t="str">
        <f>VLOOKUP(G963,BD_Participacion[],2)</f>
        <v xml:space="preserve">Media </v>
      </c>
      <c r="I963" s="18">
        <f>INDEX(BD_DecimasExtras,MATCH(H963,'BD Aux'!$H$7:$H$10,0),MATCH(YEAR(D963),'BD Aux'!$I$6:$M$6,0))</f>
        <v>0.4</v>
      </c>
      <c r="J963" s="27">
        <v>3.7</v>
      </c>
      <c r="K963" s="27">
        <v>1.2</v>
      </c>
      <c r="L963" s="27">
        <v>5.2</v>
      </c>
      <c r="M963" s="32">
        <f t="shared" si="42"/>
        <v>4.6040983606557386</v>
      </c>
      <c r="N963" s="32">
        <f t="shared" ca="1" si="43"/>
        <v>4.2</v>
      </c>
      <c r="O963" s="32">
        <f>IF(J963&gt;AVERAGE(Prueba_1),$E$3,$E$4)</f>
        <v>3.2210526315789472</v>
      </c>
      <c r="P963" s="39">
        <f t="shared" si="44"/>
        <v>5.2</v>
      </c>
    </row>
    <row r="964" spans="3:16" ht="15.75" thickBot="1" x14ac:dyDescent="0.3">
      <c r="C964" s="25" t="s">
        <v>518</v>
      </c>
      <c r="D964" s="26">
        <v>42703</v>
      </c>
      <c r="E964" s="27" t="s">
        <v>571</v>
      </c>
      <c r="F964" s="18" t="str">
        <f>VLOOKUP(E964,BD_Escuela[],2,FALSE)</f>
        <v>Ingeniería Forestal</v>
      </c>
      <c r="G964" s="27">
        <v>31</v>
      </c>
      <c r="H964" s="18" t="str">
        <f>VLOOKUP(G964,BD_Participacion[],2)</f>
        <v xml:space="preserve">Media </v>
      </c>
      <c r="I964" s="18">
        <f>INDEX(BD_DecimasExtras,MATCH(H964,'BD Aux'!$H$7:$H$10,0),MATCH(YEAR(D964),'BD Aux'!$I$6:$M$6,0))</f>
        <v>0.4</v>
      </c>
      <c r="J964" s="27">
        <v>4.7</v>
      </c>
      <c r="K964" s="27">
        <v>4.5999999999999996</v>
      </c>
      <c r="L964" s="27">
        <v>2.2999999999999998</v>
      </c>
      <c r="M964" s="32">
        <f t="shared" si="42"/>
        <v>4.6040983606557386</v>
      </c>
      <c r="N964" s="32">
        <f t="shared" ca="1" si="43"/>
        <v>4.2</v>
      </c>
      <c r="O964" s="32">
        <f>IF(J964&gt;AVERAGE(Prueba_1),$E$3,$E$4)</f>
        <v>4.4092307692307706</v>
      </c>
      <c r="P964" s="39">
        <f t="shared" si="44"/>
        <v>2.2999999999999998</v>
      </c>
    </row>
    <row r="965" spans="3:16" ht="15.75" thickBot="1" x14ac:dyDescent="0.3">
      <c r="C965" s="25" t="s">
        <v>438</v>
      </c>
      <c r="D965" s="26">
        <v>41793</v>
      </c>
      <c r="E965" s="27" t="s">
        <v>575</v>
      </c>
      <c r="F965" s="18" t="str">
        <f>VLOOKUP(E965,BD_Escuela[],2,FALSE)</f>
        <v>Ingeniería Transporte</v>
      </c>
      <c r="G965" s="27">
        <v>25</v>
      </c>
      <c r="H965" s="18" t="str">
        <f>VLOOKUP(G965,BD_Participacion[],2)</f>
        <v>Baja</v>
      </c>
      <c r="I965" s="18">
        <f>INDEX(BD_DecimasExtras,MATCH(H965,'BD Aux'!$H$7:$H$10,0),MATCH(YEAR(D965),'BD Aux'!$I$6:$M$6,0))</f>
        <v>0.1</v>
      </c>
      <c r="J965" s="27">
        <v>1.3</v>
      </c>
      <c r="K965" s="27">
        <v>4.8</v>
      </c>
      <c r="L965" s="27">
        <v>1.2</v>
      </c>
      <c r="M965" s="32">
        <f t="shared" si="42"/>
        <v>4.3040983606557379</v>
      </c>
      <c r="N965" s="32">
        <f t="shared" ca="1" si="43"/>
        <v>2.9391885245901643</v>
      </c>
      <c r="O965" s="32">
        <f>IF(J965&gt;AVERAGE(Prueba_1),$E$3,$E$4)</f>
        <v>3.2210526315789472</v>
      </c>
      <c r="P965" s="39">
        <f t="shared" ca="1" si="44"/>
        <v>2.9391885245901643</v>
      </c>
    </row>
    <row r="966" spans="3:16" ht="15.75" thickBot="1" x14ac:dyDescent="0.3">
      <c r="C966" s="25" t="s">
        <v>337</v>
      </c>
      <c r="D966" s="26">
        <v>41434</v>
      </c>
      <c r="E966" s="27" t="s">
        <v>575</v>
      </c>
      <c r="F966" s="18" t="str">
        <f>VLOOKUP(E966,BD_Escuela[],2,FALSE)</f>
        <v>Ingeniería Transporte</v>
      </c>
      <c r="G966" s="27">
        <v>7</v>
      </c>
      <c r="H966" s="18" t="str">
        <f>VLOOKUP(G966,BD_Participacion[],2)</f>
        <v>No tuvo</v>
      </c>
      <c r="I966" s="18">
        <f>INDEX(BD_DecimasExtras,MATCH(H966,'BD Aux'!$H$7:$H$10,0),MATCH(YEAR(D966),'BD Aux'!$I$6:$M$6,0))</f>
        <v>0</v>
      </c>
      <c r="J966" s="27">
        <v>5.7</v>
      </c>
      <c r="K966" s="27">
        <v>4.5999999999999996</v>
      </c>
      <c r="L966" s="27">
        <v>1.7</v>
      </c>
      <c r="M966" s="32">
        <f t="shared" si="42"/>
        <v>4.2040983606557383</v>
      </c>
      <c r="N966" s="32">
        <f t="shared" ca="1" si="43"/>
        <v>3.1527885245901643</v>
      </c>
      <c r="O966" s="32">
        <f>IF(J966&gt;AVERAGE(Prueba_1),$E$3,$E$4)</f>
        <v>4.4092307692307706</v>
      </c>
      <c r="P966" s="39">
        <f t="shared" ca="1" si="44"/>
        <v>3.1527885245901643</v>
      </c>
    </row>
    <row r="967" spans="3:16" ht="15.75" thickBot="1" x14ac:dyDescent="0.3">
      <c r="C967" s="25" t="s">
        <v>519</v>
      </c>
      <c r="D967" s="26">
        <v>42001</v>
      </c>
      <c r="E967" s="27" t="s">
        <v>571</v>
      </c>
      <c r="F967" s="18" t="str">
        <f>VLOOKUP(E967,BD_Escuela[],2,FALSE)</f>
        <v>Ingeniería Forestal</v>
      </c>
      <c r="G967" s="27">
        <v>10</v>
      </c>
      <c r="H967" s="18" t="str">
        <f>VLOOKUP(G967,BD_Participacion[],2)</f>
        <v>No tuvo</v>
      </c>
      <c r="I967" s="18">
        <f>INDEX(BD_DecimasExtras,MATCH(H967,'BD Aux'!$H$7:$H$10,0),MATCH(YEAR(D967),'BD Aux'!$I$6:$M$6,0))</f>
        <v>0</v>
      </c>
      <c r="J967" s="27">
        <v>3.1</v>
      </c>
      <c r="K967" s="27">
        <v>2.8</v>
      </c>
      <c r="L967" s="27">
        <v>6.6</v>
      </c>
      <c r="M967" s="32">
        <f t="shared" si="42"/>
        <v>4.2040983606557383</v>
      </c>
      <c r="N967" s="32">
        <f t="shared" ca="1" si="43"/>
        <v>5.7693885245901644</v>
      </c>
      <c r="O967" s="32">
        <f>IF(J967&gt;AVERAGE(Prueba_1),$E$3,$E$4)</f>
        <v>3.2210526315789472</v>
      </c>
      <c r="P967" s="39">
        <f t="shared" si="44"/>
        <v>6.6</v>
      </c>
    </row>
    <row r="968" spans="3:16" ht="15.75" thickBot="1" x14ac:dyDescent="0.3">
      <c r="C968" s="25" t="s">
        <v>520</v>
      </c>
      <c r="D968" s="26">
        <v>42338</v>
      </c>
      <c r="E968" s="27" t="s">
        <v>569</v>
      </c>
      <c r="F968" s="18" t="str">
        <f>VLOOKUP(E968,BD_Escuela[],2,FALSE)</f>
        <v>Ingeniería Computación</v>
      </c>
      <c r="G968" s="27">
        <v>7</v>
      </c>
      <c r="H968" s="18" t="str">
        <f>VLOOKUP(G968,BD_Participacion[],2)</f>
        <v>No tuvo</v>
      </c>
      <c r="I968" s="18">
        <f>INDEX(BD_DecimasExtras,MATCH(H968,'BD Aux'!$H$7:$H$10,0),MATCH(YEAR(D968),'BD Aux'!$I$6:$M$6,0))</f>
        <v>0</v>
      </c>
      <c r="J968" s="27">
        <v>6.5</v>
      </c>
      <c r="K968" s="27">
        <v>1.9</v>
      </c>
      <c r="L968" s="27">
        <v>5.9</v>
      </c>
      <c r="M968" s="32">
        <f t="shared" ref="M968:M1031" si="45">IF(F968&lt;&gt;"Agronomía",$E$2+I968,IF(D968&gt;12-31-2015,AVERAGE(J968:L968)+I968/2,SUM(J968:L968)*(1-0.65)))</f>
        <v>4.2040983606557383</v>
      </c>
      <c r="N968" s="32">
        <f t="shared" ref="N968:N1031" ca="1" si="46">IF(YEARFRAC(D968,TODAY())&gt;3.75,SUM(L968,M968)*(1-0.466),4.2)</f>
        <v>5.3955885245901651</v>
      </c>
      <c r="O968" s="32">
        <f>IF(J968&gt;AVERAGE(Prueba_1),$E$3,$E$4)</f>
        <v>4.4092307692307706</v>
      </c>
      <c r="P968" s="39">
        <f t="shared" ref="P968:P1031" si="47">IF(L968&lt;4,IF(I968&gt;AVERAGE($I$7:$I$1048),MIN(J968:L968),MIN(M968:O968)),MAX(J968:L968))</f>
        <v>6.5</v>
      </c>
    </row>
    <row r="969" spans="3:16" ht="15.75" thickBot="1" x14ac:dyDescent="0.3">
      <c r="C969" s="25" t="s">
        <v>146</v>
      </c>
      <c r="D969" s="26">
        <v>41729</v>
      </c>
      <c r="E969" s="27" t="s">
        <v>573</v>
      </c>
      <c r="F969" s="18" t="str">
        <f>VLOOKUP(E969,BD_Escuela[],2,FALSE)</f>
        <v>Ingeniería Mecánica</v>
      </c>
      <c r="G969" s="27">
        <v>41</v>
      </c>
      <c r="H969" s="18" t="str">
        <f>VLOOKUP(G969,BD_Participacion[],2)</f>
        <v xml:space="preserve">Media </v>
      </c>
      <c r="I969" s="18">
        <f>INDEX(BD_DecimasExtras,MATCH(H969,'BD Aux'!$H$7:$H$10,0),MATCH(YEAR(D969),'BD Aux'!$I$6:$M$6,0))</f>
        <v>0.3</v>
      </c>
      <c r="J969" s="27">
        <v>5.7</v>
      </c>
      <c r="K969" s="27">
        <v>2.2000000000000002</v>
      </c>
      <c r="L969" s="27">
        <v>5.5</v>
      </c>
      <c r="M969" s="32">
        <f t="shared" si="45"/>
        <v>4.5040983606557381</v>
      </c>
      <c r="N969" s="32">
        <f t="shared" ca="1" si="46"/>
        <v>5.3421885245901652</v>
      </c>
      <c r="O969" s="32">
        <f>IF(J969&gt;AVERAGE(Prueba_1),$E$3,$E$4)</f>
        <v>4.4092307692307706</v>
      </c>
      <c r="P969" s="39">
        <f t="shared" si="47"/>
        <v>5.7</v>
      </c>
    </row>
    <row r="970" spans="3:16" ht="15.75" thickBot="1" x14ac:dyDescent="0.3">
      <c r="C970" s="25" t="s">
        <v>521</v>
      </c>
      <c r="D970" s="26">
        <v>41408</v>
      </c>
      <c r="E970" s="27" t="s">
        <v>577</v>
      </c>
      <c r="F970" s="18" t="str">
        <f>VLOOKUP(E970,BD_Escuela[],2,FALSE)</f>
        <v>Investigación Nutrición y Dietetica</v>
      </c>
      <c r="G970" s="27">
        <v>26</v>
      </c>
      <c r="H970" s="18" t="str">
        <f>VLOOKUP(G970,BD_Participacion[],2)</f>
        <v>Baja</v>
      </c>
      <c r="I970" s="18">
        <f>INDEX(BD_DecimasExtras,MATCH(H970,'BD Aux'!$H$7:$H$10,0),MATCH(YEAR(D970),'BD Aux'!$I$6:$M$6,0))</f>
        <v>0.1</v>
      </c>
      <c r="J970" s="27">
        <v>2.2999999999999998</v>
      </c>
      <c r="K970" s="27">
        <v>3.6</v>
      </c>
      <c r="L970" s="27">
        <v>2.6</v>
      </c>
      <c r="M970" s="32">
        <f t="shared" si="45"/>
        <v>4.3040983606557379</v>
      </c>
      <c r="N970" s="32">
        <f t="shared" ca="1" si="46"/>
        <v>3.6867885245901642</v>
      </c>
      <c r="O970" s="32">
        <f>IF(J970&gt;AVERAGE(Prueba_1),$E$3,$E$4)</f>
        <v>3.2210526315789472</v>
      </c>
      <c r="P970" s="39">
        <f t="shared" ca="1" si="47"/>
        <v>3.2210526315789472</v>
      </c>
    </row>
    <row r="971" spans="3:16" ht="15.75" thickBot="1" x14ac:dyDescent="0.3">
      <c r="C971" s="25" t="s">
        <v>139</v>
      </c>
      <c r="D971" s="26">
        <v>41503</v>
      </c>
      <c r="E971" s="27" t="s">
        <v>569</v>
      </c>
      <c r="F971" s="18" t="str">
        <f>VLOOKUP(E971,BD_Escuela[],2,FALSE)</f>
        <v>Ingeniería Computación</v>
      </c>
      <c r="G971" s="27">
        <v>43</v>
      </c>
      <c r="H971" s="18" t="str">
        <f>VLOOKUP(G971,BD_Participacion[],2)</f>
        <v xml:space="preserve">Media </v>
      </c>
      <c r="I971" s="18">
        <f>INDEX(BD_DecimasExtras,MATCH(H971,'BD Aux'!$H$7:$H$10,0),MATCH(YEAR(D971),'BD Aux'!$I$6:$M$6,0))</f>
        <v>0.2</v>
      </c>
      <c r="J971" s="27">
        <v>4.5</v>
      </c>
      <c r="K971" s="27">
        <v>6.4</v>
      </c>
      <c r="L971" s="27">
        <v>4.3</v>
      </c>
      <c r="M971" s="32">
        <f t="shared" si="45"/>
        <v>4.4040983606557385</v>
      </c>
      <c r="N971" s="32">
        <f t="shared" ca="1" si="46"/>
        <v>4.6479885245901649</v>
      </c>
      <c r="O971" s="32">
        <f>IF(J971&gt;AVERAGE(Prueba_1),$E$3,$E$4)</f>
        <v>4.4092307692307706</v>
      </c>
      <c r="P971" s="39">
        <f t="shared" si="47"/>
        <v>6.4</v>
      </c>
    </row>
    <row r="972" spans="3:16" ht="15.75" thickBot="1" x14ac:dyDescent="0.3">
      <c r="C972" s="25" t="s">
        <v>492</v>
      </c>
      <c r="D972" s="26">
        <v>41694</v>
      </c>
      <c r="E972" s="27" t="s">
        <v>565</v>
      </c>
      <c r="F972" s="18" t="str">
        <f>VLOOKUP(E972,BD_Escuela[],2,FALSE)</f>
        <v>Enfermería</v>
      </c>
      <c r="G972" s="27">
        <v>36</v>
      </c>
      <c r="H972" s="18" t="str">
        <f>VLOOKUP(G972,BD_Participacion[],2)</f>
        <v xml:space="preserve">Media </v>
      </c>
      <c r="I972" s="18">
        <f>INDEX(BD_DecimasExtras,MATCH(H972,'BD Aux'!$H$7:$H$10,0),MATCH(YEAR(D972),'BD Aux'!$I$6:$M$6,0))</f>
        <v>0.3</v>
      </c>
      <c r="J972" s="27">
        <v>1.9</v>
      </c>
      <c r="K972" s="27">
        <v>3.9</v>
      </c>
      <c r="L972" s="27">
        <v>1.4</v>
      </c>
      <c r="M972" s="32">
        <f t="shared" si="45"/>
        <v>4.5040983606557381</v>
      </c>
      <c r="N972" s="32">
        <f t="shared" ca="1" si="46"/>
        <v>3.1527885245901639</v>
      </c>
      <c r="O972" s="32">
        <f>IF(J972&gt;AVERAGE(Prueba_1),$E$3,$E$4)</f>
        <v>3.2210526315789472</v>
      </c>
      <c r="P972" s="39">
        <f t="shared" si="47"/>
        <v>1.4</v>
      </c>
    </row>
    <row r="973" spans="3:16" ht="15.75" thickBot="1" x14ac:dyDescent="0.3">
      <c r="C973" s="25" t="s">
        <v>498</v>
      </c>
      <c r="D973" s="26">
        <v>41485</v>
      </c>
      <c r="E973" s="27" t="s">
        <v>577</v>
      </c>
      <c r="F973" s="18" t="str">
        <f>VLOOKUP(E973,BD_Escuela[],2,FALSE)</f>
        <v>Investigación Nutrición y Dietetica</v>
      </c>
      <c r="G973" s="27">
        <v>15</v>
      </c>
      <c r="H973" s="18" t="str">
        <f>VLOOKUP(G973,BD_Participacion[],2)</f>
        <v>Baja</v>
      </c>
      <c r="I973" s="18">
        <f>INDEX(BD_DecimasExtras,MATCH(H973,'BD Aux'!$H$7:$H$10,0),MATCH(YEAR(D973),'BD Aux'!$I$6:$M$6,0))</f>
        <v>0.1</v>
      </c>
      <c r="J973" s="27">
        <v>6.8</v>
      </c>
      <c r="K973" s="27">
        <v>3.1</v>
      </c>
      <c r="L973" s="27">
        <v>6.9</v>
      </c>
      <c r="M973" s="32">
        <f t="shared" si="45"/>
        <v>4.3040983606557379</v>
      </c>
      <c r="N973" s="32">
        <f t="shared" ca="1" si="46"/>
        <v>5.9829885245901648</v>
      </c>
      <c r="O973" s="32">
        <f>IF(J973&gt;AVERAGE(Prueba_1),$E$3,$E$4)</f>
        <v>4.4092307692307706</v>
      </c>
      <c r="P973" s="39">
        <f t="shared" si="47"/>
        <v>6.9</v>
      </c>
    </row>
    <row r="974" spans="3:16" ht="15.75" thickBot="1" x14ac:dyDescent="0.3">
      <c r="C974" s="25" t="s">
        <v>497</v>
      </c>
      <c r="D974" s="26">
        <v>42079</v>
      </c>
      <c r="E974" s="27" t="s">
        <v>567</v>
      </c>
      <c r="F974" s="18" t="str">
        <f>VLOOKUP(E974,BD_Escuela[],2,FALSE)</f>
        <v>Ingeniería Comercial</v>
      </c>
      <c r="G974" s="27">
        <v>16</v>
      </c>
      <c r="H974" s="18" t="str">
        <f>VLOOKUP(G974,BD_Participacion[],2)</f>
        <v>Baja</v>
      </c>
      <c r="I974" s="18">
        <f>INDEX(BD_DecimasExtras,MATCH(H974,'BD Aux'!$H$7:$H$10,0),MATCH(YEAR(D974),'BD Aux'!$I$6:$M$6,0))</f>
        <v>0.1</v>
      </c>
      <c r="J974" s="27">
        <v>3.2</v>
      </c>
      <c r="K974" s="27">
        <v>2.2000000000000002</v>
      </c>
      <c r="L974" s="27">
        <v>5.2</v>
      </c>
      <c r="M974" s="32">
        <f t="shared" si="45"/>
        <v>4.3040983606557379</v>
      </c>
      <c r="N974" s="32">
        <f t="shared" ca="1" si="46"/>
        <v>5.0751885245901649</v>
      </c>
      <c r="O974" s="32">
        <f>IF(J974&gt;AVERAGE(Prueba_1),$E$3,$E$4)</f>
        <v>3.2210526315789472</v>
      </c>
      <c r="P974" s="39">
        <f t="shared" si="47"/>
        <v>5.2</v>
      </c>
    </row>
    <row r="975" spans="3:16" ht="15.75" thickBot="1" x14ac:dyDescent="0.3">
      <c r="C975" s="25" t="s">
        <v>371</v>
      </c>
      <c r="D975" s="26">
        <v>41736</v>
      </c>
      <c r="E975" s="27" t="s">
        <v>575</v>
      </c>
      <c r="F975" s="18" t="str">
        <f>VLOOKUP(E975,BD_Escuela[],2,FALSE)</f>
        <v>Ingeniería Transporte</v>
      </c>
      <c r="G975" s="27">
        <v>40</v>
      </c>
      <c r="H975" s="18" t="str">
        <f>VLOOKUP(G975,BD_Participacion[],2)</f>
        <v xml:space="preserve">Media </v>
      </c>
      <c r="I975" s="18">
        <f>INDEX(BD_DecimasExtras,MATCH(H975,'BD Aux'!$H$7:$H$10,0),MATCH(YEAR(D975),'BD Aux'!$I$6:$M$6,0))</f>
        <v>0.3</v>
      </c>
      <c r="J975" s="27">
        <v>5.3</v>
      </c>
      <c r="K975" s="27">
        <v>6.7</v>
      </c>
      <c r="L975" s="27">
        <v>4.7</v>
      </c>
      <c r="M975" s="32">
        <f t="shared" si="45"/>
        <v>4.5040983606557381</v>
      </c>
      <c r="N975" s="32">
        <f t="shared" ca="1" si="46"/>
        <v>4.9149885245901643</v>
      </c>
      <c r="O975" s="32">
        <f>IF(J975&gt;AVERAGE(Prueba_1),$E$3,$E$4)</f>
        <v>4.4092307692307706</v>
      </c>
      <c r="P975" s="39">
        <f t="shared" si="47"/>
        <v>6.7</v>
      </c>
    </row>
    <row r="976" spans="3:16" ht="15.75" thickBot="1" x14ac:dyDescent="0.3">
      <c r="C976" s="25" t="s">
        <v>56</v>
      </c>
      <c r="D976" s="26">
        <v>41483</v>
      </c>
      <c r="E976" s="27" t="s">
        <v>561</v>
      </c>
      <c r="F976" s="18" t="str">
        <f>VLOOKUP(E976,BD_Escuela[],2,FALSE)</f>
        <v>Astronomía</v>
      </c>
      <c r="G976" s="27">
        <v>32</v>
      </c>
      <c r="H976" s="18" t="str">
        <f>VLOOKUP(G976,BD_Participacion[],2)</f>
        <v xml:space="preserve">Media </v>
      </c>
      <c r="I976" s="18">
        <f>INDEX(BD_DecimasExtras,MATCH(H976,'BD Aux'!$H$7:$H$10,0),MATCH(YEAR(D976),'BD Aux'!$I$6:$M$6,0))</f>
        <v>0.2</v>
      </c>
      <c r="J976" s="27">
        <v>6.5</v>
      </c>
      <c r="K976" s="27">
        <v>4.3</v>
      </c>
      <c r="L976" s="27">
        <v>2</v>
      </c>
      <c r="M976" s="32">
        <f t="shared" si="45"/>
        <v>4.4040983606557385</v>
      </c>
      <c r="N976" s="32">
        <f t="shared" ca="1" si="46"/>
        <v>3.4197885245901647</v>
      </c>
      <c r="O976" s="32">
        <f>IF(J976&gt;AVERAGE(Prueba_1),$E$3,$E$4)</f>
        <v>4.4092307692307706</v>
      </c>
      <c r="P976" s="39">
        <f t="shared" si="47"/>
        <v>2</v>
      </c>
    </row>
    <row r="977" spans="3:16" ht="15.75" thickBot="1" x14ac:dyDescent="0.3">
      <c r="C977" s="25" t="s">
        <v>75</v>
      </c>
      <c r="D977" s="26">
        <v>41653</v>
      </c>
      <c r="E977" s="27" t="s">
        <v>575</v>
      </c>
      <c r="F977" s="18" t="str">
        <f>VLOOKUP(E977,BD_Escuela[],2,FALSE)</f>
        <v>Ingeniería Transporte</v>
      </c>
      <c r="G977" s="27">
        <v>22</v>
      </c>
      <c r="H977" s="18" t="str">
        <f>VLOOKUP(G977,BD_Participacion[],2)</f>
        <v>Baja</v>
      </c>
      <c r="I977" s="18">
        <f>INDEX(BD_DecimasExtras,MATCH(H977,'BD Aux'!$H$7:$H$10,0),MATCH(YEAR(D977),'BD Aux'!$I$6:$M$6,0))</f>
        <v>0.1</v>
      </c>
      <c r="J977" s="27">
        <v>1.6</v>
      </c>
      <c r="K977" s="27">
        <v>5.8</v>
      </c>
      <c r="L977" s="27">
        <v>2.4</v>
      </c>
      <c r="M977" s="32">
        <f t="shared" si="45"/>
        <v>4.3040983606557379</v>
      </c>
      <c r="N977" s="32">
        <f t="shared" ca="1" si="46"/>
        <v>3.5799885245901644</v>
      </c>
      <c r="O977" s="32">
        <f>IF(J977&gt;AVERAGE(Prueba_1),$E$3,$E$4)</f>
        <v>3.2210526315789472</v>
      </c>
      <c r="P977" s="39">
        <f t="shared" ca="1" si="47"/>
        <v>3.2210526315789472</v>
      </c>
    </row>
    <row r="978" spans="3:16" ht="15.75" thickBot="1" x14ac:dyDescent="0.3">
      <c r="C978" s="25" t="s">
        <v>522</v>
      </c>
      <c r="D978" s="26">
        <v>41454</v>
      </c>
      <c r="E978" s="27" t="s">
        <v>569</v>
      </c>
      <c r="F978" s="18" t="str">
        <f>VLOOKUP(E978,BD_Escuela[],2,FALSE)</f>
        <v>Ingeniería Computación</v>
      </c>
      <c r="G978" s="27">
        <v>16</v>
      </c>
      <c r="H978" s="18" t="str">
        <f>VLOOKUP(G978,BD_Participacion[],2)</f>
        <v>Baja</v>
      </c>
      <c r="I978" s="18">
        <f>INDEX(BD_DecimasExtras,MATCH(H978,'BD Aux'!$H$7:$H$10,0),MATCH(YEAR(D978),'BD Aux'!$I$6:$M$6,0))</f>
        <v>0.1</v>
      </c>
      <c r="J978" s="27">
        <v>1</v>
      </c>
      <c r="K978" s="27">
        <v>2.1</v>
      </c>
      <c r="L978" s="27">
        <v>5.3</v>
      </c>
      <c r="M978" s="32">
        <f t="shared" si="45"/>
        <v>4.3040983606557379</v>
      </c>
      <c r="N978" s="32">
        <f t="shared" ca="1" si="46"/>
        <v>5.1285885245901639</v>
      </c>
      <c r="O978" s="32">
        <f>IF(J978&gt;AVERAGE(Prueba_1),$E$3,$E$4)</f>
        <v>3.2210526315789472</v>
      </c>
      <c r="P978" s="39">
        <f t="shared" si="47"/>
        <v>5.3</v>
      </c>
    </row>
    <row r="979" spans="3:16" ht="15.75" thickBot="1" x14ac:dyDescent="0.3">
      <c r="C979" s="25" t="s">
        <v>202</v>
      </c>
      <c r="D979" s="26">
        <v>42163</v>
      </c>
      <c r="E979" s="27" t="s">
        <v>559</v>
      </c>
      <c r="F979" s="18" t="str">
        <f>VLOOKUP(E979,BD_Escuela[],2,FALSE)</f>
        <v>Agronomía</v>
      </c>
      <c r="G979" s="27">
        <v>15</v>
      </c>
      <c r="H979" s="18" t="str">
        <f>VLOOKUP(G979,BD_Participacion[],2)</f>
        <v>Baja</v>
      </c>
      <c r="I979" s="18">
        <f>INDEX(BD_DecimasExtras,MATCH(H979,'BD Aux'!$H$7:$H$10,0),MATCH(YEAR(D979),'BD Aux'!$I$6:$M$6,0))</f>
        <v>0.1</v>
      </c>
      <c r="J979" s="27">
        <v>1.9</v>
      </c>
      <c r="K979" s="27">
        <v>5.6</v>
      </c>
      <c r="L979" s="27">
        <v>6.4</v>
      </c>
      <c r="M979" s="32">
        <f t="shared" si="45"/>
        <v>4.6833333333333336</v>
      </c>
      <c r="N979" s="32">
        <f t="shared" ca="1" si="46"/>
        <v>5.9185000000000008</v>
      </c>
      <c r="O979" s="32">
        <f>IF(J979&gt;AVERAGE(Prueba_1),$E$3,$E$4)</f>
        <v>3.2210526315789472</v>
      </c>
      <c r="P979" s="39">
        <f t="shared" si="47"/>
        <v>6.4</v>
      </c>
    </row>
    <row r="980" spans="3:16" ht="15.75" thickBot="1" x14ac:dyDescent="0.3">
      <c r="C980" s="25" t="s">
        <v>523</v>
      </c>
      <c r="D980" s="26">
        <v>41809</v>
      </c>
      <c r="E980" s="27" t="s">
        <v>565</v>
      </c>
      <c r="F980" s="18" t="str">
        <f>VLOOKUP(E980,BD_Escuela[],2,FALSE)</f>
        <v>Enfermería</v>
      </c>
      <c r="G980" s="27">
        <v>32</v>
      </c>
      <c r="H980" s="18" t="str">
        <f>VLOOKUP(G980,BD_Participacion[],2)</f>
        <v xml:space="preserve">Media </v>
      </c>
      <c r="I980" s="18">
        <f>INDEX(BD_DecimasExtras,MATCH(H980,'BD Aux'!$H$7:$H$10,0),MATCH(YEAR(D980),'BD Aux'!$I$6:$M$6,0))</f>
        <v>0.3</v>
      </c>
      <c r="J980" s="27">
        <v>6.9</v>
      </c>
      <c r="K980" s="27">
        <v>5.0999999999999996</v>
      </c>
      <c r="L980" s="27">
        <v>3.9</v>
      </c>
      <c r="M980" s="32">
        <f t="shared" si="45"/>
        <v>4.5040983606557381</v>
      </c>
      <c r="N980" s="32">
        <f t="shared" ca="1" si="46"/>
        <v>4.4877885245901643</v>
      </c>
      <c r="O980" s="32">
        <f>IF(J980&gt;AVERAGE(Prueba_1),$E$3,$E$4)</f>
        <v>4.4092307692307706</v>
      </c>
      <c r="P980" s="39">
        <f t="shared" si="47"/>
        <v>3.9</v>
      </c>
    </row>
    <row r="981" spans="3:16" ht="15.75" thickBot="1" x14ac:dyDescent="0.3">
      <c r="C981" s="25" t="s">
        <v>257</v>
      </c>
      <c r="D981" s="26">
        <v>42684</v>
      </c>
      <c r="E981" s="27" t="s">
        <v>579</v>
      </c>
      <c r="F981" s="18" t="str">
        <f>VLOOKUP(E981,BD_Escuela[],2,FALSE)</f>
        <v>Investigación Quimica</v>
      </c>
      <c r="G981" s="27">
        <v>41</v>
      </c>
      <c r="H981" s="18" t="str">
        <f>VLOOKUP(G981,BD_Participacion[],2)</f>
        <v xml:space="preserve">Media </v>
      </c>
      <c r="I981" s="18">
        <f>INDEX(BD_DecimasExtras,MATCH(H981,'BD Aux'!$H$7:$H$10,0),MATCH(YEAR(D981),'BD Aux'!$I$6:$M$6,0))</f>
        <v>0.4</v>
      </c>
      <c r="J981" s="27">
        <v>4.9000000000000004</v>
      </c>
      <c r="K981" s="27">
        <v>2.6</v>
      </c>
      <c r="L981" s="27">
        <v>4.8</v>
      </c>
      <c r="M981" s="32">
        <f t="shared" si="45"/>
        <v>4.6040983606557386</v>
      </c>
      <c r="N981" s="32">
        <f t="shared" ca="1" si="46"/>
        <v>4.2</v>
      </c>
      <c r="O981" s="32">
        <f>IF(J981&gt;AVERAGE(Prueba_1),$E$3,$E$4)</f>
        <v>4.4092307692307706</v>
      </c>
      <c r="P981" s="39">
        <f t="shared" si="47"/>
        <v>4.9000000000000004</v>
      </c>
    </row>
    <row r="982" spans="3:16" ht="15.75" thickBot="1" x14ac:dyDescent="0.3">
      <c r="C982" s="25" t="s">
        <v>128</v>
      </c>
      <c r="D982" s="26">
        <v>42027</v>
      </c>
      <c r="E982" s="27" t="s">
        <v>559</v>
      </c>
      <c r="F982" s="18" t="str">
        <f>VLOOKUP(E982,BD_Escuela[],2,FALSE)</f>
        <v>Agronomía</v>
      </c>
      <c r="G982" s="27">
        <v>26</v>
      </c>
      <c r="H982" s="18" t="str">
        <f>VLOOKUP(G982,BD_Participacion[],2)</f>
        <v>Baja</v>
      </c>
      <c r="I982" s="18">
        <f>INDEX(BD_DecimasExtras,MATCH(H982,'BD Aux'!$H$7:$H$10,0),MATCH(YEAR(D982),'BD Aux'!$I$6:$M$6,0))</f>
        <v>0.1</v>
      </c>
      <c r="J982" s="27">
        <v>3.3</v>
      </c>
      <c r="K982" s="27">
        <v>2.7</v>
      </c>
      <c r="L982" s="27">
        <v>4.4000000000000004</v>
      </c>
      <c r="M982" s="32">
        <f t="shared" si="45"/>
        <v>3.5166666666666666</v>
      </c>
      <c r="N982" s="32">
        <f t="shared" ca="1" si="46"/>
        <v>4.2275</v>
      </c>
      <c r="O982" s="32">
        <f>IF(J982&gt;AVERAGE(Prueba_1),$E$3,$E$4)</f>
        <v>3.2210526315789472</v>
      </c>
      <c r="P982" s="39">
        <f t="shared" si="47"/>
        <v>4.4000000000000004</v>
      </c>
    </row>
    <row r="983" spans="3:16" ht="15.75" thickBot="1" x14ac:dyDescent="0.3">
      <c r="C983" s="25" t="s">
        <v>524</v>
      </c>
      <c r="D983" s="26">
        <v>42459</v>
      </c>
      <c r="E983" s="27" t="s">
        <v>571</v>
      </c>
      <c r="F983" s="18" t="str">
        <f>VLOOKUP(E983,BD_Escuela[],2,FALSE)</f>
        <v>Ingeniería Forestal</v>
      </c>
      <c r="G983" s="27">
        <v>36</v>
      </c>
      <c r="H983" s="18" t="str">
        <f>VLOOKUP(G983,BD_Participacion[],2)</f>
        <v xml:space="preserve">Media </v>
      </c>
      <c r="I983" s="18">
        <f>INDEX(BD_DecimasExtras,MATCH(H983,'BD Aux'!$H$7:$H$10,0),MATCH(YEAR(D983),'BD Aux'!$I$6:$M$6,0))</f>
        <v>0.4</v>
      </c>
      <c r="J983" s="27">
        <v>6.5</v>
      </c>
      <c r="K983" s="27">
        <v>6.9</v>
      </c>
      <c r="L983" s="27">
        <v>4.9000000000000004</v>
      </c>
      <c r="M983" s="32">
        <f t="shared" si="45"/>
        <v>4.6040983606557386</v>
      </c>
      <c r="N983" s="32">
        <f t="shared" ca="1" si="46"/>
        <v>5.0751885245901649</v>
      </c>
      <c r="O983" s="32">
        <f>IF(J983&gt;AVERAGE(Prueba_1),$E$3,$E$4)</f>
        <v>4.4092307692307706</v>
      </c>
      <c r="P983" s="39">
        <f t="shared" si="47"/>
        <v>6.9</v>
      </c>
    </row>
    <row r="984" spans="3:16" ht="15.75" thickBot="1" x14ac:dyDescent="0.3">
      <c r="C984" s="25" t="s">
        <v>140</v>
      </c>
      <c r="D984" s="26">
        <v>42714</v>
      </c>
      <c r="E984" s="27" t="s">
        <v>577</v>
      </c>
      <c r="F984" s="18" t="str">
        <f>VLOOKUP(E984,BD_Escuela[],2,FALSE)</f>
        <v>Investigación Nutrición y Dietetica</v>
      </c>
      <c r="G984" s="27">
        <v>3</v>
      </c>
      <c r="H984" s="18" t="str">
        <f>VLOOKUP(G984,BD_Participacion[],2)</f>
        <v>No tuvo</v>
      </c>
      <c r="I984" s="18">
        <f>INDEX(BD_DecimasExtras,MATCH(H984,'BD Aux'!$H$7:$H$10,0),MATCH(YEAR(D984),'BD Aux'!$I$6:$M$6,0))</f>
        <v>0</v>
      </c>
      <c r="J984" s="27">
        <v>5.9</v>
      </c>
      <c r="K984" s="27">
        <v>6</v>
      </c>
      <c r="L984" s="27">
        <v>5.2</v>
      </c>
      <c r="M984" s="32">
        <f t="shared" si="45"/>
        <v>4.2040983606557383</v>
      </c>
      <c r="N984" s="32">
        <f t="shared" ca="1" si="46"/>
        <v>4.2</v>
      </c>
      <c r="O984" s="32">
        <f>IF(J984&gt;AVERAGE(Prueba_1),$E$3,$E$4)</f>
        <v>4.4092307692307706</v>
      </c>
      <c r="P984" s="39">
        <f t="shared" si="47"/>
        <v>6</v>
      </c>
    </row>
    <row r="985" spans="3:16" ht="15.75" thickBot="1" x14ac:dyDescent="0.3">
      <c r="C985" s="25" t="s">
        <v>134</v>
      </c>
      <c r="D985" s="26">
        <v>41363</v>
      </c>
      <c r="E985" s="27" t="s">
        <v>567</v>
      </c>
      <c r="F985" s="18" t="str">
        <f>VLOOKUP(E985,BD_Escuela[],2,FALSE)</f>
        <v>Ingeniería Comercial</v>
      </c>
      <c r="G985" s="27">
        <v>27</v>
      </c>
      <c r="H985" s="18" t="str">
        <f>VLOOKUP(G985,BD_Participacion[],2)</f>
        <v>Baja</v>
      </c>
      <c r="I985" s="18">
        <f>INDEX(BD_DecimasExtras,MATCH(H985,'BD Aux'!$H$7:$H$10,0),MATCH(YEAR(D985),'BD Aux'!$I$6:$M$6,0))</f>
        <v>0.1</v>
      </c>
      <c r="J985" s="27">
        <v>6.9</v>
      </c>
      <c r="K985" s="27">
        <v>1.8</v>
      </c>
      <c r="L985" s="27">
        <v>6.1</v>
      </c>
      <c r="M985" s="32">
        <f t="shared" si="45"/>
        <v>4.3040983606557379</v>
      </c>
      <c r="N985" s="32">
        <f t="shared" ca="1" si="46"/>
        <v>5.5557885245901639</v>
      </c>
      <c r="O985" s="32">
        <f>IF(J985&gt;AVERAGE(Prueba_1),$E$3,$E$4)</f>
        <v>4.4092307692307706</v>
      </c>
      <c r="P985" s="39">
        <f t="shared" si="47"/>
        <v>6.9</v>
      </c>
    </row>
    <row r="986" spans="3:16" ht="15.75" thickBot="1" x14ac:dyDescent="0.3">
      <c r="C986" s="25" t="s">
        <v>442</v>
      </c>
      <c r="D986" s="26">
        <v>42753</v>
      </c>
      <c r="E986" s="27" t="s">
        <v>569</v>
      </c>
      <c r="F986" s="18" t="str">
        <f>VLOOKUP(E986,BD_Escuela[],2,FALSE)</f>
        <v>Ingeniería Computación</v>
      </c>
      <c r="G986" s="27">
        <v>10</v>
      </c>
      <c r="H986" s="18" t="str">
        <f>VLOOKUP(G986,BD_Participacion[],2)</f>
        <v>No tuvo</v>
      </c>
      <c r="I986" s="18">
        <f>INDEX(BD_DecimasExtras,MATCH(H986,'BD Aux'!$H$7:$H$10,0),MATCH(YEAR(D986),'BD Aux'!$I$6:$M$6,0))</f>
        <v>0.1</v>
      </c>
      <c r="J986" s="27">
        <v>3.1</v>
      </c>
      <c r="K986" s="27">
        <v>5.8</v>
      </c>
      <c r="L986" s="27">
        <v>3.7</v>
      </c>
      <c r="M986" s="32">
        <f t="shared" si="45"/>
        <v>4.3040983606557379</v>
      </c>
      <c r="N986" s="32">
        <f t="shared" ca="1" si="46"/>
        <v>4.2</v>
      </c>
      <c r="O986" s="32">
        <f>IF(J986&gt;AVERAGE(Prueba_1),$E$3,$E$4)</f>
        <v>3.2210526315789472</v>
      </c>
      <c r="P986" s="39">
        <f t="shared" ca="1" si="47"/>
        <v>3.2210526315789472</v>
      </c>
    </row>
    <row r="987" spans="3:16" ht="15.75" thickBot="1" x14ac:dyDescent="0.3">
      <c r="C987" s="25" t="s">
        <v>525</v>
      </c>
      <c r="D987" s="26">
        <v>42524</v>
      </c>
      <c r="E987" s="27" t="s">
        <v>567</v>
      </c>
      <c r="F987" s="18" t="str">
        <f>VLOOKUP(E987,BD_Escuela[],2,FALSE)</f>
        <v>Ingeniería Comercial</v>
      </c>
      <c r="G987" s="27">
        <v>3</v>
      </c>
      <c r="H987" s="18" t="str">
        <f>VLOOKUP(G987,BD_Participacion[],2)</f>
        <v>No tuvo</v>
      </c>
      <c r="I987" s="18">
        <f>INDEX(BD_DecimasExtras,MATCH(H987,'BD Aux'!$H$7:$H$10,0),MATCH(YEAR(D987),'BD Aux'!$I$6:$M$6,0))</f>
        <v>0</v>
      </c>
      <c r="J987" s="27">
        <v>2.8</v>
      </c>
      <c r="K987" s="27">
        <v>6</v>
      </c>
      <c r="L987" s="27">
        <v>2.4</v>
      </c>
      <c r="M987" s="32">
        <f t="shared" si="45"/>
        <v>4.2040983606557383</v>
      </c>
      <c r="N987" s="32">
        <f t="shared" ca="1" si="46"/>
        <v>3.5265885245901645</v>
      </c>
      <c r="O987" s="32">
        <f>IF(J987&gt;AVERAGE(Prueba_1),$E$3,$E$4)</f>
        <v>3.2210526315789472</v>
      </c>
      <c r="P987" s="39">
        <f t="shared" ca="1" si="47"/>
        <v>3.2210526315789472</v>
      </c>
    </row>
    <row r="988" spans="3:16" ht="15.75" thickBot="1" x14ac:dyDescent="0.3">
      <c r="C988" s="25" t="s">
        <v>82</v>
      </c>
      <c r="D988" s="26">
        <v>42030</v>
      </c>
      <c r="E988" s="27" t="s">
        <v>569</v>
      </c>
      <c r="F988" s="18" t="str">
        <f>VLOOKUP(E988,BD_Escuela[],2,FALSE)</f>
        <v>Ingeniería Computación</v>
      </c>
      <c r="G988" s="27">
        <v>2</v>
      </c>
      <c r="H988" s="18" t="str">
        <f>VLOOKUP(G988,BD_Participacion[],2)</f>
        <v>No tuvo</v>
      </c>
      <c r="I988" s="18">
        <f>INDEX(BD_DecimasExtras,MATCH(H988,'BD Aux'!$H$7:$H$10,0),MATCH(YEAR(D988),'BD Aux'!$I$6:$M$6,0))</f>
        <v>0</v>
      </c>
      <c r="J988" s="27">
        <v>4.7</v>
      </c>
      <c r="K988" s="27">
        <v>4.0999999999999996</v>
      </c>
      <c r="L988" s="27">
        <v>5.5</v>
      </c>
      <c r="M988" s="32">
        <f t="shared" si="45"/>
        <v>4.2040983606557383</v>
      </c>
      <c r="N988" s="32">
        <f t="shared" ca="1" si="46"/>
        <v>5.1819885245901647</v>
      </c>
      <c r="O988" s="32">
        <f>IF(J988&gt;AVERAGE(Prueba_1),$E$3,$E$4)</f>
        <v>4.4092307692307706</v>
      </c>
      <c r="P988" s="39">
        <f t="shared" si="47"/>
        <v>5.5</v>
      </c>
    </row>
    <row r="989" spans="3:16" ht="15.75" thickBot="1" x14ac:dyDescent="0.3">
      <c r="C989" s="25" t="s">
        <v>198</v>
      </c>
      <c r="D989" s="26">
        <v>42605</v>
      </c>
      <c r="E989" s="27" t="s">
        <v>571</v>
      </c>
      <c r="F989" s="18" t="str">
        <f>VLOOKUP(E989,BD_Escuela[],2,FALSE)</f>
        <v>Ingeniería Forestal</v>
      </c>
      <c r="G989" s="27">
        <v>14</v>
      </c>
      <c r="H989" s="18" t="str">
        <f>VLOOKUP(G989,BD_Participacion[],2)</f>
        <v>No tuvo</v>
      </c>
      <c r="I989" s="18">
        <f>INDEX(BD_DecimasExtras,MATCH(H989,'BD Aux'!$H$7:$H$10,0),MATCH(YEAR(D989),'BD Aux'!$I$6:$M$6,0))</f>
        <v>0</v>
      </c>
      <c r="J989" s="27">
        <v>5.3</v>
      </c>
      <c r="K989" s="27">
        <v>2.5</v>
      </c>
      <c r="L989" s="27">
        <v>5.7</v>
      </c>
      <c r="M989" s="32">
        <f t="shared" si="45"/>
        <v>4.2040983606557383</v>
      </c>
      <c r="N989" s="32">
        <f t="shared" ca="1" si="46"/>
        <v>4.2</v>
      </c>
      <c r="O989" s="32">
        <f>IF(J989&gt;AVERAGE(Prueba_1),$E$3,$E$4)</f>
        <v>4.4092307692307706</v>
      </c>
      <c r="P989" s="39">
        <f t="shared" si="47"/>
        <v>5.7</v>
      </c>
    </row>
    <row r="990" spans="3:16" ht="15.75" thickBot="1" x14ac:dyDescent="0.3">
      <c r="C990" s="25" t="s">
        <v>474</v>
      </c>
      <c r="D990" s="26">
        <v>41913</v>
      </c>
      <c r="E990" s="27" t="s">
        <v>577</v>
      </c>
      <c r="F990" s="18" t="str">
        <f>VLOOKUP(E990,BD_Escuela[],2,FALSE)</f>
        <v>Investigación Nutrición y Dietetica</v>
      </c>
      <c r="G990" s="27">
        <v>28</v>
      </c>
      <c r="H990" s="18" t="str">
        <f>VLOOKUP(G990,BD_Participacion[],2)</f>
        <v>Baja</v>
      </c>
      <c r="I990" s="18">
        <f>INDEX(BD_DecimasExtras,MATCH(H990,'BD Aux'!$H$7:$H$10,0),MATCH(YEAR(D990),'BD Aux'!$I$6:$M$6,0))</f>
        <v>0.1</v>
      </c>
      <c r="J990" s="27">
        <v>1.4</v>
      </c>
      <c r="K990" s="27">
        <v>1.4</v>
      </c>
      <c r="L990" s="27">
        <v>1.8</v>
      </c>
      <c r="M990" s="32">
        <f t="shared" si="45"/>
        <v>4.3040983606557379</v>
      </c>
      <c r="N990" s="32">
        <f t="shared" ca="1" si="46"/>
        <v>3.2595885245901641</v>
      </c>
      <c r="O990" s="32">
        <f>IF(J990&gt;AVERAGE(Prueba_1),$E$3,$E$4)</f>
        <v>3.2210526315789472</v>
      </c>
      <c r="P990" s="39">
        <f t="shared" ca="1" si="47"/>
        <v>3.2210526315789472</v>
      </c>
    </row>
    <row r="991" spans="3:16" ht="15.75" thickBot="1" x14ac:dyDescent="0.3">
      <c r="C991" s="25" t="s">
        <v>257</v>
      </c>
      <c r="D991" s="26">
        <v>42258</v>
      </c>
      <c r="E991" s="27" t="s">
        <v>579</v>
      </c>
      <c r="F991" s="18" t="str">
        <f>VLOOKUP(E991,BD_Escuela[],2,FALSE)</f>
        <v>Investigación Quimica</v>
      </c>
      <c r="G991" s="27">
        <v>40</v>
      </c>
      <c r="H991" s="18" t="str">
        <f>VLOOKUP(G991,BD_Participacion[],2)</f>
        <v xml:space="preserve">Media </v>
      </c>
      <c r="I991" s="18">
        <f>INDEX(BD_DecimasExtras,MATCH(H991,'BD Aux'!$H$7:$H$10,0),MATCH(YEAR(D991),'BD Aux'!$I$6:$M$6,0))</f>
        <v>0.3</v>
      </c>
      <c r="J991" s="27">
        <v>3.4</v>
      </c>
      <c r="K991" s="27">
        <v>4.7</v>
      </c>
      <c r="L991" s="27">
        <v>2.2999999999999998</v>
      </c>
      <c r="M991" s="32">
        <f t="shared" si="45"/>
        <v>4.5040983606557381</v>
      </c>
      <c r="N991" s="32">
        <f t="shared" ca="1" si="46"/>
        <v>3.6333885245901643</v>
      </c>
      <c r="O991" s="32">
        <f>IF(J991&gt;AVERAGE(Prueba_1),$E$3,$E$4)</f>
        <v>3.2210526315789472</v>
      </c>
      <c r="P991" s="39">
        <f t="shared" si="47"/>
        <v>2.2999999999999998</v>
      </c>
    </row>
    <row r="992" spans="3:16" ht="15.75" thickBot="1" x14ac:dyDescent="0.3">
      <c r="C992" s="25" t="s">
        <v>104</v>
      </c>
      <c r="D992" s="26">
        <v>42398</v>
      </c>
      <c r="E992" s="27" t="s">
        <v>577</v>
      </c>
      <c r="F992" s="18" t="str">
        <f>VLOOKUP(E992,BD_Escuela[],2,FALSE)</f>
        <v>Investigación Nutrición y Dietetica</v>
      </c>
      <c r="G992" s="27">
        <v>3</v>
      </c>
      <c r="H992" s="18" t="str">
        <f>VLOOKUP(G992,BD_Participacion[],2)</f>
        <v>No tuvo</v>
      </c>
      <c r="I992" s="18">
        <f>INDEX(BD_DecimasExtras,MATCH(H992,'BD Aux'!$H$7:$H$10,0),MATCH(YEAR(D992),'BD Aux'!$I$6:$M$6,0))</f>
        <v>0</v>
      </c>
      <c r="J992" s="27">
        <v>1</v>
      </c>
      <c r="K992" s="27">
        <v>1.5</v>
      </c>
      <c r="L992" s="27">
        <v>3.3</v>
      </c>
      <c r="M992" s="32">
        <f t="shared" si="45"/>
        <v>4.2040983606557383</v>
      </c>
      <c r="N992" s="32">
        <f t="shared" ca="1" si="46"/>
        <v>4.0071885245901644</v>
      </c>
      <c r="O992" s="32">
        <f>IF(J992&gt;AVERAGE(Prueba_1),$E$3,$E$4)</f>
        <v>3.2210526315789472</v>
      </c>
      <c r="P992" s="39">
        <f t="shared" ca="1" si="47"/>
        <v>3.2210526315789472</v>
      </c>
    </row>
    <row r="993" spans="3:16" ht="15.75" thickBot="1" x14ac:dyDescent="0.3">
      <c r="C993" s="25" t="s">
        <v>213</v>
      </c>
      <c r="D993" s="26">
        <v>41488</v>
      </c>
      <c r="E993" s="27" t="s">
        <v>565</v>
      </c>
      <c r="F993" s="18" t="str">
        <f>VLOOKUP(E993,BD_Escuela[],2,FALSE)</f>
        <v>Enfermería</v>
      </c>
      <c r="G993" s="27">
        <v>20</v>
      </c>
      <c r="H993" s="18" t="str">
        <f>VLOOKUP(G993,BD_Participacion[],2)</f>
        <v>Baja</v>
      </c>
      <c r="I993" s="18">
        <f>INDEX(BD_DecimasExtras,MATCH(H993,'BD Aux'!$H$7:$H$10,0),MATCH(YEAR(D993),'BD Aux'!$I$6:$M$6,0))</f>
        <v>0.1</v>
      </c>
      <c r="J993" s="27">
        <v>2.1</v>
      </c>
      <c r="K993" s="27">
        <v>2.1</v>
      </c>
      <c r="L993" s="27">
        <v>2</v>
      </c>
      <c r="M993" s="32">
        <f t="shared" si="45"/>
        <v>4.3040983606557379</v>
      </c>
      <c r="N993" s="32">
        <f t="shared" ca="1" si="46"/>
        <v>3.3663885245901644</v>
      </c>
      <c r="O993" s="32">
        <f>IF(J993&gt;AVERAGE(Prueba_1),$E$3,$E$4)</f>
        <v>3.2210526315789472</v>
      </c>
      <c r="P993" s="39">
        <f t="shared" ca="1" si="47"/>
        <v>3.2210526315789472</v>
      </c>
    </row>
    <row r="994" spans="3:16" ht="15.75" thickBot="1" x14ac:dyDescent="0.3">
      <c r="C994" s="25" t="s">
        <v>282</v>
      </c>
      <c r="D994" s="26">
        <v>42466</v>
      </c>
      <c r="E994" s="27" t="s">
        <v>567</v>
      </c>
      <c r="F994" s="18" t="str">
        <f>VLOOKUP(E994,BD_Escuela[],2,FALSE)</f>
        <v>Ingeniería Comercial</v>
      </c>
      <c r="G994" s="27">
        <v>46</v>
      </c>
      <c r="H994" s="18" t="str">
        <f>VLOOKUP(G994,BD_Participacion[],2)</f>
        <v>Alta</v>
      </c>
      <c r="I994" s="18">
        <f>INDEX(BD_DecimasExtras,MATCH(H994,'BD Aux'!$H$7:$H$10,0),MATCH(YEAR(D994),'BD Aux'!$I$6:$M$6,0))</f>
        <v>0.6</v>
      </c>
      <c r="J994" s="27">
        <v>4.2</v>
      </c>
      <c r="K994" s="27">
        <v>1.5</v>
      </c>
      <c r="L994" s="27">
        <v>1</v>
      </c>
      <c r="M994" s="32">
        <f t="shared" si="45"/>
        <v>4.8040983606557379</v>
      </c>
      <c r="N994" s="32">
        <f t="shared" ca="1" si="46"/>
        <v>3.099388524590164</v>
      </c>
      <c r="O994" s="32">
        <f>IF(J994&gt;AVERAGE(Prueba_1),$E$3,$E$4)</f>
        <v>4.4092307692307706</v>
      </c>
      <c r="P994" s="39">
        <f t="shared" si="47"/>
        <v>1</v>
      </c>
    </row>
    <row r="995" spans="3:16" ht="15.75" thickBot="1" x14ac:dyDescent="0.3">
      <c r="C995" s="25" t="s">
        <v>132</v>
      </c>
      <c r="D995" s="26">
        <v>42088</v>
      </c>
      <c r="E995" s="27" t="s">
        <v>577</v>
      </c>
      <c r="F995" s="18" t="str">
        <f>VLOOKUP(E995,BD_Escuela[],2,FALSE)</f>
        <v>Investigación Nutrición y Dietetica</v>
      </c>
      <c r="G995" s="27">
        <v>5</v>
      </c>
      <c r="H995" s="18" t="str">
        <f>VLOOKUP(G995,BD_Participacion[],2)</f>
        <v>No tuvo</v>
      </c>
      <c r="I995" s="18">
        <f>INDEX(BD_DecimasExtras,MATCH(H995,'BD Aux'!$H$7:$H$10,0),MATCH(YEAR(D995),'BD Aux'!$I$6:$M$6,0))</f>
        <v>0</v>
      </c>
      <c r="J995" s="27">
        <v>4.0999999999999996</v>
      </c>
      <c r="K995" s="27">
        <v>4</v>
      </c>
      <c r="L995" s="27">
        <v>4.5</v>
      </c>
      <c r="M995" s="32">
        <f t="shared" si="45"/>
        <v>4.2040983606557383</v>
      </c>
      <c r="N995" s="32">
        <f t="shared" ca="1" si="46"/>
        <v>4.6479885245901649</v>
      </c>
      <c r="O995" s="32">
        <f>IF(J995&gt;AVERAGE(Prueba_1),$E$3,$E$4)</f>
        <v>4.4092307692307706</v>
      </c>
      <c r="P995" s="39">
        <f t="shared" si="47"/>
        <v>4.5</v>
      </c>
    </row>
    <row r="996" spans="3:16" ht="15.75" thickBot="1" x14ac:dyDescent="0.3">
      <c r="C996" s="25" t="s">
        <v>512</v>
      </c>
      <c r="D996" s="26">
        <v>41529</v>
      </c>
      <c r="E996" s="27" t="s">
        <v>579</v>
      </c>
      <c r="F996" s="18" t="str">
        <f>VLOOKUP(E996,BD_Escuela[],2,FALSE)</f>
        <v>Investigación Quimica</v>
      </c>
      <c r="G996" s="27">
        <v>31</v>
      </c>
      <c r="H996" s="18" t="str">
        <f>VLOOKUP(G996,BD_Participacion[],2)</f>
        <v xml:space="preserve">Media </v>
      </c>
      <c r="I996" s="18">
        <f>INDEX(BD_DecimasExtras,MATCH(H996,'BD Aux'!$H$7:$H$10,0),MATCH(YEAR(D996),'BD Aux'!$I$6:$M$6,0))</f>
        <v>0.2</v>
      </c>
      <c r="J996" s="27">
        <v>3.6</v>
      </c>
      <c r="K996" s="27">
        <v>5.6</v>
      </c>
      <c r="L996" s="27">
        <v>2</v>
      </c>
      <c r="M996" s="32">
        <f t="shared" si="45"/>
        <v>4.4040983606557385</v>
      </c>
      <c r="N996" s="32">
        <f t="shared" ca="1" si="46"/>
        <v>3.4197885245901647</v>
      </c>
      <c r="O996" s="32">
        <f>IF(J996&gt;AVERAGE(Prueba_1),$E$3,$E$4)</f>
        <v>3.2210526315789472</v>
      </c>
      <c r="P996" s="39">
        <f t="shared" si="47"/>
        <v>2</v>
      </c>
    </row>
    <row r="997" spans="3:16" ht="15.75" thickBot="1" x14ac:dyDescent="0.3">
      <c r="C997" s="25" t="s">
        <v>516</v>
      </c>
      <c r="D997" s="26">
        <v>42237</v>
      </c>
      <c r="E997" s="27" t="s">
        <v>573</v>
      </c>
      <c r="F997" s="18" t="str">
        <f>VLOOKUP(E997,BD_Escuela[],2,FALSE)</f>
        <v>Ingeniería Mecánica</v>
      </c>
      <c r="G997" s="27">
        <v>29</v>
      </c>
      <c r="H997" s="18" t="str">
        <f>VLOOKUP(G997,BD_Participacion[],2)</f>
        <v>Baja</v>
      </c>
      <c r="I997" s="18">
        <f>INDEX(BD_DecimasExtras,MATCH(H997,'BD Aux'!$H$7:$H$10,0),MATCH(YEAR(D997),'BD Aux'!$I$6:$M$6,0))</f>
        <v>0.1</v>
      </c>
      <c r="J997" s="27">
        <v>4.2</v>
      </c>
      <c r="K997" s="27">
        <v>2.2999999999999998</v>
      </c>
      <c r="L997" s="27">
        <v>4.5999999999999996</v>
      </c>
      <c r="M997" s="32">
        <f t="shared" si="45"/>
        <v>4.3040983606557379</v>
      </c>
      <c r="N997" s="32">
        <f t="shared" ca="1" si="46"/>
        <v>4.7547885245901638</v>
      </c>
      <c r="O997" s="32">
        <f>IF(J997&gt;AVERAGE(Prueba_1),$E$3,$E$4)</f>
        <v>4.4092307692307706</v>
      </c>
      <c r="P997" s="39">
        <f t="shared" si="47"/>
        <v>4.5999999999999996</v>
      </c>
    </row>
    <row r="998" spans="3:16" ht="15.75" thickBot="1" x14ac:dyDescent="0.3">
      <c r="C998" s="25" t="s">
        <v>126</v>
      </c>
      <c r="D998" s="26">
        <v>42182</v>
      </c>
      <c r="E998" s="27" t="s">
        <v>573</v>
      </c>
      <c r="F998" s="18" t="str">
        <f>VLOOKUP(E998,BD_Escuela[],2,FALSE)</f>
        <v>Ingeniería Mecánica</v>
      </c>
      <c r="G998" s="27">
        <v>3</v>
      </c>
      <c r="H998" s="18" t="str">
        <f>VLOOKUP(G998,BD_Participacion[],2)</f>
        <v>No tuvo</v>
      </c>
      <c r="I998" s="18">
        <f>INDEX(BD_DecimasExtras,MATCH(H998,'BD Aux'!$H$7:$H$10,0),MATCH(YEAR(D998),'BD Aux'!$I$6:$M$6,0))</f>
        <v>0</v>
      </c>
      <c r="J998" s="27">
        <v>3.2</v>
      </c>
      <c r="K998" s="27">
        <v>4.3</v>
      </c>
      <c r="L998" s="27">
        <v>1</v>
      </c>
      <c r="M998" s="32">
        <f t="shared" si="45"/>
        <v>4.2040983606557383</v>
      </c>
      <c r="N998" s="32">
        <f t="shared" ca="1" si="46"/>
        <v>2.7789885245901642</v>
      </c>
      <c r="O998" s="32">
        <f>IF(J998&gt;AVERAGE(Prueba_1),$E$3,$E$4)</f>
        <v>3.2210526315789472</v>
      </c>
      <c r="P998" s="39">
        <f t="shared" ca="1" si="47"/>
        <v>2.7789885245901642</v>
      </c>
    </row>
    <row r="999" spans="3:16" ht="15.75" thickBot="1" x14ac:dyDescent="0.3">
      <c r="C999" s="25" t="s">
        <v>222</v>
      </c>
      <c r="D999" s="26">
        <v>42686</v>
      </c>
      <c r="E999" s="27" t="s">
        <v>565</v>
      </c>
      <c r="F999" s="18" t="str">
        <f>VLOOKUP(E999,BD_Escuela[],2,FALSE)</f>
        <v>Enfermería</v>
      </c>
      <c r="G999" s="27">
        <v>4</v>
      </c>
      <c r="H999" s="18" t="str">
        <f>VLOOKUP(G999,BD_Participacion[],2)</f>
        <v>No tuvo</v>
      </c>
      <c r="I999" s="18">
        <f>INDEX(BD_DecimasExtras,MATCH(H999,'BD Aux'!$H$7:$H$10,0),MATCH(YEAR(D999),'BD Aux'!$I$6:$M$6,0))</f>
        <v>0</v>
      </c>
      <c r="J999" s="27">
        <v>4.3</v>
      </c>
      <c r="K999" s="27">
        <v>6.8</v>
      </c>
      <c r="L999" s="27">
        <v>4.4000000000000004</v>
      </c>
      <c r="M999" s="32">
        <f t="shared" si="45"/>
        <v>4.2040983606557383</v>
      </c>
      <c r="N999" s="32">
        <f t="shared" ca="1" si="46"/>
        <v>4.2</v>
      </c>
      <c r="O999" s="32">
        <f>IF(J999&gt;AVERAGE(Prueba_1),$E$3,$E$4)</f>
        <v>4.4092307692307706</v>
      </c>
      <c r="P999" s="39">
        <f t="shared" si="47"/>
        <v>6.8</v>
      </c>
    </row>
    <row r="1000" spans="3:16" ht="15.75" thickBot="1" x14ac:dyDescent="0.3">
      <c r="C1000" s="25" t="s">
        <v>339</v>
      </c>
      <c r="D1000" s="26">
        <v>41873</v>
      </c>
      <c r="E1000" s="27" t="s">
        <v>573</v>
      </c>
      <c r="F1000" s="18" t="str">
        <f>VLOOKUP(E1000,BD_Escuela[],2,FALSE)</f>
        <v>Ingeniería Mecánica</v>
      </c>
      <c r="G1000" s="27">
        <v>20</v>
      </c>
      <c r="H1000" s="18" t="str">
        <f>VLOOKUP(G1000,BD_Participacion[],2)</f>
        <v>Baja</v>
      </c>
      <c r="I1000" s="18">
        <f>INDEX(BD_DecimasExtras,MATCH(H1000,'BD Aux'!$H$7:$H$10,0),MATCH(YEAR(D1000),'BD Aux'!$I$6:$M$6,0))</f>
        <v>0.1</v>
      </c>
      <c r="J1000" s="27">
        <v>4.5999999999999996</v>
      </c>
      <c r="K1000" s="27">
        <v>7</v>
      </c>
      <c r="L1000" s="27">
        <v>5.7</v>
      </c>
      <c r="M1000" s="32">
        <f t="shared" si="45"/>
        <v>4.3040983606557379</v>
      </c>
      <c r="N1000" s="32">
        <f t="shared" ca="1" si="46"/>
        <v>5.3421885245901652</v>
      </c>
      <c r="O1000" s="32">
        <f>IF(J1000&gt;AVERAGE(Prueba_1),$E$3,$E$4)</f>
        <v>4.4092307692307706</v>
      </c>
      <c r="P1000" s="39">
        <f t="shared" si="47"/>
        <v>7</v>
      </c>
    </row>
    <row r="1001" spans="3:16" ht="15.75" thickBot="1" x14ac:dyDescent="0.3">
      <c r="C1001" s="25" t="s">
        <v>446</v>
      </c>
      <c r="D1001" s="26">
        <v>42125</v>
      </c>
      <c r="E1001" s="27" t="s">
        <v>571</v>
      </c>
      <c r="F1001" s="18" t="str">
        <f>VLOOKUP(E1001,BD_Escuela[],2,FALSE)</f>
        <v>Ingeniería Forestal</v>
      </c>
      <c r="G1001" s="27">
        <v>23</v>
      </c>
      <c r="H1001" s="18" t="str">
        <f>VLOOKUP(G1001,BD_Participacion[],2)</f>
        <v>Baja</v>
      </c>
      <c r="I1001" s="18">
        <f>INDEX(BD_DecimasExtras,MATCH(H1001,'BD Aux'!$H$7:$H$10,0),MATCH(YEAR(D1001),'BD Aux'!$I$6:$M$6,0))</f>
        <v>0.1</v>
      </c>
      <c r="J1001" s="27">
        <v>6.4</v>
      </c>
      <c r="K1001" s="27">
        <v>4.2</v>
      </c>
      <c r="L1001" s="27">
        <v>3.4</v>
      </c>
      <c r="M1001" s="32">
        <f t="shared" si="45"/>
        <v>4.3040983606557379</v>
      </c>
      <c r="N1001" s="32">
        <f t="shared" ca="1" si="46"/>
        <v>4.1139885245901642</v>
      </c>
      <c r="O1001" s="32">
        <f>IF(J1001&gt;AVERAGE(Prueba_1),$E$3,$E$4)</f>
        <v>4.4092307692307706</v>
      </c>
      <c r="P1001" s="39">
        <f t="shared" ca="1" si="47"/>
        <v>4.1139885245901642</v>
      </c>
    </row>
    <row r="1002" spans="3:16" ht="15.75" thickBot="1" x14ac:dyDescent="0.3">
      <c r="C1002" s="25" t="s">
        <v>384</v>
      </c>
      <c r="D1002" s="26">
        <v>41511</v>
      </c>
      <c r="E1002" s="27" t="s">
        <v>577</v>
      </c>
      <c r="F1002" s="18" t="str">
        <f>VLOOKUP(E1002,BD_Escuela[],2,FALSE)</f>
        <v>Investigación Nutrición y Dietetica</v>
      </c>
      <c r="G1002" s="27">
        <v>17</v>
      </c>
      <c r="H1002" s="18" t="str">
        <f>VLOOKUP(G1002,BD_Participacion[],2)</f>
        <v>Baja</v>
      </c>
      <c r="I1002" s="18">
        <f>INDEX(BD_DecimasExtras,MATCH(H1002,'BD Aux'!$H$7:$H$10,0),MATCH(YEAR(D1002),'BD Aux'!$I$6:$M$6,0))</f>
        <v>0.1</v>
      </c>
      <c r="J1002" s="27">
        <v>3.1</v>
      </c>
      <c r="K1002" s="27">
        <v>2.6</v>
      </c>
      <c r="L1002" s="27">
        <v>6.3</v>
      </c>
      <c r="M1002" s="32">
        <f t="shared" si="45"/>
        <v>4.3040983606557379</v>
      </c>
      <c r="N1002" s="32">
        <f t="shared" ca="1" si="46"/>
        <v>5.6625885245901637</v>
      </c>
      <c r="O1002" s="32">
        <f>IF(J1002&gt;AVERAGE(Prueba_1),$E$3,$E$4)</f>
        <v>3.2210526315789472</v>
      </c>
      <c r="P1002" s="39">
        <f t="shared" si="47"/>
        <v>6.3</v>
      </c>
    </row>
    <row r="1003" spans="3:16" ht="15.75" thickBot="1" x14ac:dyDescent="0.3">
      <c r="C1003" s="25" t="s">
        <v>433</v>
      </c>
      <c r="D1003" s="26">
        <v>41568</v>
      </c>
      <c r="E1003" s="27" t="s">
        <v>579</v>
      </c>
      <c r="F1003" s="18" t="str">
        <f>VLOOKUP(E1003,BD_Escuela[],2,FALSE)</f>
        <v>Investigación Quimica</v>
      </c>
      <c r="G1003" s="27">
        <v>1</v>
      </c>
      <c r="H1003" s="18" t="str">
        <f>VLOOKUP(G1003,BD_Participacion[],2)</f>
        <v>No tuvo</v>
      </c>
      <c r="I1003" s="18">
        <f>INDEX(BD_DecimasExtras,MATCH(H1003,'BD Aux'!$H$7:$H$10,0),MATCH(YEAR(D1003),'BD Aux'!$I$6:$M$6,0))</f>
        <v>0</v>
      </c>
      <c r="J1003" s="27">
        <v>1.5</v>
      </c>
      <c r="K1003" s="27">
        <v>6.8</v>
      </c>
      <c r="L1003" s="27">
        <v>3.7</v>
      </c>
      <c r="M1003" s="32">
        <f t="shared" si="45"/>
        <v>4.2040983606557383</v>
      </c>
      <c r="N1003" s="32">
        <f t="shared" ca="1" si="46"/>
        <v>4.2207885245901648</v>
      </c>
      <c r="O1003" s="32">
        <f>IF(J1003&gt;AVERAGE(Prueba_1),$E$3,$E$4)</f>
        <v>3.2210526315789472</v>
      </c>
      <c r="P1003" s="39">
        <f t="shared" ca="1" si="47"/>
        <v>3.2210526315789472</v>
      </c>
    </row>
    <row r="1004" spans="3:16" ht="15.75" thickBot="1" x14ac:dyDescent="0.3">
      <c r="C1004" s="25" t="s">
        <v>279</v>
      </c>
      <c r="D1004" s="26">
        <v>41889</v>
      </c>
      <c r="E1004" s="27" t="s">
        <v>565</v>
      </c>
      <c r="F1004" s="18" t="str">
        <f>VLOOKUP(E1004,BD_Escuela[],2,FALSE)</f>
        <v>Enfermería</v>
      </c>
      <c r="G1004" s="27">
        <v>21</v>
      </c>
      <c r="H1004" s="18" t="str">
        <f>VLOOKUP(G1004,BD_Participacion[],2)</f>
        <v>Baja</v>
      </c>
      <c r="I1004" s="18">
        <f>INDEX(BD_DecimasExtras,MATCH(H1004,'BD Aux'!$H$7:$H$10,0),MATCH(YEAR(D1004),'BD Aux'!$I$6:$M$6,0))</f>
        <v>0.1</v>
      </c>
      <c r="J1004" s="27">
        <v>5.7</v>
      </c>
      <c r="K1004" s="27">
        <v>3</v>
      </c>
      <c r="L1004" s="27">
        <v>5.8</v>
      </c>
      <c r="M1004" s="32">
        <f t="shared" si="45"/>
        <v>4.3040983606557379</v>
      </c>
      <c r="N1004" s="32">
        <f t="shared" ca="1" si="46"/>
        <v>5.3955885245901634</v>
      </c>
      <c r="O1004" s="32">
        <f>IF(J1004&gt;AVERAGE(Prueba_1),$E$3,$E$4)</f>
        <v>4.4092307692307706</v>
      </c>
      <c r="P1004" s="39">
        <f t="shared" si="47"/>
        <v>5.8</v>
      </c>
    </row>
    <row r="1005" spans="3:16" ht="15.75" thickBot="1" x14ac:dyDescent="0.3">
      <c r="C1005" s="25" t="s">
        <v>526</v>
      </c>
      <c r="D1005" s="26">
        <v>42344</v>
      </c>
      <c r="E1005" s="27" t="s">
        <v>569</v>
      </c>
      <c r="F1005" s="18" t="str">
        <f>VLOOKUP(E1005,BD_Escuela[],2,FALSE)</f>
        <v>Ingeniería Computación</v>
      </c>
      <c r="G1005" s="27">
        <v>18</v>
      </c>
      <c r="H1005" s="18" t="str">
        <f>VLOOKUP(G1005,BD_Participacion[],2)</f>
        <v>Baja</v>
      </c>
      <c r="I1005" s="18">
        <f>INDEX(BD_DecimasExtras,MATCH(H1005,'BD Aux'!$H$7:$H$10,0),MATCH(YEAR(D1005),'BD Aux'!$I$6:$M$6,0))</f>
        <v>0.1</v>
      </c>
      <c r="J1005" s="27">
        <v>5.9</v>
      </c>
      <c r="K1005" s="27">
        <v>4</v>
      </c>
      <c r="L1005" s="27">
        <v>7</v>
      </c>
      <c r="M1005" s="32">
        <f t="shared" si="45"/>
        <v>4.3040983606557379</v>
      </c>
      <c r="N1005" s="32">
        <f t="shared" ca="1" si="46"/>
        <v>6.0363885245901647</v>
      </c>
      <c r="O1005" s="32">
        <f>IF(J1005&gt;AVERAGE(Prueba_1),$E$3,$E$4)</f>
        <v>4.4092307692307706</v>
      </c>
      <c r="P1005" s="39">
        <f t="shared" si="47"/>
        <v>7</v>
      </c>
    </row>
    <row r="1006" spans="3:16" ht="15.75" thickBot="1" x14ac:dyDescent="0.3">
      <c r="C1006" s="25" t="s">
        <v>89</v>
      </c>
      <c r="D1006" s="26">
        <v>42512</v>
      </c>
      <c r="E1006" s="27" t="s">
        <v>563</v>
      </c>
      <c r="F1006" s="18" t="str">
        <f>VLOOKUP(E1006,BD_Escuela[],2,FALSE)</f>
        <v>Bachilerato</v>
      </c>
      <c r="G1006" s="27">
        <v>21</v>
      </c>
      <c r="H1006" s="18" t="str">
        <f>VLOOKUP(G1006,BD_Participacion[],2)</f>
        <v>Baja</v>
      </c>
      <c r="I1006" s="18">
        <f>INDEX(BD_DecimasExtras,MATCH(H1006,'BD Aux'!$H$7:$H$10,0),MATCH(YEAR(D1006),'BD Aux'!$I$6:$M$6,0))</f>
        <v>0.1</v>
      </c>
      <c r="J1006" s="27">
        <v>6.3</v>
      </c>
      <c r="K1006" s="27">
        <v>1.6</v>
      </c>
      <c r="L1006" s="27">
        <v>2.9</v>
      </c>
      <c r="M1006" s="32">
        <f t="shared" si="45"/>
        <v>4.3040983606557379</v>
      </c>
      <c r="N1006" s="32">
        <f t="shared" ca="1" si="46"/>
        <v>3.8469885245901643</v>
      </c>
      <c r="O1006" s="32">
        <f>IF(J1006&gt;AVERAGE(Prueba_1),$E$3,$E$4)</f>
        <v>4.4092307692307706</v>
      </c>
      <c r="P1006" s="39">
        <f t="shared" ca="1" si="47"/>
        <v>3.8469885245901643</v>
      </c>
    </row>
    <row r="1007" spans="3:16" ht="15.75" thickBot="1" x14ac:dyDescent="0.3">
      <c r="C1007" s="25" t="s">
        <v>246</v>
      </c>
      <c r="D1007" s="26">
        <v>42024</v>
      </c>
      <c r="E1007" s="27" t="s">
        <v>567</v>
      </c>
      <c r="F1007" s="18" t="str">
        <f>VLOOKUP(E1007,BD_Escuela[],2,FALSE)</f>
        <v>Ingeniería Comercial</v>
      </c>
      <c r="G1007" s="27">
        <v>29</v>
      </c>
      <c r="H1007" s="18" t="str">
        <f>VLOOKUP(G1007,BD_Participacion[],2)</f>
        <v>Baja</v>
      </c>
      <c r="I1007" s="18">
        <f>INDEX(BD_DecimasExtras,MATCH(H1007,'BD Aux'!$H$7:$H$10,0),MATCH(YEAR(D1007),'BD Aux'!$I$6:$M$6,0))</f>
        <v>0.1</v>
      </c>
      <c r="J1007" s="27">
        <v>3.6</v>
      </c>
      <c r="K1007" s="27">
        <v>6.8</v>
      </c>
      <c r="L1007" s="27">
        <v>4.5</v>
      </c>
      <c r="M1007" s="32">
        <f t="shared" si="45"/>
        <v>4.3040983606557379</v>
      </c>
      <c r="N1007" s="32">
        <f t="shared" ca="1" si="46"/>
        <v>4.7013885245901639</v>
      </c>
      <c r="O1007" s="32">
        <f>IF(J1007&gt;AVERAGE(Prueba_1),$E$3,$E$4)</f>
        <v>3.2210526315789472</v>
      </c>
      <c r="P1007" s="39">
        <f t="shared" si="47"/>
        <v>6.8</v>
      </c>
    </row>
    <row r="1008" spans="3:16" ht="15.75" thickBot="1" x14ac:dyDescent="0.3">
      <c r="C1008" s="25" t="s">
        <v>153</v>
      </c>
      <c r="D1008" s="26">
        <v>42264</v>
      </c>
      <c r="E1008" s="27" t="s">
        <v>565</v>
      </c>
      <c r="F1008" s="18" t="str">
        <f>VLOOKUP(E1008,BD_Escuela[],2,FALSE)</f>
        <v>Enfermería</v>
      </c>
      <c r="G1008" s="27">
        <v>30</v>
      </c>
      <c r="H1008" s="18" t="str">
        <f>VLOOKUP(G1008,BD_Participacion[],2)</f>
        <v xml:space="preserve">Media </v>
      </c>
      <c r="I1008" s="18">
        <f>INDEX(BD_DecimasExtras,MATCH(H1008,'BD Aux'!$H$7:$H$10,0),MATCH(YEAR(D1008),'BD Aux'!$I$6:$M$6,0))</f>
        <v>0.3</v>
      </c>
      <c r="J1008" s="27">
        <v>6.3</v>
      </c>
      <c r="K1008" s="27">
        <v>6.5</v>
      </c>
      <c r="L1008" s="27">
        <v>2.4</v>
      </c>
      <c r="M1008" s="32">
        <f t="shared" si="45"/>
        <v>4.5040983606557381</v>
      </c>
      <c r="N1008" s="32">
        <f t="shared" ca="1" si="46"/>
        <v>3.6867885245901642</v>
      </c>
      <c r="O1008" s="32">
        <f>IF(J1008&gt;AVERAGE(Prueba_1),$E$3,$E$4)</f>
        <v>4.4092307692307706</v>
      </c>
      <c r="P1008" s="39">
        <f t="shared" si="47"/>
        <v>2.4</v>
      </c>
    </row>
    <row r="1009" spans="3:16" ht="15.75" thickBot="1" x14ac:dyDescent="0.3">
      <c r="C1009" s="25" t="s">
        <v>502</v>
      </c>
      <c r="D1009" s="26">
        <v>41819</v>
      </c>
      <c r="E1009" s="27" t="s">
        <v>563</v>
      </c>
      <c r="F1009" s="18" t="str">
        <f>VLOOKUP(E1009,BD_Escuela[],2,FALSE)</f>
        <v>Bachilerato</v>
      </c>
      <c r="G1009" s="27">
        <v>40</v>
      </c>
      <c r="H1009" s="18" t="str">
        <f>VLOOKUP(G1009,BD_Participacion[],2)</f>
        <v xml:space="preserve">Media </v>
      </c>
      <c r="I1009" s="18">
        <f>INDEX(BD_DecimasExtras,MATCH(H1009,'BD Aux'!$H$7:$H$10,0),MATCH(YEAR(D1009),'BD Aux'!$I$6:$M$6,0))</f>
        <v>0.3</v>
      </c>
      <c r="J1009" s="27">
        <v>2.9</v>
      </c>
      <c r="K1009" s="27">
        <v>2</v>
      </c>
      <c r="L1009" s="27">
        <v>5.9</v>
      </c>
      <c r="M1009" s="32">
        <f t="shared" si="45"/>
        <v>4.5040983606557381</v>
      </c>
      <c r="N1009" s="32">
        <f t="shared" ca="1" si="46"/>
        <v>5.5557885245901639</v>
      </c>
      <c r="O1009" s="32">
        <f>IF(J1009&gt;AVERAGE(Prueba_1),$E$3,$E$4)</f>
        <v>3.2210526315789472</v>
      </c>
      <c r="P1009" s="39">
        <f t="shared" si="47"/>
        <v>5.9</v>
      </c>
    </row>
    <row r="1010" spans="3:16" ht="15.75" thickBot="1" x14ac:dyDescent="0.3">
      <c r="C1010" s="25" t="s">
        <v>202</v>
      </c>
      <c r="D1010" s="26">
        <v>41394</v>
      </c>
      <c r="E1010" s="27" t="s">
        <v>577</v>
      </c>
      <c r="F1010" s="18" t="str">
        <f>VLOOKUP(E1010,BD_Escuela[],2,FALSE)</f>
        <v>Investigación Nutrición y Dietetica</v>
      </c>
      <c r="G1010" s="27">
        <v>31</v>
      </c>
      <c r="H1010" s="18" t="str">
        <f>VLOOKUP(G1010,BD_Participacion[],2)</f>
        <v xml:space="preserve">Media </v>
      </c>
      <c r="I1010" s="18">
        <f>INDEX(BD_DecimasExtras,MATCH(H1010,'BD Aux'!$H$7:$H$10,0),MATCH(YEAR(D1010),'BD Aux'!$I$6:$M$6,0))</f>
        <v>0.2</v>
      </c>
      <c r="J1010" s="27">
        <v>4.7</v>
      </c>
      <c r="K1010" s="27">
        <v>5.7</v>
      </c>
      <c r="L1010" s="27">
        <v>5</v>
      </c>
      <c r="M1010" s="32">
        <f t="shared" si="45"/>
        <v>4.4040983606557385</v>
      </c>
      <c r="N1010" s="32">
        <f t="shared" ca="1" si="46"/>
        <v>5.0217885245901641</v>
      </c>
      <c r="O1010" s="32">
        <f>IF(J1010&gt;AVERAGE(Prueba_1),$E$3,$E$4)</f>
        <v>4.4092307692307706</v>
      </c>
      <c r="P1010" s="39">
        <f t="shared" si="47"/>
        <v>5.7</v>
      </c>
    </row>
    <row r="1011" spans="3:16" ht="15.75" thickBot="1" x14ac:dyDescent="0.3">
      <c r="C1011" s="25" t="s">
        <v>518</v>
      </c>
      <c r="D1011" s="26">
        <v>41401</v>
      </c>
      <c r="E1011" s="27" t="s">
        <v>571</v>
      </c>
      <c r="F1011" s="18" t="str">
        <f>VLOOKUP(E1011,BD_Escuela[],2,FALSE)</f>
        <v>Ingeniería Forestal</v>
      </c>
      <c r="G1011" s="27">
        <v>50</v>
      </c>
      <c r="H1011" s="18" t="str">
        <f>VLOOKUP(G1011,BD_Participacion[],2)</f>
        <v>Alta</v>
      </c>
      <c r="I1011" s="18">
        <f>INDEX(BD_DecimasExtras,MATCH(H1011,'BD Aux'!$H$7:$H$10,0),MATCH(YEAR(D1011),'BD Aux'!$I$6:$M$6,0))</f>
        <v>0.5</v>
      </c>
      <c r="J1011" s="27">
        <v>2.2999999999999998</v>
      </c>
      <c r="K1011" s="27">
        <v>4.5</v>
      </c>
      <c r="L1011" s="27">
        <v>1.8</v>
      </c>
      <c r="M1011" s="32">
        <f t="shared" si="45"/>
        <v>4.7040983606557383</v>
      </c>
      <c r="N1011" s="32">
        <f t="shared" ca="1" si="46"/>
        <v>3.4731885245901641</v>
      </c>
      <c r="O1011" s="32">
        <f>IF(J1011&gt;AVERAGE(Prueba_1),$E$3,$E$4)</f>
        <v>3.2210526315789472</v>
      </c>
      <c r="P1011" s="39">
        <f t="shared" si="47"/>
        <v>1.8</v>
      </c>
    </row>
    <row r="1012" spans="3:16" ht="15.75" thickBot="1" x14ac:dyDescent="0.3">
      <c r="C1012" s="25" t="s">
        <v>527</v>
      </c>
      <c r="D1012" s="26">
        <v>42585</v>
      </c>
      <c r="E1012" s="27" t="s">
        <v>567</v>
      </c>
      <c r="F1012" s="18" t="str">
        <f>VLOOKUP(E1012,BD_Escuela[],2,FALSE)</f>
        <v>Ingeniería Comercial</v>
      </c>
      <c r="G1012" s="27">
        <v>24</v>
      </c>
      <c r="H1012" s="18" t="str">
        <f>VLOOKUP(G1012,BD_Participacion[],2)</f>
        <v>Baja</v>
      </c>
      <c r="I1012" s="18">
        <f>INDEX(BD_DecimasExtras,MATCH(H1012,'BD Aux'!$H$7:$H$10,0),MATCH(YEAR(D1012),'BD Aux'!$I$6:$M$6,0))</f>
        <v>0.1</v>
      </c>
      <c r="J1012" s="27">
        <v>6</v>
      </c>
      <c r="K1012" s="27">
        <v>3.9</v>
      </c>
      <c r="L1012" s="27">
        <v>5.0999999999999996</v>
      </c>
      <c r="M1012" s="32">
        <f t="shared" si="45"/>
        <v>4.3040983606557379</v>
      </c>
      <c r="N1012" s="32">
        <f t="shared" ca="1" si="46"/>
        <v>4.2</v>
      </c>
      <c r="O1012" s="32">
        <f>IF(J1012&gt;AVERAGE(Prueba_1),$E$3,$E$4)</f>
        <v>4.4092307692307706</v>
      </c>
      <c r="P1012" s="39">
        <f t="shared" si="47"/>
        <v>6</v>
      </c>
    </row>
    <row r="1013" spans="3:16" ht="15.75" thickBot="1" x14ac:dyDescent="0.3">
      <c r="C1013" s="25" t="s">
        <v>528</v>
      </c>
      <c r="D1013" s="26">
        <v>42016</v>
      </c>
      <c r="E1013" s="27" t="s">
        <v>569</v>
      </c>
      <c r="F1013" s="18" t="str">
        <f>VLOOKUP(E1013,BD_Escuela[],2,FALSE)</f>
        <v>Ingeniería Computación</v>
      </c>
      <c r="G1013" s="27">
        <v>10</v>
      </c>
      <c r="H1013" s="18" t="str">
        <f>VLOOKUP(G1013,BD_Participacion[],2)</f>
        <v>No tuvo</v>
      </c>
      <c r="I1013" s="18">
        <f>INDEX(BD_DecimasExtras,MATCH(H1013,'BD Aux'!$H$7:$H$10,0),MATCH(YEAR(D1013),'BD Aux'!$I$6:$M$6,0))</f>
        <v>0</v>
      </c>
      <c r="J1013" s="27">
        <v>1.9</v>
      </c>
      <c r="K1013" s="27">
        <v>4.9000000000000004</v>
      </c>
      <c r="L1013" s="27">
        <v>3.6</v>
      </c>
      <c r="M1013" s="32">
        <f t="shared" si="45"/>
        <v>4.2040983606557383</v>
      </c>
      <c r="N1013" s="32">
        <f t="shared" ca="1" si="46"/>
        <v>4.1673885245901641</v>
      </c>
      <c r="O1013" s="32">
        <f>IF(J1013&gt;AVERAGE(Prueba_1),$E$3,$E$4)</f>
        <v>3.2210526315789472</v>
      </c>
      <c r="P1013" s="39">
        <f t="shared" ca="1" si="47"/>
        <v>3.2210526315789472</v>
      </c>
    </row>
    <row r="1014" spans="3:16" ht="15.75" thickBot="1" x14ac:dyDescent="0.3">
      <c r="C1014" s="25" t="s">
        <v>469</v>
      </c>
      <c r="D1014" s="26">
        <v>42500</v>
      </c>
      <c r="E1014" s="27" t="s">
        <v>563</v>
      </c>
      <c r="F1014" s="18" t="str">
        <f>VLOOKUP(E1014,BD_Escuela[],2,FALSE)</f>
        <v>Bachilerato</v>
      </c>
      <c r="G1014" s="27">
        <v>34</v>
      </c>
      <c r="H1014" s="18" t="str">
        <f>VLOOKUP(G1014,BD_Participacion[],2)</f>
        <v xml:space="preserve">Media </v>
      </c>
      <c r="I1014" s="18">
        <f>INDEX(BD_DecimasExtras,MATCH(H1014,'BD Aux'!$H$7:$H$10,0),MATCH(YEAR(D1014),'BD Aux'!$I$6:$M$6,0))</f>
        <v>0.4</v>
      </c>
      <c r="J1014" s="27">
        <v>3.2</v>
      </c>
      <c r="K1014" s="27">
        <v>1.5</v>
      </c>
      <c r="L1014" s="27">
        <v>4.4000000000000004</v>
      </c>
      <c r="M1014" s="32">
        <f t="shared" si="45"/>
        <v>4.6040983606557386</v>
      </c>
      <c r="N1014" s="32">
        <f t="shared" ca="1" si="46"/>
        <v>4.8081885245901645</v>
      </c>
      <c r="O1014" s="32">
        <f>IF(J1014&gt;AVERAGE(Prueba_1),$E$3,$E$4)</f>
        <v>3.2210526315789472</v>
      </c>
      <c r="P1014" s="39">
        <f t="shared" si="47"/>
        <v>4.4000000000000004</v>
      </c>
    </row>
    <row r="1015" spans="3:16" ht="15.75" thickBot="1" x14ac:dyDescent="0.3">
      <c r="C1015" s="25" t="s">
        <v>255</v>
      </c>
      <c r="D1015" s="26">
        <v>41815</v>
      </c>
      <c r="E1015" s="27" t="s">
        <v>577</v>
      </c>
      <c r="F1015" s="18" t="str">
        <f>VLOOKUP(E1015,BD_Escuela[],2,FALSE)</f>
        <v>Investigación Nutrición y Dietetica</v>
      </c>
      <c r="G1015" s="27">
        <v>48</v>
      </c>
      <c r="H1015" s="18" t="str">
        <f>VLOOKUP(G1015,BD_Participacion[],2)</f>
        <v>Alta</v>
      </c>
      <c r="I1015" s="18">
        <f>INDEX(BD_DecimasExtras,MATCH(H1015,'BD Aux'!$H$7:$H$10,0),MATCH(YEAR(D1015),'BD Aux'!$I$6:$M$6,0))</f>
        <v>0.5</v>
      </c>
      <c r="J1015" s="27">
        <v>2.2999999999999998</v>
      </c>
      <c r="K1015" s="27">
        <v>1.8</v>
      </c>
      <c r="L1015" s="27">
        <v>5.7</v>
      </c>
      <c r="M1015" s="32">
        <f t="shared" si="45"/>
        <v>4.7040983606557383</v>
      </c>
      <c r="N1015" s="32">
        <f t="shared" ca="1" si="46"/>
        <v>5.5557885245901639</v>
      </c>
      <c r="O1015" s="32">
        <f>IF(J1015&gt;AVERAGE(Prueba_1),$E$3,$E$4)</f>
        <v>3.2210526315789472</v>
      </c>
      <c r="P1015" s="39">
        <f t="shared" si="47"/>
        <v>5.7</v>
      </c>
    </row>
    <row r="1016" spans="3:16" ht="15.75" thickBot="1" x14ac:dyDescent="0.3">
      <c r="C1016" s="25" t="s">
        <v>52</v>
      </c>
      <c r="D1016" s="26">
        <v>42404</v>
      </c>
      <c r="E1016" s="27" t="s">
        <v>561</v>
      </c>
      <c r="F1016" s="18" t="str">
        <f>VLOOKUP(E1016,BD_Escuela[],2,FALSE)</f>
        <v>Astronomía</v>
      </c>
      <c r="G1016" s="27">
        <v>1</v>
      </c>
      <c r="H1016" s="18" t="str">
        <f>VLOOKUP(G1016,BD_Participacion[],2)</f>
        <v>No tuvo</v>
      </c>
      <c r="I1016" s="18">
        <f>INDEX(BD_DecimasExtras,MATCH(H1016,'BD Aux'!$H$7:$H$10,0),MATCH(YEAR(D1016),'BD Aux'!$I$6:$M$6,0))</f>
        <v>0</v>
      </c>
      <c r="J1016" s="27">
        <v>6.5</v>
      </c>
      <c r="K1016" s="27">
        <v>6.7</v>
      </c>
      <c r="L1016" s="27">
        <v>3.9</v>
      </c>
      <c r="M1016" s="32">
        <f t="shared" si="45"/>
        <v>4.2040983606557383</v>
      </c>
      <c r="N1016" s="32">
        <f t="shared" ca="1" si="46"/>
        <v>4.3275885245901646</v>
      </c>
      <c r="O1016" s="32">
        <f>IF(J1016&gt;AVERAGE(Prueba_1),$E$3,$E$4)</f>
        <v>4.4092307692307706</v>
      </c>
      <c r="P1016" s="39">
        <f t="shared" ca="1" si="47"/>
        <v>4.2040983606557383</v>
      </c>
    </row>
    <row r="1017" spans="3:16" ht="15.75" thickBot="1" x14ac:dyDescent="0.3">
      <c r="C1017" s="25" t="s">
        <v>249</v>
      </c>
      <c r="D1017" s="26">
        <v>42676</v>
      </c>
      <c r="E1017" s="27" t="s">
        <v>573</v>
      </c>
      <c r="F1017" s="18" t="str">
        <f>VLOOKUP(E1017,BD_Escuela[],2,FALSE)</f>
        <v>Ingeniería Mecánica</v>
      </c>
      <c r="G1017" s="27">
        <v>27</v>
      </c>
      <c r="H1017" s="18" t="str">
        <f>VLOOKUP(G1017,BD_Participacion[],2)</f>
        <v>Baja</v>
      </c>
      <c r="I1017" s="18">
        <f>INDEX(BD_DecimasExtras,MATCH(H1017,'BD Aux'!$H$7:$H$10,0),MATCH(YEAR(D1017),'BD Aux'!$I$6:$M$6,0))</f>
        <v>0.1</v>
      </c>
      <c r="J1017" s="27">
        <v>3.7</v>
      </c>
      <c r="K1017" s="27">
        <v>2.2999999999999998</v>
      </c>
      <c r="L1017" s="27">
        <v>1.7</v>
      </c>
      <c r="M1017" s="32">
        <f t="shared" si="45"/>
        <v>4.3040983606557379</v>
      </c>
      <c r="N1017" s="32">
        <f t="shared" ca="1" si="46"/>
        <v>4.2</v>
      </c>
      <c r="O1017" s="32">
        <f>IF(J1017&gt;AVERAGE(Prueba_1),$E$3,$E$4)</f>
        <v>3.2210526315789472</v>
      </c>
      <c r="P1017" s="39">
        <f t="shared" ca="1" si="47"/>
        <v>3.2210526315789472</v>
      </c>
    </row>
    <row r="1018" spans="3:16" ht="15.75" thickBot="1" x14ac:dyDescent="0.3">
      <c r="C1018" s="25" t="s">
        <v>424</v>
      </c>
      <c r="D1018" s="26">
        <v>42015</v>
      </c>
      <c r="E1018" s="27" t="s">
        <v>565</v>
      </c>
      <c r="F1018" s="18" t="str">
        <f>VLOOKUP(E1018,BD_Escuela[],2,FALSE)</f>
        <v>Enfermería</v>
      </c>
      <c r="G1018" s="27">
        <v>49</v>
      </c>
      <c r="H1018" s="18" t="str">
        <f>VLOOKUP(G1018,BD_Participacion[],2)</f>
        <v>Alta</v>
      </c>
      <c r="I1018" s="18">
        <f>INDEX(BD_DecimasExtras,MATCH(H1018,'BD Aux'!$H$7:$H$10,0),MATCH(YEAR(D1018),'BD Aux'!$I$6:$M$6,0))</f>
        <v>0.6</v>
      </c>
      <c r="J1018" s="27">
        <v>6.2</v>
      </c>
      <c r="K1018" s="27">
        <v>6.7</v>
      </c>
      <c r="L1018" s="27">
        <v>5.6</v>
      </c>
      <c r="M1018" s="32">
        <f t="shared" si="45"/>
        <v>4.8040983606557379</v>
      </c>
      <c r="N1018" s="32">
        <f t="shared" ca="1" si="46"/>
        <v>5.5557885245901639</v>
      </c>
      <c r="O1018" s="32">
        <f>IF(J1018&gt;AVERAGE(Prueba_1),$E$3,$E$4)</f>
        <v>4.4092307692307706</v>
      </c>
      <c r="P1018" s="39">
        <f t="shared" si="47"/>
        <v>6.7</v>
      </c>
    </row>
    <row r="1019" spans="3:16" ht="15.75" thickBot="1" x14ac:dyDescent="0.3">
      <c r="C1019" s="25" t="s">
        <v>253</v>
      </c>
      <c r="D1019" s="26">
        <v>42536</v>
      </c>
      <c r="E1019" s="27" t="s">
        <v>575</v>
      </c>
      <c r="F1019" s="18" t="str">
        <f>VLOOKUP(E1019,BD_Escuela[],2,FALSE)</f>
        <v>Ingeniería Transporte</v>
      </c>
      <c r="G1019" s="27">
        <v>49</v>
      </c>
      <c r="H1019" s="18" t="str">
        <f>VLOOKUP(G1019,BD_Participacion[],2)</f>
        <v>Alta</v>
      </c>
      <c r="I1019" s="18">
        <f>INDEX(BD_DecimasExtras,MATCH(H1019,'BD Aux'!$H$7:$H$10,0),MATCH(YEAR(D1019),'BD Aux'!$I$6:$M$6,0))</f>
        <v>0.6</v>
      </c>
      <c r="J1019" s="27">
        <v>2.5</v>
      </c>
      <c r="K1019" s="27">
        <v>4.9000000000000004</v>
      </c>
      <c r="L1019" s="27">
        <v>4.0999999999999996</v>
      </c>
      <c r="M1019" s="32">
        <f t="shared" si="45"/>
        <v>4.8040983606557379</v>
      </c>
      <c r="N1019" s="32">
        <f t="shared" ca="1" si="46"/>
        <v>4.7547885245901638</v>
      </c>
      <c r="O1019" s="32">
        <f>IF(J1019&gt;AVERAGE(Prueba_1),$E$3,$E$4)</f>
        <v>3.2210526315789472</v>
      </c>
      <c r="P1019" s="39">
        <f t="shared" si="47"/>
        <v>4.9000000000000004</v>
      </c>
    </row>
    <row r="1020" spans="3:16" ht="15.75" thickBot="1" x14ac:dyDescent="0.3">
      <c r="C1020" s="25" t="s">
        <v>279</v>
      </c>
      <c r="D1020" s="26">
        <v>41889</v>
      </c>
      <c r="E1020" s="27" t="s">
        <v>565</v>
      </c>
      <c r="F1020" s="18" t="str">
        <f>VLOOKUP(E1020,BD_Escuela[],2,FALSE)</f>
        <v>Enfermería</v>
      </c>
      <c r="G1020" s="27">
        <v>32</v>
      </c>
      <c r="H1020" s="18" t="str">
        <f>VLOOKUP(G1020,BD_Participacion[],2)</f>
        <v xml:space="preserve">Media </v>
      </c>
      <c r="I1020" s="18">
        <f>INDEX(BD_DecimasExtras,MATCH(H1020,'BD Aux'!$H$7:$H$10,0),MATCH(YEAR(D1020),'BD Aux'!$I$6:$M$6,0))</f>
        <v>0.3</v>
      </c>
      <c r="J1020" s="27">
        <v>6.1</v>
      </c>
      <c r="K1020" s="27">
        <v>4.5</v>
      </c>
      <c r="L1020" s="27">
        <v>6.3</v>
      </c>
      <c r="M1020" s="32">
        <f t="shared" si="45"/>
        <v>4.5040983606557381</v>
      </c>
      <c r="N1020" s="32">
        <f t="shared" ca="1" si="46"/>
        <v>5.7693885245901644</v>
      </c>
      <c r="O1020" s="32">
        <f>IF(J1020&gt;AVERAGE(Prueba_1),$E$3,$E$4)</f>
        <v>4.4092307692307706</v>
      </c>
      <c r="P1020" s="39">
        <f t="shared" si="47"/>
        <v>6.3</v>
      </c>
    </row>
    <row r="1021" spans="3:16" ht="15.75" thickBot="1" x14ac:dyDescent="0.3">
      <c r="C1021" s="25" t="s">
        <v>270</v>
      </c>
      <c r="D1021" s="26">
        <v>42275</v>
      </c>
      <c r="E1021" s="27" t="s">
        <v>561</v>
      </c>
      <c r="F1021" s="18" t="str">
        <f>VLOOKUP(E1021,BD_Escuela[],2,FALSE)</f>
        <v>Astronomía</v>
      </c>
      <c r="G1021" s="27">
        <v>27</v>
      </c>
      <c r="H1021" s="18" t="str">
        <f>VLOOKUP(G1021,BD_Participacion[],2)</f>
        <v>Baja</v>
      </c>
      <c r="I1021" s="18">
        <f>INDEX(BD_DecimasExtras,MATCH(H1021,'BD Aux'!$H$7:$H$10,0),MATCH(YEAR(D1021),'BD Aux'!$I$6:$M$6,0))</f>
        <v>0.1</v>
      </c>
      <c r="J1021" s="27">
        <v>3</v>
      </c>
      <c r="K1021" s="27">
        <v>1.6</v>
      </c>
      <c r="L1021" s="27">
        <v>1.2</v>
      </c>
      <c r="M1021" s="32">
        <f t="shared" si="45"/>
        <v>4.3040983606557379</v>
      </c>
      <c r="N1021" s="32">
        <f t="shared" ca="1" si="46"/>
        <v>2.9391885245901643</v>
      </c>
      <c r="O1021" s="32">
        <f>IF(J1021&gt;AVERAGE(Prueba_1),$E$3,$E$4)</f>
        <v>3.2210526315789472</v>
      </c>
      <c r="P1021" s="39">
        <f t="shared" ca="1" si="47"/>
        <v>2.9391885245901643</v>
      </c>
    </row>
    <row r="1022" spans="3:16" ht="15.75" thickBot="1" x14ac:dyDescent="0.3">
      <c r="C1022" s="25" t="s">
        <v>127</v>
      </c>
      <c r="D1022" s="26">
        <v>42768</v>
      </c>
      <c r="E1022" s="27" t="s">
        <v>577</v>
      </c>
      <c r="F1022" s="18" t="str">
        <f>VLOOKUP(E1022,BD_Escuela[],2,FALSE)</f>
        <v>Investigación Nutrición y Dietetica</v>
      </c>
      <c r="G1022" s="27">
        <v>49</v>
      </c>
      <c r="H1022" s="18" t="str">
        <f>VLOOKUP(G1022,BD_Participacion[],2)</f>
        <v>Alta</v>
      </c>
      <c r="I1022" s="18">
        <f>INDEX(BD_DecimasExtras,MATCH(H1022,'BD Aux'!$H$7:$H$10,0),MATCH(YEAR(D1022),'BD Aux'!$I$6:$M$6,0))</f>
        <v>0.7</v>
      </c>
      <c r="J1022" s="27">
        <v>5</v>
      </c>
      <c r="K1022" s="27">
        <v>2.6</v>
      </c>
      <c r="L1022" s="27">
        <v>6.8</v>
      </c>
      <c r="M1022" s="32">
        <f t="shared" si="45"/>
        <v>4.9040983606557385</v>
      </c>
      <c r="N1022" s="32">
        <f t="shared" ca="1" si="46"/>
        <v>4.2</v>
      </c>
      <c r="O1022" s="32">
        <f>IF(J1022&gt;AVERAGE(Prueba_1),$E$3,$E$4)</f>
        <v>4.4092307692307706</v>
      </c>
      <c r="P1022" s="39">
        <f t="shared" si="47"/>
        <v>6.8</v>
      </c>
    </row>
    <row r="1023" spans="3:16" ht="15.75" thickBot="1" x14ac:dyDescent="0.3">
      <c r="C1023" s="25" t="s">
        <v>84</v>
      </c>
      <c r="D1023" s="26">
        <v>42568</v>
      </c>
      <c r="E1023" s="27" t="s">
        <v>567</v>
      </c>
      <c r="F1023" s="18" t="str">
        <f>VLOOKUP(E1023,BD_Escuela[],2,FALSE)</f>
        <v>Ingeniería Comercial</v>
      </c>
      <c r="G1023" s="27">
        <v>39</v>
      </c>
      <c r="H1023" s="18" t="str">
        <f>VLOOKUP(G1023,BD_Participacion[],2)</f>
        <v xml:space="preserve">Media </v>
      </c>
      <c r="I1023" s="18">
        <f>INDEX(BD_DecimasExtras,MATCH(H1023,'BD Aux'!$H$7:$H$10,0),MATCH(YEAR(D1023),'BD Aux'!$I$6:$M$6,0))</f>
        <v>0.4</v>
      </c>
      <c r="J1023" s="27">
        <v>2.2999999999999998</v>
      </c>
      <c r="K1023" s="27">
        <v>4.4000000000000004</v>
      </c>
      <c r="L1023" s="27">
        <v>1.3</v>
      </c>
      <c r="M1023" s="32">
        <f t="shared" si="45"/>
        <v>4.6040983606557386</v>
      </c>
      <c r="N1023" s="32">
        <f t="shared" ca="1" si="46"/>
        <v>4.2</v>
      </c>
      <c r="O1023" s="32">
        <f>IF(J1023&gt;AVERAGE(Prueba_1),$E$3,$E$4)</f>
        <v>3.2210526315789472</v>
      </c>
      <c r="P1023" s="39">
        <f t="shared" si="47"/>
        <v>1.3</v>
      </c>
    </row>
    <row r="1024" spans="3:16" ht="15.75" thickBot="1" x14ac:dyDescent="0.3">
      <c r="C1024" s="25" t="s">
        <v>501</v>
      </c>
      <c r="D1024" s="26">
        <v>41394</v>
      </c>
      <c r="E1024" s="27" t="s">
        <v>561</v>
      </c>
      <c r="F1024" s="18" t="str">
        <f>VLOOKUP(E1024,BD_Escuela[],2,FALSE)</f>
        <v>Astronomía</v>
      </c>
      <c r="G1024" s="27">
        <v>20</v>
      </c>
      <c r="H1024" s="18" t="str">
        <f>VLOOKUP(G1024,BD_Participacion[],2)</f>
        <v>Baja</v>
      </c>
      <c r="I1024" s="18">
        <f>INDEX(BD_DecimasExtras,MATCH(H1024,'BD Aux'!$H$7:$H$10,0),MATCH(YEAR(D1024),'BD Aux'!$I$6:$M$6,0))</f>
        <v>0.1</v>
      </c>
      <c r="J1024" s="27">
        <v>6</v>
      </c>
      <c r="K1024" s="27">
        <v>2.2000000000000002</v>
      </c>
      <c r="L1024" s="27">
        <v>1.8</v>
      </c>
      <c r="M1024" s="32">
        <f t="shared" si="45"/>
        <v>4.3040983606557379</v>
      </c>
      <c r="N1024" s="32">
        <f t="shared" ca="1" si="46"/>
        <v>3.2595885245901641</v>
      </c>
      <c r="O1024" s="32">
        <f>IF(J1024&gt;AVERAGE(Prueba_1),$E$3,$E$4)</f>
        <v>4.4092307692307706</v>
      </c>
      <c r="P1024" s="39">
        <f t="shared" ca="1" si="47"/>
        <v>3.2595885245901641</v>
      </c>
    </row>
    <row r="1025" spans="3:16" ht="15.75" thickBot="1" x14ac:dyDescent="0.3">
      <c r="C1025" s="25" t="s">
        <v>229</v>
      </c>
      <c r="D1025" s="26">
        <v>42387</v>
      </c>
      <c r="E1025" s="27" t="s">
        <v>565</v>
      </c>
      <c r="F1025" s="18" t="str">
        <f>VLOOKUP(E1025,BD_Escuela[],2,FALSE)</f>
        <v>Enfermería</v>
      </c>
      <c r="G1025" s="27">
        <v>5</v>
      </c>
      <c r="H1025" s="18" t="str">
        <f>VLOOKUP(G1025,BD_Participacion[],2)</f>
        <v>No tuvo</v>
      </c>
      <c r="I1025" s="18">
        <f>INDEX(BD_DecimasExtras,MATCH(H1025,'BD Aux'!$H$7:$H$10,0),MATCH(YEAR(D1025),'BD Aux'!$I$6:$M$6,0))</f>
        <v>0</v>
      </c>
      <c r="J1025" s="27">
        <v>6.4</v>
      </c>
      <c r="K1025" s="27">
        <v>3.7</v>
      </c>
      <c r="L1025" s="27">
        <v>6.2</v>
      </c>
      <c r="M1025" s="32">
        <f t="shared" si="45"/>
        <v>4.2040983606557383</v>
      </c>
      <c r="N1025" s="32">
        <f t="shared" ca="1" si="46"/>
        <v>5.5557885245901639</v>
      </c>
      <c r="O1025" s="32">
        <f>IF(J1025&gt;AVERAGE(Prueba_1),$E$3,$E$4)</f>
        <v>4.4092307692307706</v>
      </c>
      <c r="P1025" s="39">
        <f t="shared" si="47"/>
        <v>6.4</v>
      </c>
    </row>
    <row r="1026" spans="3:16" ht="15.75" thickBot="1" x14ac:dyDescent="0.3">
      <c r="C1026" s="25" t="s">
        <v>381</v>
      </c>
      <c r="D1026" s="26">
        <v>42485</v>
      </c>
      <c r="E1026" s="27" t="s">
        <v>575</v>
      </c>
      <c r="F1026" s="18" t="str">
        <f>VLOOKUP(E1026,BD_Escuela[],2,FALSE)</f>
        <v>Ingeniería Transporte</v>
      </c>
      <c r="G1026" s="27">
        <v>19</v>
      </c>
      <c r="H1026" s="18" t="str">
        <f>VLOOKUP(G1026,BD_Participacion[],2)</f>
        <v>Baja</v>
      </c>
      <c r="I1026" s="18">
        <f>INDEX(BD_DecimasExtras,MATCH(H1026,'BD Aux'!$H$7:$H$10,0),MATCH(YEAR(D1026),'BD Aux'!$I$6:$M$6,0))</f>
        <v>0.1</v>
      </c>
      <c r="J1026" s="27">
        <v>6.8</v>
      </c>
      <c r="K1026" s="27">
        <v>5</v>
      </c>
      <c r="L1026" s="27">
        <v>5.9</v>
      </c>
      <c r="M1026" s="32">
        <f t="shared" si="45"/>
        <v>4.3040983606557379</v>
      </c>
      <c r="N1026" s="32">
        <f t="shared" ca="1" si="46"/>
        <v>5.4489885245901641</v>
      </c>
      <c r="O1026" s="32">
        <f>IF(J1026&gt;AVERAGE(Prueba_1),$E$3,$E$4)</f>
        <v>4.4092307692307706</v>
      </c>
      <c r="P1026" s="39">
        <f t="shared" si="47"/>
        <v>6.8</v>
      </c>
    </row>
    <row r="1027" spans="3:16" ht="15.75" thickBot="1" x14ac:dyDescent="0.3">
      <c r="C1027" s="25" t="s">
        <v>529</v>
      </c>
      <c r="D1027" s="26">
        <v>42616</v>
      </c>
      <c r="E1027" s="27" t="s">
        <v>575</v>
      </c>
      <c r="F1027" s="18" t="str">
        <f>VLOOKUP(E1027,BD_Escuela[],2,FALSE)</f>
        <v>Ingeniería Transporte</v>
      </c>
      <c r="G1027" s="27">
        <v>7</v>
      </c>
      <c r="H1027" s="18" t="str">
        <f>VLOOKUP(G1027,BD_Participacion[],2)</f>
        <v>No tuvo</v>
      </c>
      <c r="I1027" s="18">
        <f>INDEX(BD_DecimasExtras,MATCH(H1027,'BD Aux'!$H$7:$H$10,0),MATCH(YEAR(D1027),'BD Aux'!$I$6:$M$6,0))</f>
        <v>0</v>
      </c>
      <c r="J1027" s="27">
        <v>1.7</v>
      </c>
      <c r="K1027" s="27">
        <v>4.5</v>
      </c>
      <c r="L1027" s="27">
        <v>5.9</v>
      </c>
      <c r="M1027" s="32">
        <f t="shared" si="45"/>
        <v>4.2040983606557383</v>
      </c>
      <c r="N1027" s="32">
        <f t="shared" ca="1" si="46"/>
        <v>4.2</v>
      </c>
      <c r="O1027" s="32">
        <f>IF(J1027&gt;AVERAGE(Prueba_1),$E$3,$E$4)</f>
        <v>3.2210526315789472</v>
      </c>
      <c r="P1027" s="39">
        <f t="shared" si="47"/>
        <v>5.9</v>
      </c>
    </row>
    <row r="1028" spans="3:16" ht="15.75" thickBot="1" x14ac:dyDescent="0.3">
      <c r="C1028" s="25" t="s">
        <v>530</v>
      </c>
      <c r="D1028" s="26">
        <v>42371</v>
      </c>
      <c r="E1028" s="27" t="s">
        <v>577</v>
      </c>
      <c r="F1028" s="18" t="str">
        <f>VLOOKUP(E1028,BD_Escuela[],2,FALSE)</f>
        <v>Investigación Nutrición y Dietetica</v>
      </c>
      <c r="G1028" s="27">
        <v>24</v>
      </c>
      <c r="H1028" s="18" t="str">
        <f>VLOOKUP(G1028,BD_Participacion[],2)</f>
        <v>Baja</v>
      </c>
      <c r="I1028" s="18">
        <f>INDEX(BD_DecimasExtras,MATCH(H1028,'BD Aux'!$H$7:$H$10,0),MATCH(YEAR(D1028),'BD Aux'!$I$6:$M$6,0))</f>
        <v>0.1</v>
      </c>
      <c r="J1028" s="27">
        <v>6.2</v>
      </c>
      <c r="K1028" s="27">
        <v>5.7</v>
      </c>
      <c r="L1028" s="27">
        <v>4</v>
      </c>
      <c r="M1028" s="32">
        <f t="shared" si="45"/>
        <v>4.3040983606557379</v>
      </c>
      <c r="N1028" s="32">
        <f t="shared" ca="1" si="46"/>
        <v>4.4343885245901644</v>
      </c>
      <c r="O1028" s="32">
        <f>IF(J1028&gt;AVERAGE(Prueba_1),$E$3,$E$4)</f>
        <v>4.4092307692307706</v>
      </c>
      <c r="P1028" s="39">
        <f t="shared" si="47"/>
        <v>6.2</v>
      </c>
    </row>
    <row r="1029" spans="3:16" ht="15.75" thickBot="1" x14ac:dyDescent="0.3">
      <c r="C1029" s="25" t="s">
        <v>158</v>
      </c>
      <c r="D1029" s="26">
        <v>41425</v>
      </c>
      <c r="E1029" s="27" t="s">
        <v>575</v>
      </c>
      <c r="F1029" s="18" t="str">
        <f>VLOOKUP(E1029,BD_Escuela[],2,FALSE)</f>
        <v>Ingeniería Transporte</v>
      </c>
      <c r="G1029" s="27">
        <v>38</v>
      </c>
      <c r="H1029" s="18" t="str">
        <f>VLOOKUP(G1029,BD_Participacion[],2)</f>
        <v xml:space="preserve">Media </v>
      </c>
      <c r="I1029" s="18">
        <f>INDEX(BD_DecimasExtras,MATCH(H1029,'BD Aux'!$H$7:$H$10,0),MATCH(YEAR(D1029),'BD Aux'!$I$6:$M$6,0))</f>
        <v>0.2</v>
      </c>
      <c r="J1029" s="27">
        <v>3.4</v>
      </c>
      <c r="K1029" s="27">
        <v>2.8</v>
      </c>
      <c r="L1029" s="27">
        <v>2</v>
      </c>
      <c r="M1029" s="32">
        <f t="shared" si="45"/>
        <v>4.4040983606557385</v>
      </c>
      <c r="N1029" s="32">
        <f t="shared" ca="1" si="46"/>
        <v>3.4197885245901647</v>
      </c>
      <c r="O1029" s="32">
        <f>IF(J1029&gt;AVERAGE(Prueba_1),$E$3,$E$4)</f>
        <v>3.2210526315789472</v>
      </c>
      <c r="P1029" s="39">
        <f t="shared" si="47"/>
        <v>2</v>
      </c>
    </row>
    <row r="1030" spans="3:16" ht="15.75" thickBot="1" x14ac:dyDescent="0.3">
      <c r="C1030" s="25" t="s">
        <v>251</v>
      </c>
      <c r="D1030" s="26">
        <v>41432</v>
      </c>
      <c r="E1030" s="27" t="s">
        <v>559</v>
      </c>
      <c r="F1030" s="18" t="str">
        <f>VLOOKUP(E1030,BD_Escuela[],2,FALSE)</f>
        <v>Agronomía</v>
      </c>
      <c r="G1030" s="27">
        <v>44</v>
      </c>
      <c r="H1030" s="18" t="str">
        <f>VLOOKUP(G1030,BD_Participacion[],2)</f>
        <v xml:space="preserve">Media </v>
      </c>
      <c r="I1030" s="18">
        <f>INDEX(BD_DecimasExtras,MATCH(H1030,'BD Aux'!$H$7:$H$10,0),MATCH(YEAR(D1030),'BD Aux'!$I$6:$M$6,0))</f>
        <v>0.2</v>
      </c>
      <c r="J1030" s="27">
        <v>3.7</v>
      </c>
      <c r="K1030" s="27">
        <v>4.3</v>
      </c>
      <c r="L1030" s="27">
        <v>1.3</v>
      </c>
      <c r="M1030" s="32">
        <f t="shared" si="45"/>
        <v>3.2</v>
      </c>
      <c r="N1030" s="32">
        <f t="shared" ca="1" si="46"/>
        <v>2.403</v>
      </c>
      <c r="O1030" s="32">
        <f>IF(J1030&gt;AVERAGE(Prueba_1),$E$3,$E$4)</f>
        <v>3.2210526315789472</v>
      </c>
      <c r="P1030" s="39">
        <f t="shared" si="47"/>
        <v>1.3</v>
      </c>
    </row>
    <row r="1031" spans="3:16" ht="15.75" thickBot="1" x14ac:dyDescent="0.3">
      <c r="C1031" s="25" t="s">
        <v>69</v>
      </c>
      <c r="D1031" s="26">
        <v>41637</v>
      </c>
      <c r="E1031" s="27" t="s">
        <v>573</v>
      </c>
      <c r="F1031" s="18" t="str">
        <f>VLOOKUP(E1031,BD_Escuela[],2,FALSE)</f>
        <v>Ingeniería Mecánica</v>
      </c>
      <c r="G1031" s="27">
        <v>10</v>
      </c>
      <c r="H1031" s="18" t="str">
        <f>VLOOKUP(G1031,BD_Participacion[],2)</f>
        <v>No tuvo</v>
      </c>
      <c r="I1031" s="18">
        <f>INDEX(BD_DecimasExtras,MATCH(H1031,'BD Aux'!$H$7:$H$10,0),MATCH(YEAR(D1031),'BD Aux'!$I$6:$M$6,0))</f>
        <v>0</v>
      </c>
      <c r="J1031" s="27">
        <v>3.9</v>
      </c>
      <c r="K1031" s="27">
        <v>5.8</v>
      </c>
      <c r="L1031" s="27">
        <v>4.9000000000000004</v>
      </c>
      <c r="M1031" s="32">
        <f t="shared" si="45"/>
        <v>4.2040983606557383</v>
      </c>
      <c r="N1031" s="32">
        <f t="shared" ca="1" si="46"/>
        <v>4.8615885245901644</v>
      </c>
      <c r="O1031" s="32">
        <f>IF(J1031&gt;AVERAGE(Prueba_1),$E$3,$E$4)</f>
        <v>3.2210526315789472</v>
      </c>
      <c r="P1031" s="39">
        <f t="shared" si="47"/>
        <v>5.8</v>
      </c>
    </row>
    <row r="1032" spans="3:16" ht="15.75" thickBot="1" x14ac:dyDescent="0.3">
      <c r="C1032" s="25" t="s">
        <v>518</v>
      </c>
      <c r="D1032" s="26">
        <v>42228</v>
      </c>
      <c r="E1032" s="27" t="s">
        <v>577</v>
      </c>
      <c r="F1032" s="18" t="str">
        <f>VLOOKUP(E1032,BD_Escuela[],2,FALSE)</f>
        <v>Investigación Nutrición y Dietetica</v>
      </c>
      <c r="G1032" s="27">
        <v>16</v>
      </c>
      <c r="H1032" s="18" t="str">
        <f>VLOOKUP(G1032,BD_Participacion[],2)</f>
        <v>Baja</v>
      </c>
      <c r="I1032" s="18">
        <f>INDEX(BD_DecimasExtras,MATCH(H1032,'BD Aux'!$H$7:$H$10,0),MATCH(YEAR(D1032),'BD Aux'!$I$6:$M$6,0))</f>
        <v>0.1</v>
      </c>
      <c r="J1032" s="27">
        <v>4.8</v>
      </c>
      <c r="K1032" s="27">
        <v>2.2999999999999998</v>
      </c>
      <c r="L1032" s="27">
        <v>6.9</v>
      </c>
      <c r="M1032" s="32">
        <f t="shared" ref="M1032:M1048" si="48">IF(F1032&lt;&gt;"Agronomía",$E$2+I1032,IF(D1032&gt;12-31-2015,AVERAGE(J1032:L1032)+I1032/2,SUM(J1032:L1032)*(1-0.65)))</f>
        <v>4.3040983606557379</v>
      </c>
      <c r="N1032" s="32">
        <f t="shared" ref="N1032:N1048" ca="1" si="49">IF(YEARFRAC(D1032,TODAY())&gt;3.75,SUM(L1032,M1032)*(1-0.466),4.2)</f>
        <v>5.9829885245901648</v>
      </c>
      <c r="O1032" s="32">
        <f>IF(J1032&gt;AVERAGE(Prueba_1),$E$3,$E$4)</f>
        <v>4.4092307692307706</v>
      </c>
      <c r="P1032" s="39">
        <f t="shared" ref="P1032:P1048" si="50">IF(L1032&lt;4,IF(I1032&gt;AVERAGE($I$7:$I$1048),MIN(J1032:L1032),MIN(M1032:O1032)),MAX(J1032:L1032))</f>
        <v>6.9</v>
      </c>
    </row>
    <row r="1033" spans="3:16" ht="15.75" thickBot="1" x14ac:dyDescent="0.3">
      <c r="C1033" s="25" t="s">
        <v>208</v>
      </c>
      <c r="D1033" s="26">
        <v>41494</v>
      </c>
      <c r="E1033" s="27" t="s">
        <v>559</v>
      </c>
      <c r="F1033" s="18" t="str">
        <f>VLOOKUP(E1033,BD_Escuela[],2,FALSE)</f>
        <v>Agronomía</v>
      </c>
      <c r="G1033" s="27">
        <v>26</v>
      </c>
      <c r="H1033" s="18" t="str">
        <f>VLOOKUP(G1033,BD_Participacion[],2)</f>
        <v>Baja</v>
      </c>
      <c r="I1033" s="18">
        <f>INDEX(BD_DecimasExtras,MATCH(H1033,'BD Aux'!$H$7:$H$10,0),MATCH(YEAR(D1033),'BD Aux'!$I$6:$M$6,0))</f>
        <v>0.1</v>
      </c>
      <c r="J1033" s="27">
        <v>3.8</v>
      </c>
      <c r="K1033" s="27">
        <v>3.3</v>
      </c>
      <c r="L1033" s="27">
        <v>1</v>
      </c>
      <c r="M1033" s="32">
        <f t="shared" si="48"/>
        <v>2.7499999999999996</v>
      </c>
      <c r="N1033" s="32">
        <f t="shared" ca="1" si="49"/>
        <v>2.0024999999999999</v>
      </c>
      <c r="O1033" s="32">
        <f>IF(J1033&gt;AVERAGE(Prueba_1),$E$3,$E$4)</f>
        <v>3.2210526315789472</v>
      </c>
      <c r="P1033" s="39">
        <f t="shared" ca="1" si="50"/>
        <v>2.0024999999999999</v>
      </c>
    </row>
    <row r="1034" spans="3:16" ht="15.75" thickBot="1" x14ac:dyDescent="0.3">
      <c r="C1034" s="25" t="s">
        <v>531</v>
      </c>
      <c r="D1034" s="26">
        <v>42183</v>
      </c>
      <c r="E1034" s="27" t="s">
        <v>565</v>
      </c>
      <c r="F1034" s="18" t="str">
        <f>VLOOKUP(E1034,BD_Escuela[],2,FALSE)</f>
        <v>Enfermería</v>
      </c>
      <c r="G1034" s="27">
        <v>45</v>
      </c>
      <c r="H1034" s="18" t="str">
        <f>VLOOKUP(G1034,BD_Participacion[],2)</f>
        <v>Alta</v>
      </c>
      <c r="I1034" s="18">
        <f>INDEX(BD_DecimasExtras,MATCH(H1034,'BD Aux'!$H$7:$H$10,0),MATCH(YEAR(D1034),'BD Aux'!$I$6:$M$6,0))</f>
        <v>0.6</v>
      </c>
      <c r="J1034" s="27">
        <v>6.6</v>
      </c>
      <c r="K1034" s="27">
        <v>2.6</v>
      </c>
      <c r="L1034" s="27">
        <v>2.1</v>
      </c>
      <c r="M1034" s="32">
        <f t="shared" si="48"/>
        <v>4.8040983606557379</v>
      </c>
      <c r="N1034" s="32">
        <f t="shared" ca="1" si="49"/>
        <v>3.6867885245901642</v>
      </c>
      <c r="O1034" s="32">
        <f>IF(J1034&gt;AVERAGE(Prueba_1),$E$3,$E$4)</f>
        <v>4.4092307692307706</v>
      </c>
      <c r="P1034" s="39">
        <f t="shared" si="50"/>
        <v>2.1</v>
      </c>
    </row>
    <row r="1035" spans="3:16" ht="15.75" thickBot="1" x14ac:dyDescent="0.3">
      <c r="C1035" s="25" t="s">
        <v>63</v>
      </c>
      <c r="D1035" s="26">
        <v>41458</v>
      </c>
      <c r="E1035" s="27" t="s">
        <v>577</v>
      </c>
      <c r="F1035" s="18" t="str">
        <f>VLOOKUP(E1035,BD_Escuela[],2,FALSE)</f>
        <v>Investigación Nutrición y Dietetica</v>
      </c>
      <c r="G1035" s="27">
        <v>44</v>
      </c>
      <c r="H1035" s="18" t="str">
        <f>VLOOKUP(G1035,BD_Participacion[],2)</f>
        <v xml:space="preserve">Media </v>
      </c>
      <c r="I1035" s="18">
        <f>INDEX(BD_DecimasExtras,MATCH(H1035,'BD Aux'!$H$7:$H$10,0),MATCH(YEAR(D1035),'BD Aux'!$I$6:$M$6,0))</f>
        <v>0.2</v>
      </c>
      <c r="J1035" s="27">
        <v>5.3</v>
      </c>
      <c r="K1035" s="27">
        <v>3.8</v>
      </c>
      <c r="L1035" s="27">
        <v>6.5</v>
      </c>
      <c r="M1035" s="32">
        <f t="shared" si="48"/>
        <v>4.4040983606557385</v>
      </c>
      <c r="N1035" s="32">
        <f t="shared" ca="1" si="49"/>
        <v>5.8227885245901643</v>
      </c>
      <c r="O1035" s="32">
        <f>IF(J1035&gt;AVERAGE(Prueba_1),$E$3,$E$4)</f>
        <v>4.4092307692307706</v>
      </c>
      <c r="P1035" s="39">
        <f t="shared" si="50"/>
        <v>6.5</v>
      </c>
    </row>
    <row r="1036" spans="3:16" ht="15.75" thickBot="1" x14ac:dyDescent="0.3">
      <c r="C1036" s="25" t="s">
        <v>427</v>
      </c>
      <c r="D1036" s="26">
        <v>41327</v>
      </c>
      <c r="E1036" s="27" t="s">
        <v>575</v>
      </c>
      <c r="F1036" s="18" t="str">
        <f>VLOOKUP(E1036,BD_Escuela[],2,FALSE)</f>
        <v>Ingeniería Transporte</v>
      </c>
      <c r="G1036" s="27">
        <v>23</v>
      </c>
      <c r="H1036" s="18" t="str">
        <f>VLOOKUP(G1036,BD_Participacion[],2)</f>
        <v>Baja</v>
      </c>
      <c r="I1036" s="18">
        <f>INDEX(BD_DecimasExtras,MATCH(H1036,'BD Aux'!$H$7:$H$10,0),MATCH(YEAR(D1036),'BD Aux'!$I$6:$M$6,0))</f>
        <v>0.1</v>
      </c>
      <c r="J1036" s="27">
        <v>1.6</v>
      </c>
      <c r="K1036" s="27">
        <v>4.7</v>
      </c>
      <c r="L1036" s="27">
        <v>5</v>
      </c>
      <c r="M1036" s="32">
        <f t="shared" si="48"/>
        <v>4.3040983606557379</v>
      </c>
      <c r="N1036" s="32">
        <f t="shared" ca="1" si="49"/>
        <v>4.9683885245901642</v>
      </c>
      <c r="O1036" s="32">
        <f>IF(J1036&gt;AVERAGE(Prueba_1),$E$3,$E$4)</f>
        <v>3.2210526315789472</v>
      </c>
      <c r="P1036" s="39">
        <f t="shared" si="50"/>
        <v>5</v>
      </c>
    </row>
    <row r="1037" spans="3:16" ht="15.75" thickBot="1" x14ac:dyDescent="0.3">
      <c r="C1037" s="25" t="s">
        <v>532</v>
      </c>
      <c r="D1037" s="26">
        <v>42214</v>
      </c>
      <c r="E1037" s="27" t="s">
        <v>563</v>
      </c>
      <c r="F1037" s="18" t="str">
        <f>VLOOKUP(E1037,BD_Escuela[],2,FALSE)</f>
        <v>Bachilerato</v>
      </c>
      <c r="G1037" s="27">
        <v>10</v>
      </c>
      <c r="H1037" s="18" t="str">
        <f>VLOOKUP(G1037,BD_Participacion[],2)</f>
        <v>No tuvo</v>
      </c>
      <c r="I1037" s="18">
        <f>INDEX(BD_DecimasExtras,MATCH(H1037,'BD Aux'!$H$7:$H$10,0),MATCH(YEAR(D1037),'BD Aux'!$I$6:$M$6,0))</f>
        <v>0</v>
      </c>
      <c r="J1037" s="27">
        <v>2</v>
      </c>
      <c r="K1037" s="27">
        <v>1.2</v>
      </c>
      <c r="L1037" s="27">
        <v>2.4</v>
      </c>
      <c r="M1037" s="32">
        <f t="shared" si="48"/>
        <v>4.2040983606557383</v>
      </c>
      <c r="N1037" s="32">
        <f t="shared" ca="1" si="49"/>
        <v>3.5265885245901645</v>
      </c>
      <c r="O1037" s="32">
        <f>IF(J1037&gt;AVERAGE(Prueba_1),$E$3,$E$4)</f>
        <v>3.2210526315789472</v>
      </c>
      <c r="P1037" s="39">
        <f t="shared" ca="1" si="50"/>
        <v>3.2210526315789472</v>
      </c>
    </row>
    <row r="1038" spans="3:16" ht="15.75" thickBot="1" x14ac:dyDescent="0.3">
      <c r="C1038" s="25" t="s">
        <v>469</v>
      </c>
      <c r="D1038" s="26">
        <v>41412</v>
      </c>
      <c r="E1038" s="27" t="s">
        <v>561</v>
      </c>
      <c r="F1038" s="18" t="str">
        <f>VLOOKUP(E1038,BD_Escuela[],2,FALSE)</f>
        <v>Astronomía</v>
      </c>
      <c r="G1038" s="27">
        <v>12</v>
      </c>
      <c r="H1038" s="18" t="str">
        <f>VLOOKUP(G1038,BD_Participacion[],2)</f>
        <v>No tuvo</v>
      </c>
      <c r="I1038" s="18">
        <f>INDEX(BD_DecimasExtras,MATCH(H1038,'BD Aux'!$H$7:$H$10,0),MATCH(YEAR(D1038),'BD Aux'!$I$6:$M$6,0))</f>
        <v>0</v>
      </c>
      <c r="J1038" s="27">
        <v>3.6</v>
      </c>
      <c r="K1038" s="27">
        <v>6.3</v>
      </c>
      <c r="L1038" s="27">
        <v>4.7</v>
      </c>
      <c r="M1038" s="32">
        <f t="shared" si="48"/>
        <v>4.2040983606557383</v>
      </c>
      <c r="N1038" s="32">
        <f t="shared" ca="1" si="49"/>
        <v>4.7547885245901638</v>
      </c>
      <c r="O1038" s="32">
        <f>IF(J1038&gt;AVERAGE(Prueba_1),$E$3,$E$4)</f>
        <v>3.2210526315789472</v>
      </c>
      <c r="P1038" s="39">
        <f t="shared" si="50"/>
        <v>6.3</v>
      </c>
    </row>
    <row r="1039" spans="3:16" ht="15.75" thickBot="1" x14ac:dyDescent="0.3">
      <c r="C1039" s="25" t="s">
        <v>533</v>
      </c>
      <c r="D1039" s="26">
        <v>41359</v>
      </c>
      <c r="E1039" s="27" t="s">
        <v>567</v>
      </c>
      <c r="F1039" s="18" t="str">
        <f>VLOOKUP(E1039,BD_Escuela[],2,FALSE)</f>
        <v>Ingeniería Comercial</v>
      </c>
      <c r="G1039" s="27">
        <v>42</v>
      </c>
      <c r="H1039" s="18" t="str">
        <f>VLOOKUP(G1039,BD_Participacion[],2)</f>
        <v xml:space="preserve">Media </v>
      </c>
      <c r="I1039" s="18">
        <f>INDEX(BD_DecimasExtras,MATCH(H1039,'BD Aux'!$H$7:$H$10,0),MATCH(YEAR(D1039),'BD Aux'!$I$6:$M$6,0))</f>
        <v>0.2</v>
      </c>
      <c r="J1039" s="27">
        <v>3.4</v>
      </c>
      <c r="K1039" s="27">
        <v>3.9</v>
      </c>
      <c r="L1039" s="27">
        <v>5.7</v>
      </c>
      <c r="M1039" s="32">
        <f t="shared" si="48"/>
        <v>4.4040983606557385</v>
      </c>
      <c r="N1039" s="32">
        <f t="shared" ca="1" si="49"/>
        <v>5.3955885245901651</v>
      </c>
      <c r="O1039" s="32">
        <f>IF(J1039&gt;AVERAGE(Prueba_1),$E$3,$E$4)</f>
        <v>3.2210526315789472</v>
      </c>
      <c r="P1039" s="39">
        <f t="shared" si="50"/>
        <v>5.7</v>
      </c>
    </row>
    <row r="1040" spans="3:16" ht="15.75" thickBot="1" x14ac:dyDescent="0.3">
      <c r="C1040" s="25" t="s">
        <v>402</v>
      </c>
      <c r="D1040" s="26">
        <v>41404</v>
      </c>
      <c r="E1040" s="27" t="s">
        <v>579</v>
      </c>
      <c r="F1040" s="18" t="str">
        <f>VLOOKUP(E1040,BD_Escuela[],2,FALSE)</f>
        <v>Investigación Quimica</v>
      </c>
      <c r="G1040" s="27">
        <v>43</v>
      </c>
      <c r="H1040" s="18" t="str">
        <f>VLOOKUP(G1040,BD_Participacion[],2)</f>
        <v xml:space="preserve">Media </v>
      </c>
      <c r="I1040" s="18">
        <f>INDEX(BD_DecimasExtras,MATCH(H1040,'BD Aux'!$H$7:$H$10,0),MATCH(YEAR(D1040),'BD Aux'!$I$6:$M$6,0))</f>
        <v>0.2</v>
      </c>
      <c r="J1040" s="27">
        <v>1.6</v>
      </c>
      <c r="K1040" s="27">
        <v>6.9</v>
      </c>
      <c r="L1040" s="27">
        <v>3.5</v>
      </c>
      <c r="M1040" s="32">
        <f t="shared" si="48"/>
        <v>4.4040983606557385</v>
      </c>
      <c r="N1040" s="32">
        <f t="shared" ca="1" si="49"/>
        <v>4.2207885245901648</v>
      </c>
      <c r="O1040" s="32">
        <f>IF(J1040&gt;AVERAGE(Prueba_1),$E$3,$E$4)</f>
        <v>3.2210526315789472</v>
      </c>
      <c r="P1040" s="39">
        <f t="shared" si="50"/>
        <v>1.6</v>
      </c>
    </row>
    <row r="1041" spans="3:16" ht="15.75" thickBot="1" x14ac:dyDescent="0.3">
      <c r="C1041" s="25" t="s">
        <v>534</v>
      </c>
      <c r="D1041" s="26">
        <v>41794</v>
      </c>
      <c r="E1041" s="27" t="s">
        <v>579</v>
      </c>
      <c r="F1041" s="18" t="str">
        <f>VLOOKUP(E1041,BD_Escuela[],2,FALSE)</f>
        <v>Investigación Quimica</v>
      </c>
      <c r="G1041" s="27">
        <v>45</v>
      </c>
      <c r="H1041" s="18" t="str">
        <f>VLOOKUP(G1041,BD_Participacion[],2)</f>
        <v>Alta</v>
      </c>
      <c r="I1041" s="18">
        <f>INDEX(BD_DecimasExtras,MATCH(H1041,'BD Aux'!$H$7:$H$10,0),MATCH(YEAR(D1041),'BD Aux'!$I$6:$M$6,0))</f>
        <v>0.5</v>
      </c>
      <c r="J1041" s="27">
        <v>5.9</v>
      </c>
      <c r="K1041" s="27">
        <v>5.5</v>
      </c>
      <c r="L1041" s="27">
        <v>5.0999999999999996</v>
      </c>
      <c r="M1041" s="32">
        <f t="shared" si="48"/>
        <v>4.7040983606557383</v>
      </c>
      <c r="N1041" s="32">
        <f t="shared" ca="1" si="49"/>
        <v>5.2353885245901646</v>
      </c>
      <c r="O1041" s="32">
        <f>IF(J1041&gt;AVERAGE(Prueba_1),$E$3,$E$4)</f>
        <v>4.4092307692307706</v>
      </c>
      <c r="P1041" s="39">
        <f t="shared" si="50"/>
        <v>5.9</v>
      </c>
    </row>
    <row r="1042" spans="3:16" ht="15.75" thickBot="1" x14ac:dyDescent="0.3">
      <c r="C1042" s="25" t="s">
        <v>339</v>
      </c>
      <c r="D1042" s="26">
        <v>42047</v>
      </c>
      <c r="E1042" s="27" t="s">
        <v>565</v>
      </c>
      <c r="F1042" s="18" t="str">
        <f>VLOOKUP(E1042,BD_Escuela[],2,FALSE)</f>
        <v>Enfermería</v>
      </c>
      <c r="G1042" s="27">
        <v>48</v>
      </c>
      <c r="H1042" s="18" t="str">
        <f>VLOOKUP(G1042,BD_Participacion[],2)</f>
        <v>Alta</v>
      </c>
      <c r="I1042" s="18">
        <f>INDEX(BD_DecimasExtras,MATCH(H1042,'BD Aux'!$H$7:$H$10,0),MATCH(YEAR(D1042),'BD Aux'!$I$6:$M$6,0))</f>
        <v>0.6</v>
      </c>
      <c r="J1042" s="27">
        <v>4.2</v>
      </c>
      <c r="K1042" s="27">
        <v>2.6</v>
      </c>
      <c r="L1042" s="27">
        <v>3.4</v>
      </c>
      <c r="M1042" s="32">
        <f t="shared" si="48"/>
        <v>4.8040983606557379</v>
      </c>
      <c r="N1042" s="32">
        <f t="shared" ca="1" si="49"/>
        <v>4.3809885245901645</v>
      </c>
      <c r="O1042" s="32">
        <f>IF(J1042&gt;AVERAGE(Prueba_1),$E$3,$E$4)</f>
        <v>4.4092307692307706</v>
      </c>
      <c r="P1042" s="39">
        <f t="shared" si="50"/>
        <v>2.6</v>
      </c>
    </row>
    <row r="1043" spans="3:16" ht="15.75" thickBot="1" x14ac:dyDescent="0.3">
      <c r="C1043" s="25" t="s">
        <v>535</v>
      </c>
      <c r="D1043" s="26">
        <v>42102</v>
      </c>
      <c r="E1043" s="27" t="s">
        <v>573</v>
      </c>
      <c r="F1043" s="18" t="str">
        <f>VLOOKUP(E1043,BD_Escuela[],2,FALSE)</f>
        <v>Ingeniería Mecánica</v>
      </c>
      <c r="G1043" s="27">
        <v>6</v>
      </c>
      <c r="H1043" s="18" t="str">
        <f>VLOOKUP(G1043,BD_Participacion[],2)</f>
        <v>No tuvo</v>
      </c>
      <c r="I1043" s="18">
        <f>INDEX(BD_DecimasExtras,MATCH(H1043,'BD Aux'!$H$7:$H$10,0),MATCH(YEAR(D1043),'BD Aux'!$I$6:$M$6,0))</f>
        <v>0</v>
      </c>
      <c r="J1043" s="27">
        <v>5.0999999999999996</v>
      </c>
      <c r="K1043" s="27">
        <v>5.7</v>
      </c>
      <c r="L1043" s="27">
        <v>1.3</v>
      </c>
      <c r="M1043" s="32">
        <f t="shared" si="48"/>
        <v>4.2040983606557383</v>
      </c>
      <c r="N1043" s="32">
        <f t="shared" ca="1" si="49"/>
        <v>2.9391885245901643</v>
      </c>
      <c r="O1043" s="32">
        <f>IF(J1043&gt;AVERAGE(Prueba_1),$E$3,$E$4)</f>
        <v>4.4092307692307706</v>
      </c>
      <c r="P1043" s="39">
        <f t="shared" ca="1" si="50"/>
        <v>2.9391885245901643</v>
      </c>
    </row>
    <row r="1044" spans="3:16" ht="15.75" thickBot="1" x14ac:dyDescent="0.3">
      <c r="C1044" s="25" t="s">
        <v>536</v>
      </c>
      <c r="D1044" s="26">
        <v>42449</v>
      </c>
      <c r="E1044" s="27" t="s">
        <v>559</v>
      </c>
      <c r="F1044" s="18" t="str">
        <f>VLOOKUP(E1044,BD_Escuela[],2,FALSE)</f>
        <v>Agronomía</v>
      </c>
      <c r="G1044" s="27">
        <v>14</v>
      </c>
      <c r="H1044" s="18" t="str">
        <f>VLOOKUP(G1044,BD_Participacion[],2)</f>
        <v>No tuvo</v>
      </c>
      <c r="I1044" s="18">
        <f>INDEX(BD_DecimasExtras,MATCH(H1044,'BD Aux'!$H$7:$H$10,0),MATCH(YEAR(D1044),'BD Aux'!$I$6:$M$6,0))</f>
        <v>0</v>
      </c>
      <c r="J1044" s="27">
        <v>2.5</v>
      </c>
      <c r="K1044" s="27">
        <v>1.8</v>
      </c>
      <c r="L1044" s="27">
        <v>5.0999999999999996</v>
      </c>
      <c r="M1044" s="32">
        <f t="shared" si="48"/>
        <v>3.1333333333333329</v>
      </c>
      <c r="N1044" s="32">
        <f t="shared" ca="1" si="49"/>
        <v>4.3965999999999994</v>
      </c>
      <c r="O1044" s="32">
        <f>IF(J1044&gt;AVERAGE(Prueba_1),$E$3,$E$4)</f>
        <v>3.2210526315789472</v>
      </c>
      <c r="P1044" s="39">
        <f t="shared" si="50"/>
        <v>5.0999999999999996</v>
      </c>
    </row>
    <row r="1045" spans="3:16" ht="15.75" thickBot="1" x14ac:dyDescent="0.3">
      <c r="C1045" s="25" t="s">
        <v>127</v>
      </c>
      <c r="D1045" s="26">
        <v>42546</v>
      </c>
      <c r="E1045" s="27" t="s">
        <v>565</v>
      </c>
      <c r="F1045" s="18" t="str">
        <f>VLOOKUP(E1045,BD_Escuela[],2,FALSE)</f>
        <v>Enfermería</v>
      </c>
      <c r="G1045" s="27">
        <v>36</v>
      </c>
      <c r="H1045" s="18" t="str">
        <f>VLOOKUP(G1045,BD_Participacion[],2)</f>
        <v xml:space="preserve">Media </v>
      </c>
      <c r="I1045" s="18">
        <f>INDEX(BD_DecimasExtras,MATCH(H1045,'BD Aux'!$H$7:$H$10,0),MATCH(YEAR(D1045),'BD Aux'!$I$6:$M$6,0))</f>
        <v>0.4</v>
      </c>
      <c r="J1045" s="27">
        <v>2.5</v>
      </c>
      <c r="K1045" s="27">
        <v>2.5</v>
      </c>
      <c r="L1045" s="27">
        <v>3.5</v>
      </c>
      <c r="M1045" s="32">
        <f t="shared" si="48"/>
        <v>4.6040983606557386</v>
      </c>
      <c r="N1045" s="32">
        <f t="shared" ca="1" si="49"/>
        <v>4.3275885245901646</v>
      </c>
      <c r="O1045" s="32">
        <f>IF(J1045&gt;AVERAGE(Prueba_1),$E$3,$E$4)</f>
        <v>3.2210526315789472</v>
      </c>
      <c r="P1045" s="39">
        <f t="shared" si="50"/>
        <v>2.5</v>
      </c>
    </row>
    <row r="1046" spans="3:16" ht="15.75" thickBot="1" x14ac:dyDescent="0.3">
      <c r="C1046" s="25" t="s">
        <v>537</v>
      </c>
      <c r="D1046" s="26">
        <v>42274</v>
      </c>
      <c r="E1046" s="27" t="s">
        <v>563</v>
      </c>
      <c r="F1046" s="18" t="str">
        <f>VLOOKUP(E1046,BD_Escuela[],2,FALSE)</f>
        <v>Bachilerato</v>
      </c>
      <c r="G1046" s="27">
        <v>16</v>
      </c>
      <c r="H1046" s="18" t="str">
        <f>VLOOKUP(G1046,BD_Participacion[],2)</f>
        <v>Baja</v>
      </c>
      <c r="I1046" s="18">
        <f>INDEX(BD_DecimasExtras,MATCH(H1046,'BD Aux'!$H$7:$H$10,0),MATCH(YEAR(D1046),'BD Aux'!$I$6:$M$6,0))</f>
        <v>0.1</v>
      </c>
      <c r="J1046" s="27">
        <v>5.9</v>
      </c>
      <c r="K1046" s="27">
        <v>5.3</v>
      </c>
      <c r="L1046" s="27">
        <v>2.7</v>
      </c>
      <c r="M1046" s="32">
        <f t="shared" si="48"/>
        <v>4.3040983606557379</v>
      </c>
      <c r="N1046" s="32">
        <f t="shared" ca="1" si="49"/>
        <v>3.7401885245901645</v>
      </c>
      <c r="O1046" s="32">
        <f>IF(J1046&gt;AVERAGE(Prueba_1),$E$3,$E$4)</f>
        <v>4.4092307692307706</v>
      </c>
      <c r="P1046" s="39">
        <f t="shared" ca="1" si="50"/>
        <v>3.7401885245901645</v>
      </c>
    </row>
    <row r="1047" spans="3:16" ht="15.75" thickBot="1" x14ac:dyDescent="0.3">
      <c r="C1047" s="25" t="s">
        <v>218</v>
      </c>
      <c r="D1047" s="26">
        <v>42141</v>
      </c>
      <c r="E1047" s="27" t="s">
        <v>565</v>
      </c>
      <c r="F1047" s="18" t="str">
        <f>VLOOKUP(E1047,BD_Escuela[],2,FALSE)</f>
        <v>Enfermería</v>
      </c>
      <c r="G1047" s="27">
        <v>24</v>
      </c>
      <c r="H1047" s="18" t="str">
        <f>VLOOKUP(G1047,BD_Participacion[],2)</f>
        <v>Baja</v>
      </c>
      <c r="I1047" s="18">
        <f>INDEX(BD_DecimasExtras,MATCH(H1047,'BD Aux'!$H$7:$H$10,0),MATCH(YEAR(D1047),'BD Aux'!$I$6:$M$6,0))</f>
        <v>0.1</v>
      </c>
      <c r="J1047" s="27">
        <v>1.2</v>
      </c>
      <c r="K1047" s="27">
        <v>1.8</v>
      </c>
      <c r="L1047" s="27">
        <v>2.2999999999999998</v>
      </c>
      <c r="M1047" s="32">
        <f t="shared" si="48"/>
        <v>4.3040983606557379</v>
      </c>
      <c r="N1047" s="32">
        <f t="shared" ca="1" si="49"/>
        <v>3.526588524590164</v>
      </c>
      <c r="O1047" s="32">
        <f>IF(J1047&gt;AVERAGE(Prueba_1),$E$3,$E$4)</f>
        <v>3.2210526315789472</v>
      </c>
      <c r="P1047" s="39">
        <f t="shared" ca="1" si="50"/>
        <v>3.2210526315789472</v>
      </c>
    </row>
    <row r="1048" spans="3:16" ht="15.75" thickBot="1" x14ac:dyDescent="0.3">
      <c r="C1048" s="29" t="s">
        <v>85</v>
      </c>
      <c r="D1048" s="30">
        <v>41593</v>
      </c>
      <c r="E1048" s="31" t="s">
        <v>577</v>
      </c>
      <c r="F1048" s="18" t="str">
        <f>VLOOKUP(E1048,BD_Escuela[],2,FALSE)</f>
        <v>Investigación Nutrición y Dietetica</v>
      </c>
      <c r="G1048" s="31">
        <v>25</v>
      </c>
      <c r="H1048" s="18" t="str">
        <f>VLOOKUP(G1048,BD_Participacion[],2)</f>
        <v>Baja</v>
      </c>
      <c r="I1048" s="18">
        <f>INDEX(BD_DecimasExtras,MATCH(H1048,'BD Aux'!$H$7:$H$10,0),MATCH(YEAR(D1048),'BD Aux'!$I$6:$M$6,0))</f>
        <v>0.1</v>
      </c>
      <c r="J1048" s="31">
        <v>1.1000000000000001</v>
      </c>
      <c r="K1048" s="31">
        <v>2.4</v>
      </c>
      <c r="L1048" s="31">
        <v>2.7</v>
      </c>
      <c r="M1048" s="32">
        <f t="shared" si="48"/>
        <v>4.3040983606557379</v>
      </c>
      <c r="N1048" s="32">
        <f t="shared" ca="1" si="49"/>
        <v>3.7401885245901645</v>
      </c>
      <c r="O1048" s="32">
        <f>IF(J1048&gt;AVERAGE(Prueba_1),$E$3,$E$4)</f>
        <v>3.2210526315789472</v>
      </c>
      <c r="P1048" s="39">
        <f t="shared" ca="1" si="50"/>
        <v>3.2210526315789472</v>
      </c>
    </row>
  </sheetData>
  <mergeCells count="4">
    <mergeCell ref="D1:F1"/>
    <mergeCell ref="E2:F2"/>
    <mergeCell ref="E3:F3"/>
    <mergeCell ref="E4:F4"/>
  </mergeCells>
  <phoneticPr fontId="10" type="noConversion"/>
  <dataValidations disablePrompts="1" count="1">
    <dataValidation type="custom" allowBlank="1" showInputMessage="1" showErrorMessage="1" sqref="D7:D1048" xr:uid="{78DBA4A5-561F-4879-BE32-0019A03175B9}">
      <formula1>IF(NOT(AND(MOD(DAY(D7),2)=0,MONTH(D7)&gt;=3,MONTH(D7)&lt;=5)),TRUE,FALSE)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BE9-7592-4400-B3DA-67767453CF97}">
  <dimension ref="B4:M16"/>
  <sheetViews>
    <sheetView workbookViewId="0">
      <selection activeCell="F8" sqref="F8"/>
    </sheetView>
  </sheetViews>
  <sheetFormatPr defaultColWidth="11.42578125" defaultRowHeight="15" x14ac:dyDescent="0.25"/>
  <cols>
    <col min="2" max="2" width="17.140625" customWidth="1"/>
    <col min="3" max="3" width="35.140625" bestFit="1" customWidth="1"/>
    <col min="5" max="5" width="14.140625" customWidth="1"/>
    <col min="6" max="6" width="14.42578125" customWidth="1"/>
  </cols>
  <sheetData>
    <row r="4" spans="2:13" ht="15.75" thickBot="1" x14ac:dyDescent="0.3"/>
    <row r="5" spans="2:13" ht="18.75" thickBot="1" x14ac:dyDescent="0.3">
      <c r="B5" s="16" t="s">
        <v>557</v>
      </c>
      <c r="C5" s="17" t="s">
        <v>558</v>
      </c>
      <c r="E5" t="s">
        <v>541</v>
      </c>
      <c r="F5" t="s">
        <v>543</v>
      </c>
      <c r="H5" s="46" t="s">
        <v>551</v>
      </c>
      <c r="I5" s="47"/>
      <c r="J5" s="47"/>
      <c r="K5" s="47"/>
      <c r="L5" s="47"/>
      <c r="M5" s="48"/>
    </row>
    <row r="6" spans="2:13" ht="16.5" thickBot="1" x14ac:dyDescent="0.3">
      <c r="B6" s="10" t="s">
        <v>559</v>
      </c>
      <c r="C6" s="14" t="s">
        <v>560</v>
      </c>
      <c r="E6">
        <v>0</v>
      </c>
      <c r="F6" t="s">
        <v>553</v>
      </c>
      <c r="H6" s="1" t="s">
        <v>552</v>
      </c>
      <c r="I6" s="2">
        <v>2013</v>
      </c>
      <c r="J6" s="2">
        <v>2014</v>
      </c>
      <c r="K6" s="2">
        <v>2015</v>
      </c>
      <c r="L6" s="2">
        <v>2016</v>
      </c>
      <c r="M6" s="3">
        <v>2017</v>
      </c>
    </row>
    <row r="7" spans="2:13" ht="15.75" x14ac:dyDescent="0.25">
      <c r="B7" s="11" t="s">
        <v>561</v>
      </c>
      <c r="C7" s="15" t="s">
        <v>562</v>
      </c>
      <c r="E7">
        <v>15</v>
      </c>
      <c r="F7" t="s">
        <v>554</v>
      </c>
      <c r="H7" s="4" t="s">
        <v>553</v>
      </c>
      <c r="I7" s="7">
        <v>0</v>
      </c>
      <c r="J7" s="8">
        <v>0</v>
      </c>
      <c r="K7" s="8">
        <v>0</v>
      </c>
      <c r="L7" s="8">
        <v>0</v>
      </c>
      <c r="M7" s="38">
        <v>0.1</v>
      </c>
    </row>
    <row r="8" spans="2:13" ht="15.75" x14ac:dyDescent="0.25">
      <c r="B8" s="10" t="s">
        <v>563</v>
      </c>
      <c r="C8" s="14" t="s">
        <v>564</v>
      </c>
      <c r="E8">
        <v>30</v>
      </c>
      <c r="F8" t="s">
        <v>555</v>
      </c>
      <c r="H8" s="5" t="s">
        <v>554</v>
      </c>
      <c r="I8" s="33">
        <v>0.1</v>
      </c>
      <c r="J8" s="9">
        <v>0.1</v>
      </c>
      <c r="K8" s="9">
        <v>0.1</v>
      </c>
      <c r="L8" s="9">
        <v>0.1</v>
      </c>
      <c r="M8" s="34">
        <v>0.2</v>
      </c>
    </row>
    <row r="9" spans="2:13" ht="15.75" x14ac:dyDescent="0.25">
      <c r="B9" s="11" t="s">
        <v>565</v>
      </c>
      <c r="C9" s="15" t="s">
        <v>566</v>
      </c>
      <c r="E9">
        <v>45</v>
      </c>
      <c r="F9" t="s">
        <v>556</v>
      </c>
      <c r="H9" s="5" t="s">
        <v>555</v>
      </c>
      <c r="I9" s="33">
        <v>0.2</v>
      </c>
      <c r="J9" s="9">
        <v>0.3</v>
      </c>
      <c r="K9" s="9">
        <v>0.3</v>
      </c>
      <c r="L9" s="9">
        <v>0.4</v>
      </c>
      <c r="M9" s="34">
        <v>0.4</v>
      </c>
    </row>
    <row r="10" spans="2:13" ht="16.5" thickBot="1" x14ac:dyDescent="0.3">
      <c r="B10" s="12" t="s">
        <v>567</v>
      </c>
      <c r="C10" s="14" t="s">
        <v>568</v>
      </c>
      <c r="H10" s="6" t="s">
        <v>556</v>
      </c>
      <c r="I10" s="35">
        <v>0.5</v>
      </c>
      <c r="J10" s="36">
        <v>0.5</v>
      </c>
      <c r="K10" s="36">
        <v>0.6</v>
      </c>
      <c r="L10" s="36">
        <v>0.6</v>
      </c>
      <c r="M10" s="37">
        <v>0.7</v>
      </c>
    </row>
    <row r="11" spans="2:13" ht="15.75" x14ac:dyDescent="0.25">
      <c r="B11" s="13" t="s">
        <v>569</v>
      </c>
      <c r="C11" s="15" t="s">
        <v>570</v>
      </c>
    </row>
    <row r="12" spans="2:13" ht="15.75" x14ac:dyDescent="0.25">
      <c r="B12" s="12" t="s">
        <v>571</v>
      </c>
      <c r="C12" s="14" t="s">
        <v>572</v>
      </c>
    </row>
    <row r="13" spans="2:13" ht="15.75" x14ac:dyDescent="0.25">
      <c r="B13" s="13" t="s">
        <v>573</v>
      </c>
      <c r="C13" s="15" t="s">
        <v>574</v>
      </c>
    </row>
    <row r="14" spans="2:13" ht="15.75" x14ac:dyDescent="0.25">
      <c r="B14" s="12" t="s">
        <v>575</v>
      </c>
      <c r="C14" s="14" t="s">
        <v>576</v>
      </c>
    </row>
    <row r="15" spans="2:13" ht="15.75" x14ac:dyDescent="0.25">
      <c r="B15" s="11" t="s">
        <v>577</v>
      </c>
      <c r="C15" s="15" t="s">
        <v>578</v>
      </c>
    </row>
    <row r="16" spans="2:13" ht="15.75" x14ac:dyDescent="0.25">
      <c r="B16" s="10" t="s">
        <v>579</v>
      </c>
      <c r="C16" s="14" t="s">
        <v>580</v>
      </c>
    </row>
  </sheetData>
  <mergeCells count="1">
    <mergeCell ref="H5:M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BD_Principal</vt:lpstr>
      <vt:lpstr>BD Aux</vt:lpstr>
      <vt:lpstr>BD_DecimasExtras</vt:lpstr>
      <vt:lpstr>Codigo_Escuela</vt:lpstr>
      <vt:lpstr>Facultad</vt:lpstr>
      <vt:lpstr>Fecha_Ingreso</vt:lpstr>
      <vt:lpstr>NF_1</vt:lpstr>
      <vt:lpstr>Participación</vt:lpstr>
      <vt:lpstr>Prueba_1</vt:lpstr>
      <vt:lpstr>Prueba_2</vt:lpstr>
      <vt:lpstr>Prueba_3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Uribe</dc:creator>
  <cp:lastModifiedBy>Matías Duhalde</cp:lastModifiedBy>
  <dcterms:created xsi:type="dcterms:W3CDTF">2019-09-05T16:41:12Z</dcterms:created>
  <dcterms:modified xsi:type="dcterms:W3CDTF">2020-04-07T18:57:50Z</dcterms:modified>
</cp:coreProperties>
</file>