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-repo\IIC1062\Clases\Clase_04\"/>
    </mc:Choice>
  </mc:AlternateContent>
  <xr:revisionPtr revIDLastSave="0" documentId="13_ncr:1_{D055CF23-35F2-4294-88EF-B5792043375D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BD_Alumnos" sheetId="1" r:id="rId1"/>
    <sheet name="Ejercicios Buscarv BuscarH" sheetId="2" r:id="rId2"/>
    <sheet name="T_Observaciones" sheetId="4" state="hidden" r:id="rId3"/>
    <sheet name="BD_carreras" sheetId="3" r:id="rId4"/>
    <sheet name="Consulta" sheetId="5" r:id="rId5"/>
  </sheets>
  <definedNames>
    <definedName name="Apellidos_validos">Table1[Apellido]</definedName>
    <definedName name="ID_validos">Table1[ID]</definedName>
    <definedName name="Nombres_validos">Table1[Nombre]</definedName>
    <definedName name="_xlnm.Print_Area" localSheetId="3">BD_carreras!$D$6:$D$20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5" l="1"/>
  <c r="F11" i="5"/>
  <c r="F9" i="5"/>
  <c r="B83" i="2"/>
  <c r="D83" i="2" l="1"/>
  <c r="C83" i="2"/>
  <c r="D61" i="2"/>
  <c r="D62" i="2"/>
  <c r="D63" i="2"/>
  <c r="D64" i="2"/>
  <c r="C62" i="2"/>
  <c r="C63" i="2"/>
  <c r="C64" i="2"/>
  <c r="C61" i="2"/>
  <c r="B47" i="2"/>
  <c r="B48" i="2"/>
  <c r="B49" i="2"/>
  <c r="B50" i="2"/>
  <c r="B51" i="2"/>
  <c r="C55" i="2"/>
  <c r="B36" i="2"/>
  <c r="B18" i="2"/>
  <c r="D58" i="1" l="1"/>
  <c r="H57" i="1"/>
  <c r="D59" i="2" l="1"/>
  <c r="C59" i="2"/>
  <c r="B59" i="2"/>
</calcChain>
</file>

<file path=xl/sharedStrings.xml><?xml version="1.0" encoding="utf-8"?>
<sst xmlns="http://schemas.openxmlformats.org/spreadsheetml/2006/main" count="425" uniqueCount="356">
  <si>
    <t>Pontificia Universidad Católica de Chile</t>
  </si>
  <si>
    <t>Lista del Curso</t>
  </si>
  <si>
    <t>IIC1062-2</t>
  </si>
  <si>
    <t>Año/Periodo</t>
  </si>
  <si>
    <t>2019/22</t>
  </si>
  <si>
    <t>N°</t>
  </si>
  <si>
    <t>Rut</t>
  </si>
  <si>
    <t>Apellido Paterno</t>
  </si>
  <si>
    <t>Apellido Materno</t>
  </si>
  <si>
    <t>Nombres</t>
  </si>
  <si>
    <t>Cod. Curriculum</t>
  </si>
  <si>
    <t>Correo</t>
  </si>
  <si>
    <t>20091279-9</t>
  </si>
  <si>
    <t>AGUILERA</t>
  </si>
  <si>
    <t>VÁSQUEZ</t>
  </si>
  <si>
    <t>CARMEN GLORIA</t>
  </si>
  <si>
    <t>100102</t>
  </si>
  <si>
    <t>cgaguilera@uc.cl</t>
  </si>
  <si>
    <t>19081262-6</t>
  </si>
  <si>
    <t>ÁLAMOS</t>
  </si>
  <si>
    <t>DONOSO</t>
  </si>
  <si>
    <t>CRISTÓBAL GUILLERMO</t>
  </si>
  <si>
    <t>040093</t>
  </si>
  <si>
    <t>cgalamos@uc.cl</t>
  </si>
  <si>
    <t>20284332-8</t>
  </si>
  <si>
    <t>ALZÉRRECA</t>
  </si>
  <si>
    <t>RABAGLIATI</t>
  </si>
  <si>
    <t>BENJAMÍN</t>
  </si>
  <si>
    <t>110020</t>
  </si>
  <si>
    <t>balzerreca@uc.cl</t>
  </si>
  <si>
    <t>19892719-8</t>
  </si>
  <si>
    <t>ARAYA</t>
  </si>
  <si>
    <t>NODA</t>
  </si>
  <si>
    <t>JOAQUÍN IGNACIO</t>
  </si>
  <si>
    <t>040013</t>
  </si>
  <si>
    <t>jiaraya4@uc.cl</t>
  </si>
  <si>
    <t>19790008-3</t>
  </si>
  <si>
    <t>BALART</t>
  </si>
  <si>
    <t>MEDINA</t>
  </si>
  <si>
    <t>FEDERICO</t>
  </si>
  <si>
    <t>fbalart1@uc.cl</t>
  </si>
  <si>
    <t>19247247-4</t>
  </si>
  <si>
    <t>BAMBACH</t>
  </si>
  <si>
    <t>NOGUERA</t>
  </si>
  <si>
    <t>SANTIAGO JOSÉ</t>
  </si>
  <si>
    <t>050004</t>
  </si>
  <si>
    <t>sjbambach@uc.cl</t>
  </si>
  <si>
    <t>19346529-3</t>
  </si>
  <si>
    <t>BATARCE</t>
  </si>
  <si>
    <t>CONTRERAS</t>
  </si>
  <si>
    <t>CATALINA</t>
  </si>
  <si>
    <t>160001</t>
  </si>
  <si>
    <t>cbatarce@uc.cl</t>
  </si>
  <si>
    <t>19596909-4</t>
  </si>
  <si>
    <t>BOURNAS</t>
  </si>
  <si>
    <t>PALACIOS</t>
  </si>
  <si>
    <t>NICOLAS FELIPE</t>
  </si>
  <si>
    <t>nfbournas@uc.cl</t>
  </si>
  <si>
    <t>19810330-6</t>
  </si>
  <si>
    <t>BRIONES</t>
  </si>
  <si>
    <t>ÁLVARO NICOLÁS</t>
  </si>
  <si>
    <t>anbriones@uc.cl</t>
  </si>
  <si>
    <t>19401189-K</t>
  </si>
  <si>
    <t>BUCHER</t>
  </si>
  <si>
    <t>PETTERSEN</t>
  </si>
  <si>
    <t>MARÍA VERÓNICA</t>
  </si>
  <si>
    <t>mvbucher@uc.cl</t>
  </si>
  <si>
    <t>19401276-4</t>
  </si>
  <si>
    <t>CISTERNAS</t>
  </si>
  <si>
    <t>CONCHA</t>
  </si>
  <si>
    <t>MARÍA BERNARDITA</t>
  </si>
  <si>
    <t>mbcisternas@uc.cl</t>
  </si>
  <si>
    <t>18672938-2</t>
  </si>
  <si>
    <t>COPPA</t>
  </si>
  <si>
    <t>MELLA</t>
  </si>
  <si>
    <t>SUJIJ CHARLOTTE</t>
  </si>
  <si>
    <t>641001</t>
  </si>
  <si>
    <t>sccoppa@uc.cl</t>
  </si>
  <si>
    <t>19739544-3</t>
  </si>
  <si>
    <t>DROGUETT</t>
  </si>
  <si>
    <t>MUÑOZ</t>
  </si>
  <si>
    <t>KEVIN ARTURO</t>
  </si>
  <si>
    <t>100006</t>
  </si>
  <si>
    <t>kadroguett@uc.cl</t>
  </si>
  <si>
    <t>19605754-4</t>
  </si>
  <si>
    <t>DUHART</t>
  </si>
  <si>
    <t>DIAZ</t>
  </si>
  <si>
    <t>BENJAMIN</t>
  </si>
  <si>
    <t>bduhart1@uc.cl</t>
  </si>
  <si>
    <t>19669073-5</t>
  </si>
  <si>
    <t>ECHEVERRIA</t>
  </si>
  <si>
    <t>LARRAIN</t>
  </si>
  <si>
    <t>ELISA</t>
  </si>
  <si>
    <t>eecheverria2@uc.cl</t>
  </si>
  <si>
    <t>19832305-5</t>
  </si>
  <si>
    <t>JAMETT</t>
  </si>
  <si>
    <t>FIERRO</t>
  </si>
  <si>
    <t>ERIK JOSUE</t>
  </si>
  <si>
    <t>010002</t>
  </si>
  <si>
    <t>ejjamett@uc.cl</t>
  </si>
  <si>
    <t>19539947-6</t>
  </si>
  <si>
    <t>KAST</t>
  </si>
  <si>
    <t>ADRIASOLA</t>
  </si>
  <si>
    <t>NICOLÁS JOSÉ</t>
  </si>
  <si>
    <t>njkast@uc.cl</t>
  </si>
  <si>
    <t>19673592-5</t>
  </si>
  <si>
    <t>LEON</t>
  </si>
  <si>
    <t>WIELANDT</t>
  </si>
  <si>
    <t>PAULA</t>
  </si>
  <si>
    <t>pleon1@uc.cl</t>
  </si>
  <si>
    <t>19401309-4</t>
  </si>
  <si>
    <t>LÓPEZ</t>
  </si>
  <si>
    <t>HUNEEUS</t>
  </si>
  <si>
    <t>JAVIERA</t>
  </si>
  <si>
    <t>jlopez8@uc.cl</t>
  </si>
  <si>
    <t>19636215-0</t>
  </si>
  <si>
    <t>MARIN</t>
  </si>
  <si>
    <t>ALAMOS</t>
  </si>
  <si>
    <t>MARIA JOSE</t>
  </si>
  <si>
    <t>mjmarin3@uc.cl</t>
  </si>
  <si>
    <t>19189303-4</t>
  </si>
  <si>
    <t>MARINELLO</t>
  </si>
  <si>
    <t>HURTADO</t>
  </si>
  <si>
    <t>MARÍA JOSÉ</t>
  </si>
  <si>
    <t>280008</t>
  </si>
  <si>
    <t>mjmarinello@uc.cl</t>
  </si>
  <si>
    <t>20164863-7</t>
  </si>
  <si>
    <t>MARTABIT</t>
  </si>
  <si>
    <t>JACOB</t>
  </si>
  <si>
    <t>PABLO</t>
  </si>
  <si>
    <t>pablo.martabit@uc.cl</t>
  </si>
  <si>
    <t>19245978-8</t>
  </si>
  <si>
    <t>MONTT</t>
  </si>
  <si>
    <t>BLANCHARD</t>
  </si>
  <si>
    <t>MARÍA IGNACIA</t>
  </si>
  <si>
    <t>mgmontt@uc.cl</t>
  </si>
  <si>
    <t>18604109-7</t>
  </si>
  <si>
    <t>MOSQUEDA</t>
  </si>
  <si>
    <t>YAÑEZ</t>
  </si>
  <si>
    <t>ZAFIRA VALENTINA</t>
  </si>
  <si>
    <t>090001</t>
  </si>
  <si>
    <t>zvmosqueda@uc.cl</t>
  </si>
  <si>
    <t>19475645-3</t>
  </si>
  <si>
    <t>OCHAGAVÍA</t>
  </si>
  <si>
    <t>MOREIRA</t>
  </si>
  <si>
    <t>JOSÉ AGUSTÍN</t>
  </si>
  <si>
    <t>jaochagavia@uc.cl</t>
  </si>
  <si>
    <t>20063292-3</t>
  </si>
  <si>
    <t>OLAVARRÍA</t>
  </si>
  <si>
    <t>PALMA</t>
  </si>
  <si>
    <t>FERNANDA VALENTINA</t>
  </si>
  <si>
    <t>062001</t>
  </si>
  <si>
    <t>Fdaolavarria@uc.cl</t>
  </si>
  <si>
    <t>19639363-3</t>
  </si>
  <si>
    <t>PARODI</t>
  </si>
  <si>
    <t>CRUZAT</t>
  </si>
  <si>
    <t>IGNACIO</t>
  </si>
  <si>
    <t>iparodi1@uc.cl</t>
  </si>
  <si>
    <t>19236534-1</t>
  </si>
  <si>
    <t>PAVEZ</t>
  </si>
  <si>
    <t>CARRASCO</t>
  </si>
  <si>
    <t>VALENTINA IGNACIA</t>
  </si>
  <si>
    <t>vipavez@uc.cl</t>
  </si>
  <si>
    <t>19488512-1</t>
  </si>
  <si>
    <t>PEREDO</t>
  </si>
  <si>
    <t>OVALLE</t>
  </si>
  <si>
    <t>AGUSTÍN ALBERTO</t>
  </si>
  <si>
    <t>aaperedo@uc.cl</t>
  </si>
  <si>
    <t>19524131-7</t>
  </si>
  <si>
    <t>PHILLIPS</t>
  </si>
  <si>
    <t>CORREA</t>
  </si>
  <si>
    <t>miphillips@uc.cl</t>
  </si>
  <si>
    <t>19228611-5</t>
  </si>
  <si>
    <t>QUINTERO</t>
  </si>
  <si>
    <t>FAÚNDEZ</t>
  </si>
  <si>
    <t>GUILLERMO ESTEBAN</t>
  </si>
  <si>
    <t>gequintero@uc.cl</t>
  </si>
  <si>
    <t>19526301-9</t>
  </si>
  <si>
    <t>ROJAS</t>
  </si>
  <si>
    <t>PORRAS</t>
  </si>
  <si>
    <t>MATIAS ALBERTO</t>
  </si>
  <si>
    <t>marojas17@uc.cl</t>
  </si>
  <si>
    <t>20075044-6</t>
  </si>
  <si>
    <t>SALAZAR</t>
  </si>
  <si>
    <t>ABADIE</t>
  </si>
  <si>
    <t>ARANTZA AINOHA</t>
  </si>
  <si>
    <t>arantza.salazar@uc.cl</t>
  </si>
  <si>
    <t>19831576-1</t>
  </si>
  <si>
    <t>SALINAS</t>
  </si>
  <si>
    <t>GONZALEZ</t>
  </si>
  <si>
    <t>FLORENCIA ANTONIA</t>
  </si>
  <si>
    <t>fnsalinas@uc.cl</t>
  </si>
  <si>
    <t>19637510-4</t>
  </si>
  <si>
    <t>SARQUIS</t>
  </si>
  <si>
    <t>VIAL</t>
  </si>
  <si>
    <t>JORGE ALFONSO</t>
  </si>
  <si>
    <t>jasarquis@uc.cl</t>
  </si>
  <si>
    <t>19637050-1</t>
  </si>
  <si>
    <t>SILVA</t>
  </si>
  <si>
    <t>VICUÑA</t>
  </si>
  <si>
    <t>TOMAS</t>
  </si>
  <si>
    <t>tsilva5@uc.cl</t>
  </si>
  <si>
    <t>19246765-9</t>
  </si>
  <si>
    <t>STEINSAPIR</t>
  </si>
  <si>
    <t>APT</t>
  </si>
  <si>
    <t>NATALIA SYLVIA</t>
  </si>
  <si>
    <t>nssteinsapir@uc.cl</t>
  </si>
  <si>
    <t>19247371-3</t>
  </si>
  <si>
    <t>VAL</t>
  </si>
  <si>
    <t>JIMÉNEZ</t>
  </si>
  <si>
    <t>SEBASTIÁN IGNACIO</t>
  </si>
  <si>
    <t>sival@uc.cl</t>
  </si>
  <si>
    <t>19705119-1</t>
  </si>
  <si>
    <t>VALDIVIA</t>
  </si>
  <si>
    <t>MATTEODA</t>
  </si>
  <si>
    <t>570003</t>
  </si>
  <si>
    <t>nfvaldivia@uc.cl</t>
  </si>
  <si>
    <t>19946088-9</t>
  </si>
  <si>
    <t>VALLE</t>
  </si>
  <si>
    <t>MEDEL</t>
  </si>
  <si>
    <t>FELIPE ANTONIO</t>
  </si>
  <si>
    <t>favalle@uc.cl</t>
  </si>
  <si>
    <t>18401805-5</t>
  </si>
  <si>
    <t>VERDUGO</t>
  </si>
  <si>
    <t>YASMARA LISSET</t>
  </si>
  <si>
    <t>ylverdugo@uc.cl</t>
  </si>
  <si>
    <t>18709028-8</t>
  </si>
  <si>
    <t>VILCHEZ</t>
  </si>
  <si>
    <t>JOSE IGNACIO</t>
  </si>
  <si>
    <t>090101</t>
  </si>
  <si>
    <t>jgvilchez@uc.cl</t>
  </si>
  <si>
    <t>20165216-2</t>
  </si>
  <si>
    <t>WALKER</t>
  </si>
  <si>
    <t>LECAROS</t>
  </si>
  <si>
    <t>MARTÍN</t>
  </si>
  <si>
    <t>mwalke@uc.cl</t>
  </si>
  <si>
    <t>Búsqueda Horizontal</t>
  </si>
  <si>
    <r>
      <rPr>
        <b/>
        <sz val="11"/>
        <color theme="1"/>
        <rFont val="Calibri"/>
        <family val="2"/>
        <scheme val="minor"/>
      </rPr>
      <t>Example 1:</t>
    </r>
    <r>
      <rPr>
        <sz val="10"/>
        <rFont val="Arial"/>
        <family val="2"/>
      </rPr>
      <t>Busqueda Horizontal - Localizar el Teléfono de Chin Búsqueda poco usada</t>
    </r>
  </si>
  <si>
    <t>Category</t>
  </si>
  <si>
    <t>Tina</t>
  </si>
  <si>
    <t>Gigi</t>
  </si>
  <si>
    <t>Chin</t>
  </si>
  <si>
    <t>Tyrone</t>
  </si>
  <si>
    <t>Bobi</t>
  </si>
  <si>
    <t>Hire Date</t>
  </si>
  <si>
    <t>Salary</t>
  </si>
  <si>
    <t>Office Number</t>
  </si>
  <si>
    <t>Phone</t>
  </si>
  <si>
    <t>(206) 311-2567</t>
  </si>
  <si>
    <t>(253) 577-9177</t>
  </si>
  <si>
    <t>(206) 582-3391</t>
  </si>
  <si>
    <t>(253) 561-5768</t>
  </si>
  <si>
    <t>(253) 598-1171</t>
  </si>
  <si>
    <t>Employee:</t>
  </si>
  <si>
    <t>Phone:</t>
  </si>
  <si>
    <t xml:space="preserve">Area de Terreno </t>
  </si>
  <si>
    <t>Diametro del Tubo</t>
  </si>
  <si>
    <t>Busqueda Vertical</t>
  </si>
  <si>
    <t>Area de Terreno</t>
  </si>
  <si>
    <t>Total Ventas</t>
  </si>
  <si>
    <t>Rating</t>
  </si>
  <si>
    <t>Comisión</t>
  </si>
  <si>
    <t>Bajo el Promedio</t>
  </si>
  <si>
    <t>Promedio</t>
  </si>
  <si>
    <t>Arriba del Promedio</t>
  </si>
  <si>
    <t>Muy Bien</t>
  </si>
  <si>
    <t>Excelente</t>
  </si>
  <si>
    <t>Nombre</t>
  </si>
  <si>
    <t>Ventas</t>
  </si>
  <si>
    <t>Empleado</t>
  </si>
  <si>
    <t>Sioux</t>
  </si>
  <si>
    <t>Kim</t>
  </si>
  <si>
    <t>Franny</t>
  </si>
  <si>
    <t>ID</t>
  </si>
  <si>
    <t>Apellido</t>
  </si>
  <si>
    <t>E-mail</t>
  </si>
  <si>
    <t>880-10000</t>
  </si>
  <si>
    <t>Leff</t>
  </si>
  <si>
    <t>Julianne</t>
  </si>
  <si>
    <t>LeffJ@PBY.com</t>
  </si>
  <si>
    <t>253-559-4034</t>
  </si>
  <si>
    <t>880-10001</t>
  </si>
  <si>
    <t>Piano</t>
  </si>
  <si>
    <t>Milagros</t>
  </si>
  <si>
    <t>PianoM@PBY.com</t>
  </si>
  <si>
    <t>253-553-4381</t>
  </si>
  <si>
    <t>880-10002</t>
  </si>
  <si>
    <t>Coller</t>
  </si>
  <si>
    <t>Kathrine</t>
  </si>
  <si>
    <t>CollerK@PBY.com</t>
  </si>
  <si>
    <t>206-762-2195</t>
  </si>
  <si>
    <t>880-10003</t>
  </si>
  <si>
    <t>Stackpole</t>
  </si>
  <si>
    <t>Lonnie</t>
  </si>
  <si>
    <t>StackpoleL@PBY.com</t>
  </si>
  <si>
    <t>253-764-6538</t>
  </si>
  <si>
    <t>880-10004</t>
  </si>
  <si>
    <t>Lintz</t>
  </si>
  <si>
    <t>Kurt</t>
  </si>
  <si>
    <t>LintzK@PBY.com</t>
  </si>
  <si>
    <t>206-736-4510</t>
  </si>
  <si>
    <t>880-10005</t>
  </si>
  <si>
    <t>Dudgeon</t>
  </si>
  <si>
    <t>Penelope</t>
  </si>
  <si>
    <t>DudgeonP@PBY.com</t>
  </si>
  <si>
    <t>253-452-9723</t>
  </si>
  <si>
    <t>880-10006</t>
  </si>
  <si>
    <t>Hughs</t>
  </si>
  <si>
    <t>Pearlie</t>
  </si>
  <si>
    <t>HughsP@PBY.com</t>
  </si>
  <si>
    <t>253-719-7600</t>
  </si>
  <si>
    <r>
      <rPr>
        <b/>
        <sz val="11"/>
        <color theme="1"/>
        <rFont val="Calibri"/>
        <family val="2"/>
        <scheme val="minor"/>
      </rPr>
      <t>Example 5:</t>
    </r>
    <r>
      <rPr>
        <sz val="10"/>
        <rFont val="Arial"/>
        <family val="2"/>
      </rPr>
      <t xml:space="preserve"> VLOOKUP and MATCH functions with Exact Match Lookup. MATCH for Column Index Number. </t>
    </r>
    <r>
      <rPr>
        <b/>
        <sz val="11"/>
        <color theme="1"/>
        <rFont val="Calibri"/>
        <family val="2"/>
        <scheme val="minor"/>
      </rPr>
      <t>Goal:</t>
    </r>
    <r>
      <rPr>
        <sz val="10"/>
        <rFont val="Arial"/>
        <family val="2"/>
      </rPr>
      <t xml:space="preserve"> Retrieve employee data.</t>
    </r>
  </si>
  <si>
    <t>MATCH function is a lookup function.</t>
  </si>
  <si>
    <t>MATCH function  returns the relative position of an item in a list.</t>
  </si>
  <si>
    <t>This method is dynamic: 1) columns can be in any order and 2) If you change input formula updates.</t>
  </si>
  <si>
    <t>Codigo Carrera</t>
  </si>
  <si>
    <t>Nombre Carrera</t>
  </si>
  <si>
    <t>Quimica y Farmacia</t>
  </si>
  <si>
    <t>Construcción Civil</t>
  </si>
  <si>
    <t>Ingeniería Civil</t>
  </si>
  <si>
    <t>Ingeniería Civil de Industrias</t>
  </si>
  <si>
    <t>Ingenierá Comercial</t>
  </si>
  <si>
    <t>Estadistica</t>
  </si>
  <si>
    <t>College Matemáticas</t>
  </si>
  <si>
    <t>College Sociales</t>
  </si>
  <si>
    <t>Agronomía y Forestal</t>
  </si>
  <si>
    <t>Nutrición y Dietetica</t>
  </si>
  <si>
    <t>Publicidad</t>
  </si>
  <si>
    <t>Geografía</t>
  </si>
  <si>
    <t>Licenciatura Letras</t>
  </si>
  <si>
    <t>Entre 1 y 3,9</t>
  </si>
  <si>
    <t>Entre 4 y 5,9</t>
  </si>
  <si>
    <t>Mayor a 6</t>
  </si>
  <si>
    <t xml:space="preserve">Intervalo </t>
  </si>
  <si>
    <t>Observación</t>
  </si>
  <si>
    <t>Muy Bueno</t>
  </si>
  <si>
    <t>Cuidado …Revisar Conceptos</t>
  </si>
  <si>
    <t>Ingrese Rut del Alumno</t>
  </si>
  <si>
    <t>Nota Control 1</t>
  </si>
  <si>
    <t>Consulta Alumnos UC</t>
  </si>
  <si>
    <t>,,,,,</t>
  </si>
  <si>
    <r>
      <rPr>
        <b/>
        <sz val="11"/>
        <color theme="1"/>
        <rFont val="Calibri"/>
        <family val="2"/>
        <scheme val="minor"/>
      </rPr>
      <t>Example 3:</t>
    </r>
    <r>
      <rPr>
        <sz val="10"/>
        <rFont val="Arial"/>
        <family val="2"/>
      </rPr>
      <t xml:space="preserve"> Buscarv con Búsqueda aproximada</t>
    </r>
  </si>
  <si>
    <t>Josefina</t>
  </si>
  <si>
    <t>Si Josefina tiene ventas cercana a 7000, cuál es su comisión ???</t>
  </si>
  <si>
    <r>
      <rPr>
        <b/>
        <sz val="11"/>
        <color theme="1"/>
        <rFont val="Calibri"/>
        <family val="2"/>
        <scheme val="minor"/>
      </rPr>
      <t>Example 4:</t>
    </r>
    <r>
      <rPr>
        <b/>
        <sz val="10"/>
        <rFont val="Arial"/>
        <family val="2"/>
      </rPr>
      <t xml:space="preserve"> Buscarv combinado con la función coincidir…Porqué usar coincidir ????</t>
    </r>
  </si>
  <si>
    <t>Validar Ingreso ID</t>
  </si>
  <si>
    <t>"=Tabla_alumnos[#Encabezados]</t>
  </si>
  <si>
    <t>"=Tabla_alumnos[#Todo]</t>
  </si>
  <si>
    <t>"=Tabla_alumnos</t>
  </si>
  <si>
    <t>Sólo Encabezado</t>
  </si>
  <si>
    <t>Datos + Encabezado</t>
  </si>
  <si>
    <t>Sólo Datos sin Encabezado</t>
  </si>
  <si>
    <r>
      <rPr>
        <b/>
        <sz val="20"/>
        <color theme="1"/>
        <rFont val="Calibri"/>
        <family val="2"/>
        <scheme val="minor"/>
      </rPr>
      <t>Example 2:</t>
    </r>
    <r>
      <rPr>
        <sz val="20"/>
        <rFont val="Arial"/>
        <family val="2"/>
      </rPr>
      <t xml:space="preserve"> Buscarv con Busqueda Aproximada</t>
    </r>
  </si>
  <si>
    <t>Total</t>
  </si>
  <si>
    <t>Fecha</t>
  </si>
  <si>
    <t>Si cambiamos el orden de las filas en una tabla, se corrompen los índices y cambian los resultados de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</si>
</sst>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ddd"/>
    <numFmt numFmtId="165" formatCode="0&quot;''&quot;"/>
  </numFmts>
  <fonts count="24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10"/>
      <color theme="1"/>
      <name val="Arial"/>
      <family val="2"/>
    </font>
    <font>
      <b/>
      <sz val="18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24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4" borderId="6" xfId="0" applyFont="1" applyFill="1" applyBorder="1"/>
    <xf numFmtId="0" fontId="0" fillId="0" borderId="6" xfId="0" applyBorder="1"/>
    <xf numFmtId="0" fontId="0" fillId="5" borderId="6" xfId="0" applyFill="1" applyBorder="1"/>
    <xf numFmtId="0" fontId="4" fillId="0" borderId="0" xfId="1"/>
    <xf numFmtId="3" fontId="0" fillId="0" borderId="6" xfId="0" applyNumberFormat="1" applyBorder="1"/>
    <xf numFmtId="0" fontId="5" fillId="5" borderId="6" xfId="0" applyFont="1" applyFill="1" applyBorder="1"/>
    <xf numFmtId="8" fontId="0" fillId="0" borderId="6" xfId="0" applyNumberFormat="1" applyBorder="1"/>
    <xf numFmtId="0" fontId="1" fillId="4" borderId="6" xfId="0" applyFont="1" applyFill="1" applyBorder="1"/>
    <xf numFmtId="0" fontId="1" fillId="4" borderId="6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Fill="1"/>
    <xf numFmtId="0" fontId="0" fillId="7" borderId="6" xfId="0" applyFill="1" applyBorder="1"/>
    <xf numFmtId="0" fontId="0" fillId="6" borderId="6" xfId="0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/>
    <xf numFmtId="0" fontId="0" fillId="0" borderId="0" xfId="0" applyFill="1" applyBorder="1"/>
    <xf numFmtId="0" fontId="7" fillId="3" borderId="3" xfId="0" applyFont="1" applyFill="1" applyBorder="1"/>
    <xf numFmtId="8" fontId="7" fillId="0" borderId="6" xfId="0" applyNumberFormat="1" applyFont="1" applyBorder="1"/>
    <xf numFmtId="0" fontId="7" fillId="0" borderId="0" xfId="0" applyFont="1" applyAlignment="1">
      <alignment horizontal="center"/>
    </xf>
    <xf numFmtId="0" fontId="14" fillId="5" borderId="6" xfId="0" applyFont="1" applyFill="1" applyBorder="1"/>
    <xf numFmtId="0" fontId="6" fillId="3" borderId="3" xfId="0" applyFont="1" applyFill="1" applyBorder="1"/>
    <xf numFmtId="0" fontId="16" fillId="8" borderId="0" xfId="0" applyFont="1" applyFill="1"/>
    <xf numFmtId="0" fontId="14" fillId="0" borderId="0" xfId="0" applyFont="1"/>
    <xf numFmtId="0" fontId="6" fillId="0" borderId="0" xfId="0" applyFont="1"/>
    <xf numFmtId="0" fontId="18" fillId="5" borderId="6" xfId="0" applyFont="1" applyFill="1" applyBorder="1"/>
    <xf numFmtId="0" fontId="13" fillId="3" borderId="3" xfId="0" applyFont="1" applyFill="1" applyBorder="1"/>
    <xf numFmtId="0" fontId="13" fillId="3" borderId="4" xfId="0" applyFont="1" applyFill="1" applyBorder="1"/>
    <xf numFmtId="0" fontId="13" fillId="3" borderId="5" xfId="0" applyFont="1" applyFill="1" applyBorder="1"/>
    <xf numFmtId="0" fontId="20" fillId="0" borderId="0" xfId="0" applyFont="1"/>
    <xf numFmtId="8" fontId="12" fillId="0" borderId="0" xfId="0" applyNumberFormat="1" applyFont="1"/>
    <xf numFmtId="0" fontId="17" fillId="9" borderId="9" xfId="0" applyFont="1" applyFill="1" applyBorder="1"/>
    <xf numFmtId="0" fontId="15" fillId="9" borderId="9" xfId="0" applyFont="1" applyFill="1" applyBorder="1"/>
    <xf numFmtId="0" fontId="15" fillId="9" borderId="10" xfId="0" applyFont="1" applyFill="1" applyBorder="1"/>
    <xf numFmtId="0" fontId="17" fillId="0" borderId="11" xfId="0" applyFont="1" applyBorder="1"/>
    <xf numFmtId="0" fontId="15" fillId="0" borderId="11" xfId="0" applyFont="1" applyBorder="1"/>
    <xf numFmtId="0" fontId="15" fillId="0" borderId="8" xfId="0" applyFont="1" applyBorder="1"/>
    <xf numFmtId="0" fontId="17" fillId="9" borderId="11" xfId="0" applyFont="1" applyFill="1" applyBorder="1"/>
    <xf numFmtId="0" fontId="15" fillId="9" borderId="11" xfId="0" applyFont="1" applyFill="1" applyBorder="1"/>
    <xf numFmtId="0" fontId="15" fillId="9" borderId="8" xfId="0" applyFont="1" applyFill="1" applyBorder="1"/>
    <xf numFmtId="0" fontId="13" fillId="3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17" fillId="12" borderId="12" xfId="0" applyFont="1" applyFill="1" applyBorder="1"/>
    <xf numFmtId="0" fontId="17" fillId="12" borderId="13" xfId="0" applyFont="1" applyFill="1" applyBorder="1"/>
    <xf numFmtId="0" fontId="17" fillId="9" borderId="14" xfId="0" applyFont="1" applyFill="1" applyBorder="1"/>
    <xf numFmtId="0" fontId="15" fillId="9" borderId="14" xfId="0" applyFont="1" applyFill="1" applyBorder="1"/>
    <xf numFmtId="0" fontId="15" fillId="9" borderId="15" xfId="0" applyFont="1" applyFill="1" applyBorder="1"/>
    <xf numFmtId="3" fontId="7" fillId="0" borderId="16" xfId="0" applyNumberFormat="1" applyFont="1" applyFill="1" applyBorder="1"/>
    <xf numFmtId="165" fontId="7" fillId="0" borderId="7" xfId="0" applyNumberFormat="1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14" fontId="22" fillId="0" borderId="7" xfId="0" applyNumberFormat="1" applyFont="1" applyFill="1" applyBorder="1"/>
    <xf numFmtId="8" fontId="22" fillId="0" borderId="7" xfId="0" applyNumberFormat="1" applyFont="1" applyFill="1" applyBorder="1"/>
    <xf numFmtId="0" fontId="22" fillId="0" borderId="7" xfId="0" applyFont="1" applyFill="1" applyBorder="1"/>
    <xf numFmtId="18" fontId="22" fillId="0" borderId="16" xfId="0" applyNumberFormat="1" applyFont="1" applyFill="1" applyBorder="1"/>
    <xf numFmtId="0" fontId="21" fillId="0" borderId="0" xfId="0" applyFont="1" applyFill="1" applyBorder="1"/>
    <xf numFmtId="164" fontId="21" fillId="0" borderId="17" xfId="0" applyNumberFormat="1" applyFont="1" applyFill="1" applyBorder="1"/>
    <xf numFmtId="8" fontId="7" fillId="0" borderId="7" xfId="0" applyNumberFormat="1" applyFont="1" applyFill="1" applyBorder="1"/>
    <xf numFmtId="8" fontId="7" fillId="0" borderId="0" xfId="0" applyNumberFormat="1" applyFont="1" applyFill="1"/>
    <xf numFmtId="8" fontId="7" fillId="0" borderId="16" xfId="0" applyNumberFormat="1" applyFont="1" applyFill="1" applyBorder="1"/>
    <xf numFmtId="0" fontId="21" fillId="0" borderId="17" xfId="0" applyFont="1" applyFill="1" applyBorder="1"/>
    <xf numFmtId="8" fontId="7" fillId="0" borderId="17" xfId="0" applyNumberFormat="1" applyFont="1" applyFill="1" applyBorder="1"/>
    <xf numFmtId="14" fontId="7" fillId="0" borderId="17" xfId="0" applyNumberFormat="1" applyFont="1" applyFill="1" applyBorder="1"/>
    <xf numFmtId="0" fontId="0" fillId="0" borderId="6" xfId="0" applyFont="1" applyFill="1" applyBorder="1"/>
    <xf numFmtId="0" fontId="0" fillId="0" borderId="5" xfId="0" applyFont="1" applyFill="1" applyBorder="1"/>
    <xf numFmtId="0" fontId="0" fillId="0" borderId="3" xfId="0" applyFont="1" applyFill="1" applyBorder="1"/>
    <xf numFmtId="0" fontId="23" fillId="0" borderId="20" xfId="0" applyFont="1" applyFill="1" applyBorder="1"/>
    <xf numFmtId="0" fontId="23" fillId="0" borderId="21" xfId="0" applyFont="1" applyFill="1" applyBorder="1"/>
    <xf numFmtId="0" fontId="23" fillId="0" borderId="19" xfId="0" applyFont="1" applyFill="1" applyBorder="1"/>
    <xf numFmtId="0" fontId="0" fillId="0" borderId="18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0" fontId="18" fillId="11" borderId="0" xfId="0" applyFont="1" applyFill="1" applyAlignment="1">
      <alignment horizontal="center"/>
    </xf>
    <xf numFmtId="0" fontId="0" fillId="2" borderId="1" xfId="0" applyFill="1" applyBorder="1"/>
    <xf numFmtId="0" fontId="12" fillId="10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23" formatCode="h:mm\ AM/P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&quot;''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border outline="0">
        <top style="medium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/3.0/" TargetMode="External"/><Relationship Id="rId2" Type="http://schemas.openxmlformats.org/officeDocument/2006/relationships/hyperlink" Target="http://www.pngall.com/vision-png/download/687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281939</xdr:colOff>
      <xdr:row>2</xdr:row>
      <xdr:rowOff>160020</xdr:rowOff>
    </xdr:from>
    <xdr:to>
      <xdr:col>8</xdr:col>
      <xdr:colOff>45720</xdr:colOff>
      <xdr:row>8</xdr:row>
      <xdr:rowOff>25914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8BA0FC-7E4F-45E7-8B9A-3450A055F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781799" y="495300"/>
          <a:ext cx="2506981" cy="1191774"/>
        </a:xfrm>
        <a:prstGeom prst="rect">
          <a:avLst/>
        </a:prstGeom>
      </xdr:spPr>
    </xdr:pic>
    <xdr:clientData/>
  </xdr:twoCellAnchor>
  <xdr:oneCellAnchor>
    <xdr:from>
      <xdr:col>6</xdr:col>
      <xdr:colOff>106681</xdr:colOff>
      <xdr:row>10</xdr:row>
      <xdr:rowOff>154918</xdr:rowOff>
    </xdr:from>
    <xdr:ext cx="2682240" cy="8134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4265F2E-3CED-4081-98B0-B9D1E239AB74}"/>
            </a:ext>
          </a:extLst>
        </xdr:cNvPr>
        <xdr:cNvSpPr txBox="1"/>
      </xdr:nvSpPr>
      <xdr:spPr>
        <a:xfrm>
          <a:off x="6606541" y="1838938"/>
          <a:ext cx="2682240" cy="813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900">
              <a:hlinkClick xmlns:r="http://schemas.openxmlformats.org/officeDocument/2006/relationships" r:id="rId2" tooltip="http://www.pngall.com/vision-png/download/6870"/>
            </a:rPr>
            <a:t>Esta foto</a:t>
          </a:r>
          <a:r>
            <a:rPr lang="es-CL" sz="900"/>
            <a:t> de Autor desconocido está bajo licencia </a:t>
          </a:r>
          <a:r>
            <a:rPr lang="es-CL" sz="900">
              <a:hlinkClick xmlns:r="http://schemas.openxmlformats.org/officeDocument/2006/relationships" r:id="rId3" tooltip="https://creativecommons.org/licenses/by-nc/3.0/"/>
            </a:rPr>
            <a:t>CC BY-NC</a:t>
          </a:r>
          <a:endParaRPr lang="es-CL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636054</xdr:colOff>
      <xdr:row>4</xdr:row>
      <xdr:rowOff>107062</xdr:rowOff>
    </xdr:from>
    <xdr:to>
      <xdr:col>3</xdr:col>
      <xdr:colOff>1382310</xdr:colOff>
      <xdr:row>7</xdr:row>
      <xdr:rowOff>5</xdr:rowOff>
    </xdr:to>
    <xdr:sp macro="" textlink="">
      <xdr:nvSpPr>
        <xdr:cNvPr id="2" name="Flecha: hacia arriba 1">
          <a:extLst>
            <a:ext uri="{FF2B5EF4-FFF2-40B4-BE49-F238E27FC236}">
              <a16:creationId xmlns:a16="http://schemas.microsoft.com/office/drawing/2014/main" id="{20D52F90-BF97-4D76-AB58-BFF65062D8CD}"/>
            </a:ext>
          </a:extLst>
        </xdr:cNvPr>
        <xdr:cNvSpPr/>
      </xdr:nvSpPr>
      <xdr:spPr>
        <a:xfrm rot="5400000">
          <a:off x="4876520" y="-742504"/>
          <a:ext cx="441583" cy="214071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</xdr:col>
      <xdr:colOff>421933</xdr:colOff>
      <xdr:row>26</xdr:row>
      <xdr:rowOff>6299</xdr:rowOff>
    </xdr:from>
    <xdr:to>
      <xdr:col>2</xdr:col>
      <xdr:colOff>875355</xdr:colOff>
      <xdr:row>32</xdr:row>
      <xdr:rowOff>75571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A0E6F0E7-4E88-4B19-91AF-6D3A41556E80}"/>
            </a:ext>
          </a:extLst>
        </xdr:cNvPr>
        <xdr:cNvSpPr/>
      </xdr:nvSpPr>
      <xdr:spPr>
        <a:xfrm>
          <a:off x="3812833" y="3793439"/>
          <a:ext cx="453422" cy="11665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D08CD-EF93-436B-9E81-695D6979358A}" name="Tabla_alumnos" displayName="Tabla_alumnos" ref="B13:H57" totalsRowCount="1" headerRowDxfId="40" dataDxfId="39" tableBorderDxfId="38">
  <autoFilter ref="B13:H56" xr:uid="{393435F9-1897-4C6F-946F-C289AE8B6CD6}"/>
  <tableColumns count="7">
    <tableColumn id="1" xr3:uid="{4E3E83C1-4001-46EF-81EF-41C18AA02885}" name="Rut" totalsRowLabel="Total" dataDxfId="37" totalsRowDxfId="6"/>
    <tableColumn id="2" xr3:uid="{1C1AFDF2-A2C1-4386-B705-75170245A56D}" name="Apellido Paterno" dataDxfId="36" totalsRowDxfId="5"/>
    <tableColumn id="3" xr3:uid="{706EDD61-CD89-470F-92C8-F67FBAC1A984}" name="Apellido Materno" dataDxfId="35" totalsRowDxfId="4"/>
    <tableColumn id="4" xr3:uid="{89920069-592B-451E-AFF9-BF2B100B8046}" name="Nombres" dataDxfId="34" totalsRowDxfId="3"/>
    <tableColumn id="5" xr3:uid="{28E74534-526C-4BC4-BFE9-7BE67514BD7D}" name="Cod. Curriculum" dataDxfId="33" totalsRowDxfId="2"/>
    <tableColumn id="6" xr3:uid="{4372ACC4-0C8D-456B-8563-4E82673EA69A}" name="Correo" dataDxfId="32" totalsRowDxfId="1"/>
    <tableColumn id="7" xr3:uid="{D5BDD632-255C-4A16-BA17-999FBF5A467A}" name="N°" totalsRowFunction="sum" dataDxfId="3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2B03F1-281A-4C5E-9A64-7367E719E823}" name="Table3" displayName="Table3" ref="A26:B33" totalsRowShown="0" headerRowDxfId="30" tableBorderDxfId="29">
  <autoFilter ref="A26:B33" xr:uid="{31423FF7-C516-420D-9A02-441B9519F0A1}"/>
  <tableColumns count="2">
    <tableColumn id="1" xr3:uid="{918589A8-87DC-4394-8C20-9912D11B54EE}" name="Area de Terreno " dataDxfId="28"/>
    <tableColumn id="2" xr3:uid="{5F9E1CAE-8E49-4ED1-A522-492C3A7ADEA1}" name="Diametro del Tubo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508526-511A-48C8-A120-D616A921D99B}" name="Table2" displayName="Table2" ref="B11:G15" totalsRowShown="0" headerRowDxfId="26" tableBorderDxfId="25">
  <autoFilter ref="B11:G15" xr:uid="{22138C63-99F4-4746-82EB-2D347553DB13}"/>
  <tableColumns count="6">
    <tableColumn id="1" xr3:uid="{6904EC03-A49B-4767-8478-B8276A95685C}" name="Category" dataDxfId="24"/>
    <tableColumn id="2" xr3:uid="{0762FD21-9857-44AF-858B-1F99A0E3576D}" name="Tina"/>
    <tableColumn id="3" xr3:uid="{710BE34C-C30F-47BB-8E55-9D5BFF2BE354}" name="Gigi"/>
    <tableColumn id="4" xr3:uid="{AE1FC5D9-B24F-4D6F-A975-7770D597D7A0}" name="Chin"/>
    <tableColumn id="5" xr3:uid="{25B212F2-1FC3-4399-9704-29B6EE2865B7}" name="Tyrone"/>
    <tableColumn id="6" xr3:uid="{6256CCEF-B991-4831-95FE-9B8C30F2351C}" name="Bob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F2582E-F5AD-4210-B5FA-185F7E4ED55C}" name="Table4" displayName="Table4" ref="A46:D51" totalsRowShown="0" tableBorderDxfId="23">
  <autoFilter ref="A46:D51" xr:uid="{F83B87D6-75E0-4034-B044-C00972C7712C}"/>
  <tableColumns count="4">
    <tableColumn id="1" xr3:uid="{5E182AF8-9656-4746-8798-87C9D0B698CE}" name="Total Ventas" dataDxfId="22"/>
    <tableColumn id="2" xr3:uid="{804D2BF5-99B5-4AC1-815F-25BBBBEA62A0}" name="Fecha" dataDxfId="21">
      <calculatedColumnFormula>TODAY()</calculatedColumnFormula>
    </tableColumn>
    <tableColumn id="3" xr3:uid="{C81D3162-8A3F-4D7C-8709-A79534DC012D}" name="Rating" dataDxfId="20"/>
    <tableColumn id="4" xr3:uid="{BDFA2408-F0B2-47EC-AE4C-7641F1F8B9BB}" name="Comisión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5B301-1815-47DC-A6F4-B1E8B35F041B}" name="Table1" displayName="Table1" ref="A67:E74" totalsRowShown="0" headerRowDxfId="18" dataDxfId="16" headerRowBorderDxfId="17" tableBorderDxfId="15" totalsRowBorderDxfId="14">
  <autoFilter ref="A67:E74" xr:uid="{EF20B026-4CC1-4C90-846E-100C4632F589}"/>
  <tableColumns count="5">
    <tableColumn id="1" xr3:uid="{6A46BACE-33B9-445A-8832-DD58B1A179FC}" name="ID" dataDxfId="13"/>
    <tableColumn id="2" xr3:uid="{F689FD4C-E17D-4BC8-9B9C-FED3ECE5007A}" name="Apellido" dataDxfId="12"/>
    <tableColumn id="3" xr3:uid="{33CD6F5E-D474-492D-83F0-3109551B6EB1}" name="Nombre" dataDxfId="11"/>
    <tableColumn id="4" xr3:uid="{2B26F803-4628-4300-8F21-301D59D36795}" name="E-mail" dataDxfId="10"/>
    <tableColumn id="5" xr3:uid="{6AD522E9-1FE8-4EC5-99A7-0D7D5B770B6F}" name="Phone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05CAFE-C674-48FC-B4F2-41016E8E5EB3}" name="Table5" displayName="Table5" ref="D6:E20" totalsRowShown="0">
  <autoFilter ref="D6:E20" xr:uid="{7659D184-B29D-4DBA-B50C-28BB2A9C9A1B}"/>
  <tableColumns count="2">
    <tableColumn id="1" xr3:uid="{EF6AE5B4-DF1E-46E1-8B87-E17C3E306326}" name="Codigo Carrera" dataDxfId="8"/>
    <tableColumn id="2" xr3:uid="{8EC4B090-DA6C-4BB0-9E39-A22874CCA6BA}" name="Nombre Carrer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58"/>
  <sheetViews>
    <sheetView topLeftCell="A7" workbookViewId="0">
      <selection activeCell="B22" sqref="B22"/>
    </sheetView>
  </sheetViews>
  <sheetFormatPr defaultColWidth="11.42578125" defaultRowHeight="12.75" x14ac:dyDescent="0.2"/>
  <cols>
    <col min="1" max="1" width="4.5703125" customWidth="1"/>
    <col min="2" max="2" width="11.28515625" customWidth="1"/>
    <col min="3" max="3" width="18.42578125" customWidth="1"/>
    <col min="4" max="4" width="26.7109375" customWidth="1"/>
    <col min="5" max="5" width="23.85546875" customWidth="1"/>
    <col min="6" max="6" width="29.7109375" customWidth="1"/>
    <col min="7" max="7" width="21.28515625" customWidth="1"/>
    <col min="8" max="8" width="18.7109375" customWidth="1"/>
    <col min="9" max="256" width="8.85546875" customWidth="1"/>
  </cols>
  <sheetData>
    <row r="1" spans="1:10" x14ac:dyDescent="0.2">
      <c r="A1" s="87" t="s">
        <v>0</v>
      </c>
      <c r="B1" s="87"/>
      <c r="C1" s="87"/>
    </row>
    <row r="2" spans="1:10" x14ac:dyDescent="0.2">
      <c r="A2" s="87" t="s">
        <v>1</v>
      </c>
      <c r="B2" s="87"/>
      <c r="C2" t="s">
        <v>2</v>
      </c>
    </row>
    <row r="3" spans="1:10" ht="13.5" thickBot="1" x14ac:dyDescent="0.25">
      <c r="A3" s="87" t="s">
        <v>3</v>
      </c>
      <c r="B3" s="87"/>
      <c r="C3" t="s">
        <v>4</v>
      </c>
    </row>
    <row r="4" spans="1:10" x14ac:dyDescent="0.2">
      <c r="A4" s="29"/>
      <c r="B4" s="21"/>
    </row>
    <row r="5" spans="1:10" ht="29.45" customHeight="1" x14ac:dyDescent="0.35">
      <c r="A5" s="29"/>
      <c r="B5" s="21"/>
      <c r="D5" s="37" t="s">
        <v>349</v>
      </c>
      <c r="E5" s="88" t="s">
        <v>346</v>
      </c>
      <c r="F5" s="88"/>
    </row>
    <row r="6" spans="1:10" x14ac:dyDescent="0.2">
      <c r="A6" s="29"/>
      <c r="B6" s="21"/>
      <c r="D6" s="37"/>
    </row>
    <row r="7" spans="1:10" ht="21.6" customHeight="1" x14ac:dyDescent="0.35">
      <c r="A7" s="29"/>
      <c r="B7" s="21"/>
      <c r="D7" s="37" t="s">
        <v>350</v>
      </c>
      <c r="E7" s="89" t="s">
        <v>347</v>
      </c>
      <c r="F7" s="89"/>
    </row>
    <row r="8" spans="1:10" x14ac:dyDescent="0.2">
      <c r="A8" s="29"/>
      <c r="B8" s="21"/>
      <c r="D8" s="37"/>
    </row>
    <row r="9" spans="1:10" x14ac:dyDescent="0.2">
      <c r="A9" s="29"/>
      <c r="B9" s="21"/>
      <c r="D9" s="37"/>
      <c r="E9" s="86" t="s">
        <v>348</v>
      </c>
      <c r="F9" s="86"/>
    </row>
    <row r="10" spans="1:10" x14ac:dyDescent="0.2">
      <c r="A10" s="29"/>
      <c r="B10" s="21"/>
      <c r="D10" s="37" t="s">
        <v>351</v>
      </c>
      <c r="E10" s="86"/>
      <c r="F10" s="86"/>
    </row>
    <row r="11" spans="1:10" x14ac:dyDescent="0.2">
      <c r="A11" s="29"/>
      <c r="B11" s="21"/>
    </row>
    <row r="13" spans="1:10" ht="22.5" customHeight="1" thickBot="1" x14ac:dyDescent="0.25">
      <c r="B13" s="56" t="s">
        <v>6</v>
      </c>
      <c r="C13" s="56" t="s">
        <v>7</v>
      </c>
      <c r="D13" s="56" t="s">
        <v>8</v>
      </c>
      <c r="E13" s="56" t="s">
        <v>9</v>
      </c>
      <c r="F13" s="56" t="s">
        <v>10</v>
      </c>
      <c r="G13" s="56" t="s">
        <v>11</v>
      </c>
      <c r="H13" s="57" t="s">
        <v>5</v>
      </c>
    </row>
    <row r="14" spans="1:10" x14ac:dyDescent="0.2">
      <c r="B14" s="44" t="s">
        <v>12</v>
      </c>
      <c r="C14" s="45" t="s">
        <v>13</v>
      </c>
      <c r="D14" s="45" t="s">
        <v>14</v>
      </c>
      <c r="E14" s="45" t="s">
        <v>15</v>
      </c>
      <c r="F14" s="45" t="s">
        <v>16</v>
      </c>
      <c r="G14" s="45" t="s">
        <v>17</v>
      </c>
      <c r="H14" s="46">
        <v>1</v>
      </c>
    </row>
    <row r="15" spans="1:10" ht="27" x14ac:dyDescent="0.35">
      <c r="B15" s="47" t="s">
        <v>18</v>
      </c>
      <c r="C15" s="48" t="s">
        <v>19</v>
      </c>
      <c r="D15" s="48" t="s">
        <v>20</v>
      </c>
      <c r="E15" s="48" t="s">
        <v>21</v>
      </c>
      <c r="F15" s="48" t="s">
        <v>22</v>
      </c>
      <c r="G15" s="48" t="s">
        <v>23</v>
      </c>
      <c r="H15" s="49">
        <v>2</v>
      </c>
      <c r="J15" s="36"/>
    </row>
    <row r="16" spans="1:10" x14ac:dyDescent="0.2">
      <c r="B16" s="50" t="s">
        <v>24</v>
      </c>
      <c r="C16" s="51" t="s">
        <v>25</v>
      </c>
      <c r="D16" s="51" t="s">
        <v>26</v>
      </c>
      <c r="E16" s="51" t="s">
        <v>27</v>
      </c>
      <c r="F16" s="51" t="s">
        <v>28</v>
      </c>
      <c r="G16" s="51" t="s">
        <v>29</v>
      </c>
      <c r="H16" s="52">
        <v>3</v>
      </c>
    </row>
    <row r="17" spans="2:8" x14ac:dyDescent="0.2">
      <c r="B17" s="47" t="s">
        <v>30</v>
      </c>
      <c r="C17" s="48" t="s">
        <v>31</v>
      </c>
      <c r="D17" s="48" t="s">
        <v>32</v>
      </c>
      <c r="E17" s="48" t="s">
        <v>33</v>
      </c>
      <c r="F17" s="48" t="s">
        <v>34</v>
      </c>
      <c r="G17" s="48" t="s">
        <v>35</v>
      </c>
      <c r="H17" s="49">
        <v>4</v>
      </c>
    </row>
    <row r="18" spans="2:8" x14ac:dyDescent="0.2">
      <c r="B18" s="50" t="s">
        <v>36</v>
      </c>
      <c r="C18" s="51" t="s">
        <v>37</v>
      </c>
      <c r="D18" s="51" t="s">
        <v>38</v>
      </c>
      <c r="E18" s="51" t="s">
        <v>39</v>
      </c>
      <c r="F18" s="51" t="s">
        <v>34</v>
      </c>
      <c r="G18" s="51" t="s">
        <v>40</v>
      </c>
      <c r="H18" s="52">
        <v>5</v>
      </c>
    </row>
    <row r="19" spans="2:8" x14ac:dyDescent="0.2">
      <c r="B19" s="47" t="s">
        <v>41</v>
      </c>
      <c r="C19" s="48" t="s">
        <v>42</v>
      </c>
      <c r="D19" s="48" t="s">
        <v>43</v>
      </c>
      <c r="E19" s="48" t="s">
        <v>44</v>
      </c>
      <c r="F19" s="48" t="s">
        <v>45</v>
      </c>
      <c r="G19" s="48" t="s">
        <v>46</v>
      </c>
      <c r="H19" s="49">
        <v>6</v>
      </c>
    </row>
    <row r="20" spans="2:8" x14ac:dyDescent="0.2">
      <c r="B20" s="50" t="s">
        <v>47</v>
      </c>
      <c r="C20" s="51" t="s">
        <v>48</v>
      </c>
      <c r="D20" s="51" t="s">
        <v>49</v>
      </c>
      <c r="E20" s="51" t="s">
        <v>50</v>
      </c>
      <c r="F20" s="51" t="s">
        <v>51</v>
      </c>
      <c r="G20" s="51" t="s">
        <v>52</v>
      </c>
      <c r="H20" s="52">
        <v>7</v>
      </c>
    </row>
    <row r="21" spans="2:8" x14ac:dyDescent="0.2">
      <c r="B21" s="47" t="s">
        <v>53</v>
      </c>
      <c r="C21" s="48" t="s">
        <v>54</v>
      </c>
      <c r="D21" s="48" t="s">
        <v>55</v>
      </c>
      <c r="E21" s="48" t="s">
        <v>56</v>
      </c>
      <c r="F21" s="48" t="s">
        <v>45</v>
      </c>
      <c r="G21" s="48" t="s">
        <v>57</v>
      </c>
      <c r="H21" s="49">
        <v>8</v>
      </c>
    </row>
    <row r="22" spans="2:8" x14ac:dyDescent="0.2">
      <c r="B22" s="50" t="s">
        <v>58</v>
      </c>
      <c r="C22" s="51" t="s">
        <v>59</v>
      </c>
      <c r="D22" s="51" t="s">
        <v>49</v>
      </c>
      <c r="E22" s="51" t="s">
        <v>60</v>
      </c>
      <c r="F22" s="51" t="s">
        <v>45</v>
      </c>
      <c r="G22" s="51" t="s">
        <v>61</v>
      </c>
      <c r="H22" s="52">
        <v>9</v>
      </c>
    </row>
    <row r="23" spans="2:8" x14ac:dyDescent="0.2">
      <c r="B23" s="47" t="s">
        <v>62</v>
      </c>
      <c r="C23" s="48" t="s">
        <v>63</v>
      </c>
      <c r="D23" s="48" t="s">
        <v>64</v>
      </c>
      <c r="E23" s="48" t="s">
        <v>65</v>
      </c>
      <c r="F23" s="48" t="s">
        <v>45</v>
      </c>
      <c r="G23" s="48" t="s">
        <v>66</v>
      </c>
      <c r="H23" s="49">
        <v>10</v>
      </c>
    </row>
    <row r="24" spans="2:8" x14ac:dyDescent="0.2">
      <c r="B24" s="50" t="s">
        <v>67</v>
      </c>
      <c r="C24" s="51" t="s">
        <v>68</v>
      </c>
      <c r="D24" s="51" t="s">
        <v>69</v>
      </c>
      <c r="E24" s="51" t="s">
        <v>70</v>
      </c>
      <c r="F24" s="51" t="s">
        <v>45</v>
      </c>
      <c r="G24" s="51" t="s">
        <v>71</v>
      </c>
      <c r="H24" s="52">
        <v>11</v>
      </c>
    </row>
    <row r="25" spans="2:8" x14ac:dyDescent="0.2">
      <c r="B25" s="47" t="s">
        <v>72</v>
      </c>
      <c r="C25" s="48" t="s">
        <v>73</v>
      </c>
      <c r="D25" s="48" t="s">
        <v>74</v>
      </c>
      <c r="E25" s="48" t="s">
        <v>75</v>
      </c>
      <c r="F25" s="48" t="s">
        <v>76</v>
      </c>
      <c r="G25" s="48" t="s">
        <v>77</v>
      </c>
      <c r="H25" s="49">
        <v>12</v>
      </c>
    </row>
    <row r="26" spans="2:8" x14ac:dyDescent="0.2">
      <c r="B26" s="50" t="s">
        <v>78</v>
      </c>
      <c r="C26" s="51" t="s">
        <v>79</v>
      </c>
      <c r="D26" s="51" t="s">
        <v>80</v>
      </c>
      <c r="E26" s="51" t="s">
        <v>81</v>
      </c>
      <c r="F26" s="51" t="s">
        <v>82</v>
      </c>
      <c r="G26" s="51" t="s">
        <v>83</v>
      </c>
      <c r="H26" s="52">
        <v>13</v>
      </c>
    </row>
    <row r="27" spans="2:8" x14ac:dyDescent="0.2">
      <c r="B27" s="47" t="s">
        <v>84</v>
      </c>
      <c r="C27" s="48" t="s">
        <v>85</v>
      </c>
      <c r="D27" s="48" t="s">
        <v>86</v>
      </c>
      <c r="E27" s="48" t="s">
        <v>87</v>
      </c>
      <c r="F27" s="48" t="s">
        <v>45</v>
      </c>
      <c r="G27" s="48" t="s">
        <v>88</v>
      </c>
      <c r="H27" s="49">
        <v>14</v>
      </c>
    </row>
    <row r="28" spans="2:8" x14ac:dyDescent="0.2">
      <c r="B28" s="50" t="s">
        <v>89</v>
      </c>
      <c r="C28" s="51" t="s">
        <v>90</v>
      </c>
      <c r="D28" s="51" t="s">
        <v>91</v>
      </c>
      <c r="E28" s="51" t="s">
        <v>92</v>
      </c>
      <c r="F28" s="51" t="s">
        <v>45</v>
      </c>
      <c r="G28" s="51" t="s">
        <v>93</v>
      </c>
      <c r="H28" s="52">
        <v>15</v>
      </c>
    </row>
    <row r="29" spans="2:8" x14ac:dyDescent="0.2">
      <c r="B29" s="47" t="s">
        <v>94</v>
      </c>
      <c r="C29" s="48" t="s">
        <v>95</v>
      </c>
      <c r="D29" s="48" t="s">
        <v>96</v>
      </c>
      <c r="E29" s="48" t="s">
        <v>97</v>
      </c>
      <c r="F29" s="48" t="s">
        <v>98</v>
      </c>
      <c r="G29" s="48" t="s">
        <v>99</v>
      </c>
      <c r="H29" s="49">
        <v>16</v>
      </c>
    </row>
    <row r="30" spans="2:8" x14ac:dyDescent="0.2">
      <c r="B30" s="50" t="s">
        <v>100</v>
      </c>
      <c r="C30" s="51" t="s">
        <v>101</v>
      </c>
      <c r="D30" s="51" t="s">
        <v>102</v>
      </c>
      <c r="E30" s="51" t="s">
        <v>103</v>
      </c>
      <c r="F30" s="51" t="s">
        <v>45</v>
      </c>
      <c r="G30" s="51" t="s">
        <v>104</v>
      </c>
      <c r="H30" s="52">
        <v>17</v>
      </c>
    </row>
    <row r="31" spans="2:8" x14ac:dyDescent="0.2">
      <c r="B31" s="47" t="s">
        <v>105</v>
      </c>
      <c r="C31" s="48" t="s">
        <v>106</v>
      </c>
      <c r="D31" s="48" t="s">
        <v>107</v>
      </c>
      <c r="E31" s="48" t="s">
        <v>108</v>
      </c>
      <c r="F31" s="48" t="s">
        <v>45</v>
      </c>
      <c r="G31" s="48" t="s">
        <v>109</v>
      </c>
      <c r="H31" s="49">
        <v>18</v>
      </c>
    </row>
    <row r="32" spans="2:8" x14ac:dyDescent="0.2">
      <c r="B32" s="50" t="s">
        <v>110</v>
      </c>
      <c r="C32" s="51" t="s">
        <v>111</v>
      </c>
      <c r="D32" s="51" t="s">
        <v>112</v>
      </c>
      <c r="E32" s="51" t="s">
        <v>113</v>
      </c>
      <c r="F32" s="51" t="s">
        <v>45</v>
      </c>
      <c r="G32" s="51" t="s">
        <v>114</v>
      </c>
      <c r="H32" s="52">
        <v>19</v>
      </c>
    </row>
    <row r="33" spans="2:8" x14ac:dyDescent="0.2">
      <c r="B33" s="47" t="s">
        <v>115</v>
      </c>
      <c r="C33" s="48" t="s">
        <v>116</v>
      </c>
      <c r="D33" s="48" t="s">
        <v>117</v>
      </c>
      <c r="E33" s="48" t="s">
        <v>118</v>
      </c>
      <c r="F33" s="48" t="s">
        <v>34</v>
      </c>
      <c r="G33" s="48" t="s">
        <v>119</v>
      </c>
      <c r="H33" s="49">
        <v>20</v>
      </c>
    </row>
    <row r="34" spans="2:8" x14ac:dyDescent="0.2">
      <c r="B34" s="50" t="s">
        <v>120</v>
      </c>
      <c r="C34" s="51" t="s">
        <v>121</v>
      </c>
      <c r="D34" s="51" t="s">
        <v>122</v>
      </c>
      <c r="E34" s="51" t="s">
        <v>123</v>
      </c>
      <c r="F34" s="51" t="s">
        <v>124</v>
      </c>
      <c r="G34" s="51" t="s">
        <v>125</v>
      </c>
      <c r="H34" s="52">
        <v>21</v>
      </c>
    </row>
    <row r="35" spans="2:8" x14ac:dyDescent="0.2">
      <c r="B35" s="47" t="s">
        <v>126</v>
      </c>
      <c r="C35" s="48" t="s">
        <v>127</v>
      </c>
      <c r="D35" s="48" t="s">
        <v>128</v>
      </c>
      <c r="E35" s="48" t="s">
        <v>129</v>
      </c>
      <c r="F35" s="48" t="s">
        <v>28</v>
      </c>
      <c r="G35" s="48" t="s">
        <v>130</v>
      </c>
      <c r="H35" s="49">
        <v>22</v>
      </c>
    </row>
    <row r="36" spans="2:8" x14ac:dyDescent="0.2">
      <c r="B36" s="50" t="s">
        <v>131</v>
      </c>
      <c r="C36" s="51" t="s">
        <v>132</v>
      </c>
      <c r="D36" s="51" t="s">
        <v>133</v>
      </c>
      <c r="E36" s="51" t="s">
        <v>134</v>
      </c>
      <c r="F36" s="51" t="s">
        <v>45</v>
      </c>
      <c r="G36" s="51" t="s">
        <v>135</v>
      </c>
      <c r="H36" s="52">
        <v>23</v>
      </c>
    </row>
    <row r="37" spans="2:8" x14ac:dyDescent="0.2">
      <c r="B37" s="47" t="s">
        <v>136</v>
      </c>
      <c r="C37" s="48" t="s">
        <v>137</v>
      </c>
      <c r="D37" s="48" t="s">
        <v>138</v>
      </c>
      <c r="E37" s="48" t="s">
        <v>139</v>
      </c>
      <c r="F37" s="48" t="s">
        <v>140</v>
      </c>
      <c r="G37" s="48" t="s">
        <v>141</v>
      </c>
      <c r="H37" s="49">
        <v>24</v>
      </c>
    </row>
    <row r="38" spans="2:8" x14ac:dyDescent="0.2">
      <c r="B38" s="50" t="s">
        <v>142</v>
      </c>
      <c r="C38" s="51" t="s">
        <v>143</v>
      </c>
      <c r="D38" s="51" t="s">
        <v>144</v>
      </c>
      <c r="E38" s="51" t="s">
        <v>145</v>
      </c>
      <c r="F38" s="51" t="s">
        <v>98</v>
      </c>
      <c r="G38" s="51" t="s">
        <v>146</v>
      </c>
      <c r="H38" s="52">
        <v>25</v>
      </c>
    </row>
    <row r="39" spans="2:8" x14ac:dyDescent="0.2">
      <c r="B39" s="47" t="s">
        <v>147</v>
      </c>
      <c r="C39" s="48" t="s">
        <v>148</v>
      </c>
      <c r="D39" s="48" t="s">
        <v>149</v>
      </c>
      <c r="E39" s="48" t="s">
        <v>150</v>
      </c>
      <c r="F39" s="48" t="s">
        <v>151</v>
      </c>
      <c r="G39" s="48" t="s">
        <v>152</v>
      </c>
      <c r="H39" s="49">
        <v>26</v>
      </c>
    </row>
    <row r="40" spans="2:8" x14ac:dyDescent="0.2">
      <c r="B40" s="50" t="s">
        <v>153</v>
      </c>
      <c r="C40" s="51" t="s">
        <v>154</v>
      </c>
      <c r="D40" s="51" t="s">
        <v>155</v>
      </c>
      <c r="E40" s="51" t="s">
        <v>156</v>
      </c>
      <c r="F40" s="51" t="s">
        <v>34</v>
      </c>
      <c r="G40" s="51" t="s">
        <v>157</v>
      </c>
      <c r="H40" s="52">
        <v>27</v>
      </c>
    </row>
    <row r="41" spans="2:8" x14ac:dyDescent="0.2">
      <c r="B41" s="47" t="s">
        <v>158</v>
      </c>
      <c r="C41" s="48" t="s">
        <v>159</v>
      </c>
      <c r="D41" s="48" t="s">
        <v>160</v>
      </c>
      <c r="E41" s="48" t="s">
        <v>161</v>
      </c>
      <c r="F41" s="48" t="s">
        <v>140</v>
      </c>
      <c r="G41" s="48" t="s">
        <v>162</v>
      </c>
      <c r="H41" s="49">
        <v>28</v>
      </c>
    </row>
    <row r="42" spans="2:8" x14ac:dyDescent="0.2">
      <c r="B42" s="50" t="s">
        <v>163</v>
      </c>
      <c r="C42" s="51" t="s">
        <v>164</v>
      </c>
      <c r="D42" s="51" t="s">
        <v>165</v>
      </c>
      <c r="E42" s="51" t="s">
        <v>166</v>
      </c>
      <c r="F42" s="51" t="s">
        <v>98</v>
      </c>
      <c r="G42" s="51" t="s">
        <v>167</v>
      </c>
      <c r="H42" s="52">
        <v>29</v>
      </c>
    </row>
    <row r="43" spans="2:8" x14ac:dyDescent="0.2">
      <c r="B43" s="47" t="s">
        <v>168</v>
      </c>
      <c r="C43" s="48" t="s">
        <v>169</v>
      </c>
      <c r="D43" s="48" t="s">
        <v>170</v>
      </c>
      <c r="E43" s="48" t="s">
        <v>134</v>
      </c>
      <c r="F43" s="48" t="s">
        <v>45</v>
      </c>
      <c r="G43" s="48" t="s">
        <v>171</v>
      </c>
      <c r="H43" s="49">
        <v>30</v>
      </c>
    </row>
    <row r="44" spans="2:8" x14ac:dyDescent="0.2">
      <c r="B44" s="50" t="s">
        <v>172</v>
      </c>
      <c r="C44" s="51" t="s">
        <v>173</v>
      </c>
      <c r="D44" s="51" t="s">
        <v>174</v>
      </c>
      <c r="E44" s="51" t="s">
        <v>175</v>
      </c>
      <c r="F44" s="51" t="s">
        <v>82</v>
      </c>
      <c r="G44" s="51" t="s">
        <v>176</v>
      </c>
      <c r="H44" s="52">
        <v>31</v>
      </c>
    </row>
    <row r="45" spans="2:8" x14ac:dyDescent="0.2">
      <c r="B45" s="47" t="s">
        <v>177</v>
      </c>
      <c r="C45" s="48" t="s">
        <v>178</v>
      </c>
      <c r="D45" s="48" t="s">
        <v>179</v>
      </c>
      <c r="E45" s="48" t="s">
        <v>180</v>
      </c>
      <c r="F45" s="48" t="s">
        <v>51</v>
      </c>
      <c r="G45" s="48" t="s">
        <v>181</v>
      </c>
      <c r="H45" s="49">
        <v>32</v>
      </c>
    </row>
    <row r="46" spans="2:8" x14ac:dyDescent="0.2">
      <c r="B46" s="50" t="s">
        <v>182</v>
      </c>
      <c r="C46" s="51" t="s">
        <v>183</v>
      </c>
      <c r="D46" s="51" t="s">
        <v>184</v>
      </c>
      <c r="E46" s="51" t="s">
        <v>185</v>
      </c>
      <c r="F46" s="51" t="s">
        <v>34</v>
      </c>
      <c r="G46" s="51" t="s">
        <v>186</v>
      </c>
      <c r="H46" s="52">
        <v>33</v>
      </c>
    </row>
    <row r="47" spans="2:8" x14ac:dyDescent="0.2">
      <c r="B47" s="47" t="s">
        <v>187</v>
      </c>
      <c r="C47" s="48" t="s">
        <v>188</v>
      </c>
      <c r="D47" s="48" t="s">
        <v>189</v>
      </c>
      <c r="E47" s="48" t="s">
        <v>190</v>
      </c>
      <c r="F47" s="48" t="s">
        <v>34</v>
      </c>
      <c r="G47" s="48" t="s">
        <v>191</v>
      </c>
      <c r="H47" s="49">
        <v>34</v>
      </c>
    </row>
    <row r="48" spans="2:8" x14ac:dyDescent="0.2">
      <c r="B48" s="50" t="s">
        <v>192</v>
      </c>
      <c r="C48" s="51" t="s">
        <v>193</v>
      </c>
      <c r="D48" s="51" t="s">
        <v>194</v>
      </c>
      <c r="E48" s="51" t="s">
        <v>195</v>
      </c>
      <c r="F48" s="51" t="s">
        <v>45</v>
      </c>
      <c r="G48" s="51" t="s">
        <v>196</v>
      </c>
      <c r="H48" s="52">
        <v>35</v>
      </c>
    </row>
    <row r="49" spans="2:8" x14ac:dyDescent="0.2">
      <c r="B49" s="47" t="s">
        <v>197</v>
      </c>
      <c r="C49" s="48" t="s">
        <v>198</v>
      </c>
      <c r="D49" s="48" t="s">
        <v>199</v>
      </c>
      <c r="E49" s="48" t="s">
        <v>200</v>
      </c>
      <c r="F49" s="48" t="s">
        <v>28</v>
      </c>
      <c r="G49" s="48" t="s">
        <v>201</v>
      </c>
      <c r="H49" s="49">
        <v>36</v>
      </c>
    </row>
    <row r="50" spans="2:8" x14ac:dyDescent="0.2">
      <c r="B50" s="50" t="s">
        <v>202</v>
      </c>
      <c r="C50" s="51" t="s">
        <v>203</v>
      </c>
      <c r="D50" s="51" t="s">
        <v>204</v>
      </c>
      <c r="E50" s="51" t="s">
        <v>205</v>
      </c>
      <c r="F50" s="51" t="s">
        <v>45</v>
      </c>
      <c r="G50" s="51" t="s">
        <v>206</v>
      </c>
      <c r="H50" s="52">
        <v>37</v>
      </c>
    </row>
    <row r="51" spans="2:8" x14ac:dyDescent="0.2">
      <c r="B51" s="47" t="s">
        <v>207</v>
      </c>
      <c r="C51" s="48" t="s">
        <v>208</v>
      </c>
      <c r="D51" s="48" t="s">
        <v>209</v>
      </c>
      <c r="E51" s="48" t="s">
        <v>210</v>
      </c>
      <c r="F51" s="48" t="s">
        <v>45</v>
      </c>
      <c r="G51" s="48" t="s">
        <v>211</v>
      </c>
      <c r="H51" s="49">
        <v>38</v>
      </c>
    </row>
    <row r="52" spans="2:8" x14ac:dyDescent="0.2">
      <c r="B52" s="50" t="s">
        <v>212</v>
      </c>
      <c r="C52" s="51" t="s">
        <v>213</v>
      </c>
      <c r="D52" s="51" t="s">
        <v>214</v>
      </c>
      <c r="E52" s="51" t="s">
        <v>56</v>
      </c>
      <c r="F52" s="51" t="s">
        <v>215</v>
      </c>
      <c r="G52" s="51" t="s">
        <v>216</v>
      </c>
      <c r="H52" s="52">
        <v>39</v>
      </c>
    </row>
    <row r="53" spans="2:8" x14ac:dyDescent="0.2">
      <c r="B53" s="47" t="s">
        <v>217</v>
      </c>
      <c r="C53" s="48" t="s">
        <v>218</v>
      </c>
      <c r="D53" s="48" t="s">
        <v>219</v>
      </c>
      <c r="E53" s="48" t="s">
        <v>220</v>
      </c>
      <c r="F53" s="48" t="s">
        <v>34</v>
      </c>
      <c r="G53" s="48" t="s">
        <v>221</v>
      </c>
      <c r="H53" s="49">
        <v>40</v>
      </c>
    </row>
    <row r="54" spans="2:8" x14ac:dyDescent="0.2">
      <c r="B54" s="50" t="s">
        <v>222</v>
      </c>
      <c r="C54" s="51" t="s">
        <v>223</v>
      </c>
      <c r="D54" s="51" t="s">
        <v>178</v>
      </c>
      <c r="E54" s="51" t="s">
        <v>224</v>
      </c>
      <c r="F54" s="51" t="s">
        <v>76</v>
      </c>
      <c r="G54" s="51" t="s">
        <v>225</v>
      </c>
      <c r="H54" s="52">
        <v>41</v>
      </c>
    </row>
    <row r="55" spans="2:8" x14ac:dyDescent="0.2">
      <c r="B55" s="47" t="s">
        <v>226</v>
      </c>
      <c r="C55" s="48" t="s">
        <v>227</v>
      </c>
      <c r="D55" s="48" t="s">
        <v>178</v>
      </c>
      <c r="E55" s="48" t="s">
        <v>228</v>
      </c>
      <c r="F55" s="48" t="s">
        <v>229</v>
      </c>
      <c r="G55" s="48" t="s">
        <v>230</v>
      </c>
      <c r="H55" s="49">
        <v>42</v>
      </c>
    </row>
    <row r="56" spans="2:8" x14ac:dyDescent="0.2">
      <c r="B56" s="50" t="s">
        <v>231</v>
      </c>
      <c r="C56" s="51" t="s">
        <v>232</v>
      </c>
      <c r="D56" s="51" t="s">
        <v>233</v>
      </c>
      <c r="E56" s="51" t="s">
        <v>234</v>
      </c>
      <c r="F56" s="51" t="s">
        <v>28</v>
      </c>
      <c r="G56" s="51" t="s">
        <v>235</v>
      </c>
      <c r="H56" s="52">
        <v>43</v>
      </c>
    </row>
    <row r="57" spans="2:8" ht="32.25" customHeight="1" x14ac:dyDescent="0.2">
      <c r="B57" s="58" t="s">
        <v>353</v>
      </c>
      <c r="C57" s="59"/>
      <c r="D57" s="59"/>
      <c r="E57" s="59"/>
      <c r="F57" s="59"/>
      <c r="G57" s="59"/>
      <c r="H57" s="60">
        <f>SUBTOTAL(109,Tabla_alumnos[N°])</f>
        <v>946</v>
      </c>
    </row>
    <row r="58" spans="2:8" ht="25.5" customHeight="1" x14ac:dyDescent="0.2">
      <c r="D58" t="str">
        <f>VLOOKUP(B56,Tabla_alumnos[],6,FALSE)</f>
        <v>mwalke@uc.cl</v>
      </c>
    </row>
  </sheetData>
  <mergeCells count="6">
    <mergeCell ref="E9:F10"/>
    <mergeCell ref="A1:C1"/>
    <mergeCell ref="A2:B2"/>
    <mergeCell ref="A3:B3"/>
    <mergeCell ref="E5:F5"/>
    <mergeCell ref="E7:F7"/>
  </mergeCells>
  <pageMargins left="0.75" right="0.75" top="1" bottom="1" header="0.5" footer="0.5"/>
  <pageSetup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6:G83"/>
  <sheetViews>
    <sheetView topLeftCell="A16" workbookViewId="0">
      <selection activeCell="B70" sqref="B70"/>
    </sheetView>
  </sheetViews>
  <sheetFormatPr defaultColWidth="11.42578125" defaultRowHeight="12.75" x14ac:dyDescent="0.2"/>
  <cols>
    <col min="1" max="1" width="27.7109375" customWidth="1"/>
    <col min="2" max="2" width="36.28515625" customWidth="1"/>
    <col min="3" max="3" width="25.5703125" customWidth="1"/>
    <col min="4" max="4" width="30.28515625" customWidth="1"/>
    <col min="5" max="5" width="18.42578125" bestFit="1" customWidth="1"/>
    <col min="6" max="7" width="17.28515625" bestFit="1" customWidth="1"/>
  </cols>
  <sheetData>
    <row r="6" spans="1:7" ht="15" x14ac:dyDescent="0.25">
      <c r="E6" s="1" t="s">
        <v>236</v>
      </c>
    </row>
    <row r="9" spans="1:7" ht="15" x14ac:dyDescent="0.25">
      <c r="A9" s="2" t="s">
        <v>237</v>
      </c>
      <c r="B9" s="3"/>
      <c r="C9" s="3"/>
      <c r="D9" s="3"/>
      <c r="E9" s="3"/>
      <c r="F9" s="4"/>
    </row>
    <row r="11" spans="1:7" ht="15" x14ac:dyDescent="0.25">
      <c r="B11" s="69" t="s">
        <v>238</v>
      </c>
      <c r="C11" s="70" t="s">
        <v>239</v>
      </c>
      <c r="D11" s="70" t="s">
        <v>240</v>
      </c>
      <c r="E11" s="70" t="s">
        <v>241</v>
      </c>
      <c r="F11" s="70" t="s">
        <v>242</v>
      </c>
      <c r="G11" s="70" t="s">
        <v>243</v>
      </c>
    </row>
    <row r="12" spans="1:7" ht="18.75" x14ac:dyDescent="0.3">
      <c r="B12" s="68" t="s">
        <v>244</v>
      </c>
      <c r="C12" s="65">
        <v>38356</v>
      </c>
      <c r="D12" s="65">
        <v>39900</v>
      </c>
      <c r="E12" s="65">
        <v>41071</v>
      </c>
      <c r="F12" s="65">
        <v>40322</v>
      </c>
      <c r="G12" s="65">
        <v>41672</v>
      </c>
    </row>
    <row r="13" spans="1:7" ht="18.75" x14ac:dyDescent="0.3">
      <c r="B13" s="68" t="s">
        <v>245</v>
      </c>
      <c r="C13" s="66">
        <v>93976</v>
      </c>
      <c r="D13" s="66">
        <v>40233</v>
      </c>
      <c r="E13" s="66">
        <v>36762</v>
      </c>
      <c r="F13" s="66">
        <v>89589</v>
      </c>
      <c r="G13" s="66">
        <v>52319</v>
      </c>
    </row>
    <row r="14" spans="1:7" ht="18.75" x14ac:dyDescent="0.3">
      <c r="B14" s="68" t="s">
        <v>246</v>
      </c>
      <c r="C14" s="67">
        <v>302</v>
      </c>
      <c r="D14" s="67">
        <v>348</v>
      </c>
      <c r="E14" s="67">
        <v>383</v>
      </c>
      <c r="F14" s="67">
        <v>230</v>
      </c>
      <c r="G14" s="67">
        <v>255</v>
      </c>
    </row>
    <row r="15" spans="1:7" ht="18.75" x14ac:dyDescent="0.3">
      <c r="B15" s="68" t="s">
        <v>247</v>
      </c>
      <c r="C15" s="67" t="s">
        <v>248</v>
      </c>
      <c r="D15" s="67" t="s">
        <v>249</v>
      </c>
      <c r="E15" s="67" t="s">
        <v>250</v>
      </c>
      <c r="F15" s="67" t="s">
        <v>251</v>
      </c>
      <c r="G15" s="67" t="s">
        <v>252</v>
      </c>
    </row>
    <row r="17" spans="1:6" ht="15" x14ac:dyDescent="0.25">
      <c r="A17" s="5" t="s">
        <v>253</v>
      </c>
      <c r="B17" s="6" t="s">
        <v>241</v>
      </c>
    </row>
    <row r="18" spans="1:6" ht="30" x14ac:dyDescent="0.4">
      <c r="A18" s="5" t="s">
        <v>254</v>
      </c>
      <c r="B18" s="38" t="str">
        <f>HLOOKUP(B17,Table2[#All],5,FALSE)</f>
        <v>(206) 582-3391</v>
      </c>
    </row>
    <row r="21" spans="1:6" s="28" customFormat="1" ht="26.25" x14ac:dyDescent="0.4">
      <c r="A21" s="39" t="s">
        <v>352</v>
      </c>
      <c r="B21" s="40"/>
      <c r="C21" s="40"/>
      <c r="D21" s="40"/>
      <c r="E21" s="40"/>
      <c r="F21" s="41"/>
    </row>
    <row r="22" spans="1:6" s="28" customFormat="1" ht="25.5" x14ac:dyDescent="0.35">
      <c r="A22" s="53"/>
      <c r="B22" s="53"/>
      <c r="C22" s="53"/>
      <c r="D22" s="53"/>
      <c r="E22" s="53"/>
      <c r="F22" s="53"/>
    </row>
    <row r="23" spans="1:6" s="28" customFormat="1" ht="25.5" x14ac:dyDescent="0.35">
      <c r="A23" s="53"/>
      <c r="B23" s="53"/>
      <c r="C23" s="53"/>
      <c r="D23" s="53"/>
      <c r="E23" s="53"/>
      <c r="F23" s="53"/>
    </row>
    <row r="24" spans="1:6" s="28" customFormat="1" ht="25.5" x14ac:dyDescent="0.35">
      <c r="A24" s="53"/>
      <c r="B24" s="53"/>
      <c r="C24" s="53"/>
      <c r="D24" s="53"/>
      <c r="E24" s="53"/>
      <c r="F24" s="53"/>
    </row>
    <row r="26" spans="1:6" ht="15" x14ac:dyDescent="0.25">
      <c r="A26" s="63" t="s">
        <v>255</v>
      </c>
      <c r="B26" s="64" t="s">
        <v>256</v>
      </c>
    </row>
    <row r="27" spans="1:6" x14ac:dyDescent="0.2">
      <c r="A27" s="61">
        <v>0</v>
      </c>
      <c r="B27" s="62">
        <v>6</v>
      </c>
    </row>
    <row r="28" spans="1:6" ht="15" x14ac:dyDescent="0.25">
      <c r="A28" s="61">
        <v>500</v>
      </c>
      <c r="B28" s="62">
        <v>8</v>
      </c>
      <c r="E28" s="8"/>
    </row>
    <row r="29" spans="1:6" ht="25.5" x14ac:dyDescent="0.35">
      <c r="A29" s="61">
        <v>1000</v>
      </c>
      <c r="B29" s="62">
        <v>10</v>
      </c>
      <c r="D29" s="28" t="s">
        <v>257</v>
      </c>
      <c r="E29" s="8"/>
    </row>
    <row r="30" spans="1:6" x14ac:dyDescent="0.2">
      <c r="A30" s="61">
        <v>5000</v>
      </c>
      <c r="B30" s="62">
        <v>16</v>
      </c>
    </row>
    <row r="31" spans="1:6" x14ac:dyDescent="0.2">
      <c r="A31" s="61">
        <v>10000</v>
      </c>
      <c r="B31" s="62">
        <v>25</v>
      </c>
    </row>
    <row r="32" spans="1:6" x14ac:dyDescent="0.2">
      <c r="A32" s="61">
        <v>25000</v>
      </c>
      <c r="B32" s="62">
        <v>35</v>
      </c>
    </row>
    <row r="33" spans="1:6" x14ac:dyDescent="0.2">
      <c r="A33" s="61">
        <v>50000</v>
      </c>
      <c r="B33" s="62">
        <v>40</v>
      </c>
    </row>
    <row r="35" spans="1:6" ht="15" x14ac:dyDescent="0.25">
      <c r="A35" s="5" t="s">
        <v>258</v>
      </c>
      <c r="B35" s="9">
        <v>2500</v>
      </c>
    </row>
    <row r="36" spans="1:6" ht="28.5" x14ac:dyDescent="0.45">
      <c r="A36" s="5" t="s">
        <v>256</v>
      </c>
      <c r="B36" s="10">
        <f>VLOOKUP(B35,Table3[],2,TRUE)</f>
        <v>10</v>
      </c>
    </row>
    <row r="37" spans="1:6" s="21" customFormat="1" ht="28.5" x14ac:dyDescent="0.45">
      <c r="A37" s="54"/>
      <c r="B37" s="55"/>
    </row>
    <row r="38" spans="1:6" s="21" customFormat="1" ht="28.5" x14ac:dyDescent="0.45">
      <c r="A38" s="54"/>
      <c r="B38" s="55"/>
    </row>
    <row r="39" spans="1:6" s="21" customFormat="1" ht="28.5" x14ac:dyDescent="0.45">
      <c r="A39" s="54"/>
      <c r="B39" s="55"/>
    </row>
    <row r="40" spans="1:6" s="21" customFormat="1" ht="28.5" x14ac:dyDescent="0.45">
      <c r="A40" s="54"/>
      <c r="B40" s="55"/>
    </row>
    <row r="41" spans="1:6" s="21" customFormat="1" ht="28.5" x14ac:dyDescent="0.45">
      <c r="A41" s="54"/>
      <c r="B41" s="55"/>
    </row>
    <row r="44" spans="1:6" ht="15" x14ac:dyDescent="0.25">
      <c r="A44" s="30" t="s">
        <v>341</v>
      </c>
      <c r="B44" s="3"/>
      <c r="C44" s="3"/>
      <c r="D44" s="3"/>
      <c r="E44" s="3"/>
      <c r="F44" s="4"/>
    </row>
    <row r="46" spans="1:6" ht="15" x14ac:dyDescent="0.25">
      <c r="A46" s="69" t="s">
        <v>259</v>
      </c>
      <c r="B46" t="s">
        <v>354</v>
      </c>
      <c r="C46" s="74" t="s">
        <v>260</v>
      </c>
      <c r="D46" s="64" t="s">
        <v>261</v>
      </c>
    </row>
    <row r="47" spans="1:6" x14ac:dyDescent="0.2">
      <c r="A47" s="73">
        <v>0</v>
      </c>
      <c r="B47" s="76">
        <f t="shared" ref="B47:B51" ca="1" si="0">TODAY()</f>
        <v>43916</v>
      </c>
      <c r="C47" s="75" t="s">
        <v>262</v>
      </c>
      <c r="D47" s="71">
        <v>0</v>
      </c>
    </row>
    <row r="48" spans="1:6" x14ac:dyDescent="0.2">
      <c r="A48" s="73">
        <v>1000</v>
      </c>
      <c r="B48" s="76">
        <f t="shared" ca="1" si="0"/>
        <v>43916</v>
      </c>
      <c r="C48" s="71" t="s">
        <v>263</v>
      </c>
      <c r="D48" s="71">
        <v>20</v>
      </c>
    </row>
    <row r="49" spans="1:6" x14ac:dyDescent="0.2">
      <c r="A49" s="73">
        <v>2500</v>
      </c>
      <c r="B49" s="76">
        <f t="shared" ca="1" si="0"/>
        <v>43916</v>
      </c>
      <c r="C49" s="71" t="s">
        <v>264</v>
      </c>
      <c r="D49" s="71">
        <v>100</v>
      </c>
    </row>
    <row r="50" spans="1:6" x14ac:dyDescent="0.2">
      <c r="A50" s="73">
        <v>7000</v>
      </c>
      <c r="B50" s="76">
        <f t="shared" ca="1" si="0"/>
        <v>43916</v>
      </c>
      <c r="C50" s="71" t="s">
        <v>265</v>
      </c>
      <c r="D50" s="71">
        <v>250</v>
      </c>
    </row>
    <row r="51" spans="1:6" x14ac:dyDescent="0.2">
      <c r="A51" s="73">
        <v>10000</v>
      </c>
      <c r="B51" s="76">
        <f t="shared" ca="1" si="0"/>
        <v>43916</v>
      </c>
      <c r="C51" s="71" t="s">
        <v>266</v>
      </c>
      <c r="D51" s="71">
        <v>700</v>
      </c>
    </row>
    <row r="52" spans="1:6" x14ac:dyDescent="0.2">
      <c r="A52" s="72"/>
      <c r="B52" s="19"/>
      <c r="C52" s="72"/>
    </row>
    <row r="53" spans="1:6" s="26" customFormat="1" ht="23.25" x14ac:dyDescent="0.35">
      <c r="A53" s="42" t="s">
        <v>343</v>
      </c>
      <c r="C53" s="43"/>
    </row>
    <row r="54" spans="1:6" ht="15" x14ac:dyDescent="0.25">
      <c r="A54" s="5" t="s">
        <v>267</v>
      </c>
      <c r="B54" s="5" t="s">
        <v>268</v>
      </c>
      <c r="C54" s="5" t="s">
        <v>261</v>
      </c>
    </row>
    <row r="55" spans="1:6" x14ac:dyDescent="0.2">
      <c r="A55" s="31" t="s">
        <v>342</v>
      </c>
      <c r="B55" s="11">
        <v>6999.99</v>
      </c>
      <c r="C55" s="7" t="str">
        <f>VLOOKUP(B55,Table4[],3,TRUE)</f>
        <v>Arriba del Promedio</v>
      </c>
    </row>
    <row r="57" spans="1:6" ht="25.9" customHeight="1" x14ac:dyDescent="0.25">
      <c r="A57" s="34" t="s">
        <v>344</v>
      </c>
      <c r="B57" s="3"/>
      <c r="C57" s="3"/>
      <c r="D57" s="3"/>
      <c r="E57" s="3"/>
      <c r="F57" s="4"/>
    </row>
    <row r="58" spans="1:6" ht="28.5" customHeight="1" x14ac:dyDescent="0.2">
      <c r="A58" t="s">
        <v>355</v>
      </c>
    </row>
    <row r="59" spans="1:6" x14ac:dyDescent="0.2">
      <c r="B59" s="32">
        <f>MATCH(B60,'Ejercicios Buscarv BuscarH'!$A$46:$D$46,0)</f>
        <v>1</v>
      </c>
      <c r="C59" s="32">
        <f>MATCH(C60,'Ejercicios Buscarv BuscarH'!$A$46:$D$46,0)</f>
        <v>4</v>
      </c>
      <c r="D59" s="32">
        <f>MATCH(D60,'Ejercicios Buscarv BuscarH'!$A$46:$D$46,0)</f>
        <v>3</v>
      </c>
    </row>
    <row r="60" spans="1:6" ht="15" x14ac:dyDescent="0.25">
      <c r="A60" s="5" t="s">
        <v>269</v>
      </c>
      <c r="B60" s="12" t="s">
        <v>259</v>
      </c>
      <c r="C60" s="13" t="s">
        <v>261</v>
      </c>
      <c r="D60" s="13" t="s">
        <v>260</v>
      </c>
    </row>
    <row r="61" spans="1:6" ht="27" x14ac:dyDescent="0.35">
      <c r="A61" s="6" t="s">
        <v>270</v>
      </c>
      <c r="B61" s="11">
        <v>7598</v>
      </c>
      <c r="C61" s="33">
        <f>VLOOKUP($B61,Table4[],MATCH($C$60,Table4[#Headers],0),TRUE)</f>
        <v>250</v>
      </c>
      <c r="D61" s="33" t="str">
        <f>VLOOKUP($B61,Table4[],MATCH($D$60,Table4[#Headers],0),TRUE)</f>
        <v>Muy Bien</v>
      </c>
    </row>
    <row r="62" spans="1:6" ht="27" x14ac:dyDescent="0.35">
      <c r="A62" s="6" t="s">
        <v>271</v>
      </c>
      <c r="B62" s="11">
        <v>68</v>
      </c>
      <c r="C62" s="33">
        <f>VLOOKUP($B62,Table4[],MATCH($C$60,Table4[#Headers],0),TRUE)</f>
        <v>0</v>
      </c>
      <c r="D62" s="33" t="str">
        <f>VLOOKUP($B62,Table4[],MATCH($D$60,Table4[#Headers],0),TRUE)</f>
        <v>Bajo el Promedio</v>
      </c>
    </row>
    <row r="63" spans="1:6" ht="27" x14ac:dyDescent="0.35">
      <c r="A63" s="6" t="s">
        <v>240</v>
      </c>
      <c r="B63" s="11">
        <v>15980</v>
      </c>
      <c r="C63" s="33">
        <f>VLOOKUP($B63,Table4[],MATCH($C$60,Table4[#Headers],0),TRUE)</f>
        <v>700</v>
      </c>
      <c r="D63" s="33" t="str">
        <f>VLOOKUP($B63,Table4[],MATCH($D$60,Table4[#Headers],0),TRUE)</f>
        <v>Excelente</v>
      </c>
    </row>
    <row r="64" spans="1:6" ht="27" x14ac:dyDescent="0.35">
      <c r="A64" s="6" t="s">
        <v>272</v>
      </c>
      <c r="B64" s="11">
        <v>2499.9899999999998</v>
      </c>
      <c r="C64" s="33">
        <f>VLOOKUP($B64,Table4[],MATCH($C$60,Table4[#Headers],0),TRUE)</f>
        <v>20</v>
      </c>
      <c r="D64" s="33" t="str">
        <f>VLOOKUP($B64,Table4[],MATCH($D$60,Table4[#Headers],0),TRUE)</f>
        <v>Promedio</v>
      </c>
    </row>
    <row r="67" spans="1:6" ht="15" x14ac:dyDescent="0.25">
      <c r="A67" s="80" t="s">
        <v>273</v>
      </c>
      <c r="B67" s="81" t="s">
        <v>274</v>
      </c>
      <c r="C67" s="81" t="s">
        <v>267</v>
      </c>
      <c r="D67" s="81" t="s">
        <v>275</v>
      </c>
      <c r="E67" s="82" t="s">
        <v>247</v>
      </c>
    </row>
    <row r="68" spans="1:6" x14ac:dyDescent="0.2">
      <c r="A68" s="78" t="s">
        <v>276</v>
      </c>
      <c r="B68" s="77" t="s">
        <v>277</v>
      </c>
      <c r="C68" s="77" t="s">
        <v>278</v>
      </c>
      <c r="D68" s="77" t="s">
        <v>279</v>
      </c>
      <c r="E68" s="79" t="s">
        <v>280</v>
      </c>
    </row>
    <row r="69" spans="1:6" x14ac:dyDescent="0.2">
      <c r="A69" s="78" t="s">
        <v>281</v>
      </c>
      <c r="B69" s="77" t="s">
        <v>282</v>
      </c>
      <c r="C69" s="77" t="s">
        <v>283</v>
      </c>
      <c r="D69" s="77" t="s">
        <v>284</v>
      </c>
      <c r="E69" s="79" t="s">
        <v>285</v>
      </c>
    </row>
    <row r="70" spans="1:6" x14ac:dyDescent="0.2">
      <c r="A70" s="78" t="s">
        <v>286</v>
      </c>
      <c r="B70" s="77" t="s">
        <v>287</v>
      </c>
      <c r="C70" s="77" t="s">
        <v>288</v>
      </c>
      <c r="D70" s="77" t="s">
        <v>289</v>
      </c>
      <c r="E70" s="79" t="s">
        <v>290</v>
      </c>
    </row>
    <row r="71" spans="1:6" x14ac:dyDescent="0.2">
      <c r="A71" s="78" t="s">
        <v>291</v>
      </c>
      <c r="B71" s="77" t="s">
        <v>292</v>
      </c>
      <c r="C71" s="77" t="s">
        <v>293</v>
      </c>
      <c r="D71" s="77" t="s">
        <v>294</v>
      </c>
      <c r="E71" s="79" t="s">
        <v>295</v>
      </c>
    </row>
    <row r="72" spans="1:6" x14ac:dyDescent="0.2">
      <c r="A72" s="78" t="s">
        <v>296</v>
      </c>
      <c r="B72" s="77" t="s">
        <v>297</v>
      </c>
      <c r="C72" s="77" t="s">
        <v>298</v>
      </c>
      <c r="D72" s="77" t="s">
        <v>299</v>
      </c>
      <c r="E72" s="79" t="s">
        <v>300</v>
      </c>
    </row>
    <row r="73" spans="1:6" x14ac:dyDescent="0.2">
      <c r="A73" s="78" t="s">
        <v>301</v>
      </c>
      <c r="B73" s="77" t="s">
        <v>302</v>
      </c>
      <c r="C73" s="77" t="s">
        <v>303</v>
      </c>
      <c r="D73" s="77" t="s">
        <v>304</v>
      </c>
      <c r="E73" s="79" t="s">
        <v>305</v>
      </c>
    </row>
    <row r="74" spans="1:6" x14ac:dyDescent="0.2">
      <c r="A74" s="83" t="s">
        <v>306</v>
      </c>
      <c r="B74" s="84" t="s">
        <v>307</v>
      </c>
      <c r="C74" s="84" t="s">
        <v>308</v>
      </c>
      <c r="D74" s="84" t="s">
        <v>309</v>
      </c>
      <c r="E74" s="85" t="s">
        <v>310</v>
      </c>
    </row>
    <row r="76" spans="1:6" ht="15" hidden="1" x14ac:dyDescent="0.25">
      <c r="A76" s="2" t="s">
        <v>311</v>
      </c>
      <c r="B76" s="3"/>
      <c r="C76" s="3"/>
      <c r="D76" s="3"/>
      <c r="E76" s="3"/>
      <c r="F76" s="4"/>
    </row>
    <row r="77" spans="1:6" hidden="1" x14ac:dyDescent="0.2">
      <c r="A77" s="2" t="s">
        <v>312</v>
      </c>
      <c r="B77" s="3"/>
      <c r="C77" s="3"/>
      <c r="D77" s="3"/>
      <c r="E77" s="3"/>
      <c r="F77" s="4"/>
    </row>
    <row r="78" spans="1:6" hidden="1" x14ac:dyDescent="0.2">
      <c r="A78" s="2" t="s">
        <v>313</v>
      </c>
      <c r="B78" s="3"/>
      <c r="C78" s="3"/>
      <c r="D78" s="3"/>
      <c r="E78" s="3"/>
      <c r="F78" s="4"/>
    </row>
    <row r="79" spans="1:6" hidden="1" x14ac:dyDescent="0.2">
      <c r="A79" s="2" t="s">
        <v>314</v>
      </c>
      <c r="B79" s="3"/>
      <c r="C79" s="3"/>
      <c r="D79" s="3"/>
      <c r="E79" s="3"/>
      <c r="F79" s="4"/>
    </row>
    <row r="80" spans="1:6" ht="15" x14ac:dyDescent="0.25">
      <c r="A80" s="1"/>
    </row>
    <row r="81" spans="1:4" ht="23.25" x14ac:dyDescent="0.35">
      <c r="A81" s="35" t="s">
        <v>345</v>
      </c>
    </row>
    <row r="82" spans="1:4" ht="15" x14ac:dyDescent="0.25">
      <c r="A82" s="5" t="s">
        <v>273</v>
      </c>
      <c r="B82" s="5" t="s">
        <v>274</v>
      </c>
      <c r="C82" s="5" t="s">
        <v>267</v>
      </c>
      <c r="D82" s="5" t="s">
        <v>275</v>
      </c>
    </row>
    <row r="83" spans="1:4" x14ac:dyDescent="0.2">
      <c r="A83" s="6" t="s">
        <v>286</v>
      </c>
      <c r="B83" s="7" t="str">
        <f>VLOOKUP($A83,Table1[],MATCH(B$82,Table1[#Headers],0),FALSE)</f>
        <v>Coller</v>
      </c>
      <c r="C83" s="7" t="str">
        <f>VLOOKUP($A83,Table1[],MATCH(C$82,Table1[#Headers],0),FALSE)</f>
        <v>Kathrine</v>
      </c>
      <c r="D83" s="7" t="str">
        <f>VLOOKUP($A83,Table1[],MATCH(D$82,Table1[#Headers],0),FALSE)</f>
        <v>CollerK@PBY.com</v>
      </c>
    </row>
  </sheetData>
  <dataValidations disablePrompts="1" count="1">
    <dataValidation type="list" allowBlank="1" showInputMessage="1" showErrorMessage="1" sqref="B17" xr:uid="{00000000-0002-0000-0100-000000000000}">
      <formula1>$C$7:$G$7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6:F9"/>
  <sheetViews>
    <sheetView workbookViewId="0">
      <selection activeCell="E10" sqref="E10"/>
    </sheetView>
  </sheetViews>
  <sheetFormatPr defaultColWidth="11.42578125" defaultRowHeight="12.75" x14ac:dyDescent="0.2"/>
  <cols>
    <col min="5" max="5" width="18.28515625" customWidth="1"/>
    <col min="6" max="6" width="30.140625" customWidth="1"/>
  </cols>
  <sheetData>
    <row r="6" spans="5:6" x14ac:dyDescent="0.2">
      <c r="E6" s="20" t="s">
        <v>333</v>
      </c>
      <c r="F6" s="20" t="s">
        <v>334</v>
      </c>
    </row>
    <row r="7" spans="5:6" x14ac:dyDescent="0.2">
      <c r="E7" s="14" t="s">
        <v>330</v>
      </c>
      <c r="F7" s="14" t="s">
        <v>336</v>
      </c>
    </row>
    <row r="8" spans="5:6" x14ac:dyDescent="0.2">
      <c r="E8" s="14" t="s">
        <v>331</v>
      </c>
      <c r="F8" s="14" t="s">
        <v>335</v>
      </c>
    </row>
    <row r="9" spans="5:6" x14ac:dyDescent="0.2">
      <c r="E9" s="14" t="s">
        <v>332</v>
      </c>
      <c r="F9" s="14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I20"/>
  <sheetViews>
    <sheetView workbookViewId="0">
      <selection activeCell="E35" sqref="E35"/>
    </sheetView>
  </sheetViews>
  <sheetFormatPr defaultColWidth="11.42578125" defaultRowHeight="12.75" x14ac:dyDescent="0.2"/>
  <cols>
    <col min="4" max="4" width="23.5703125" customWidth="1"/>
    <col min="5" max="5" width="24.42578125" customWidth="1"/>
    <col min="8" max="8" width="29.5703125" customWidth="1"/>
    <col min="9" max="9" width="32.7109375" customWidth="1"/>
  </cols>
  <sheetData>
    <row r="3" spans="4:9" ht="27" x14ac:dyDescent="0.35">
      <c r="H3" s="27"/>
      <c r="I3" s="26"/>
    </row>
    <row r="6" spans="4:9" ht="33" customHeight="1" x14ac:dyDescent="0.25">
      <c r="D6" s="16" t="s">
        <v>315</v>
      </c>
      <c r="E6" s="17" t="s">
        <v>316</v>
      </c>
    </row>
    <row r="7" spans="4:9" ht="25.5" x14ac:dyDescent="0.35">
      <c r="D7" s="18" t="s">
        <v>16</v>
      </c>
      <c r="E7" s="19" t="s">
        <v>317</v>
      </c>
      <c r="I7" s="28"/>
    </row>
    <row r="8" spans="4:9" ht="18" x14ac:dyDescent="0.25">
      <c r="D8" s="18" t="s">
        <v>98</v>
      </c>
      <c r="E8" s="19" t="s">
        <v>318</v>
      </c>
    </row>
    <row r="9" spans="4:9" ht="18" x14ac:dyDescent="0.25">
      <c r="D9" s="18" t="s">
        <v>34</v>
      </c>
      <c r="E9" s="15" t="s">
        <v>319</v>
      </c>
    </row>
    <row r="10" spans="4:9" ht="18" x14ac:dyDescent="0.25">
      <c r="D10" s="18" t="s">
        <v>22</v>
      </c>
      <c r="E10" s="15" t="s">
        <v>320</v>
      </c>
    </row>
    <row r="11" spans="4:9" ht="18" x14ac:dyDescent="0.25">
      <c r="D11" s="18" t="s">
        <v>45</v>
      </c>
      <c r="E11" s="15" t="s">
        <v>321</v>
      </c>
      <c r="I11" s="14" t="s">
        <v>340</v>
      </c>
    </row>
    <row r="12" spans="4:9" ht="18" x14ac:dyDescent="0.25">
      <c r="D12" s="18" t="s">
        <v>151</v>
      </c>
      <c r="E12" s="15" t="s">
        <v>322</v>
      </c>
    </row>
    <row r="13" spans="4:9" ht="18" x14ac:dyDescent="0.25">
      <c r="D13" s="18" t="s">
        <v>140</v>
      </c>
      <c r="E13" s="15" t="s">
        <v>323</v>
      </c>
    </row>
    <row r="14" spans="4:9" ht="18" x14ac:dyDescent="0.25">
      <c r="D14" s="18" t="s">
        <v>229</v>
      </c>
      <c r="E14" s="15" t="s">
        <v>324</v>
      </c>
    </row>
    <row r="15" spans="4:9" ht="18" x14ac:dyDescent="0.25">
      <c r="D15" s="18" t="s">
        <v>82</v>
      </c>
      <c r="E15" s="15" t="s">
        <v>317</v>
      </c>
    </row>
    <row r="16" spans="4:9" ht="18" x14ac:dyDescent="0.25">
      <c r="D16" s="18" t="s">
        <v>28</v>
      </c>
      <c r="E16" s="15" t="s">
        <v>325</v>
      </c>
    </row>
    <row r="17" spans="4:5" ht="18" x14ac:dyDescent="0.25">
      <c r="D17" s="18" t="s">
        <v>51</v>
      </c>
      <c r="E17" s="15" t="s">
        <v>326</v>
      </c>
    </row>
    <row r="18" spans="4:5" ht="18" x14ac:dyDescent="0.25">
      <c r="D18" s="18" t="s">
        <v>124</v>
      </c>
      <c r="E18" s="15" t="s">
        <v>327</v>
      </c>
    </row>
    <row r="19" spans="4:5" ht="18" x14ac:dyDescent="0.25">
      <c r="D19" s="18" t="s">
        <v>215</v>
      </c>
      <c r="E19" s="15" t="s">
        <v>328</v>
      </c>
    </row>
    <row r="20" spans="4:5" ht="18" x14ac:dyDescent="0.25">
      <c r="D20" s="18" t="s">
        <v>76</v>
      </c>
      <c r="E20" s="15" t="s">
        <v>329</v>
      </c>
    </row>
  </sheetData>
  <sortState xmlns:xlrd2="http://schemas.microsoft.com/office/spreadsheetml/2017/richdata2" ref="D8:D49">
    <sortCondition ref="D7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3:G15"/>
  <sheetViews>
    <sheetView tabSelected="1" workbookViewId="0">
      <selection activeCell="F8" sqref="F8"/>
    </sheetView>
  </sheetViews>
  <sheetFormatPr defaultColWidth="11.42578125" defaultRowHeight="12.75" x14ac:dyDescent="0.2"/>
  <cols>
    <col min="5" max="5" width="34.85546875" customWidth="1"/>
    <col min="6" max="6" width="29.42578125" customWidth="1"/>
    <col min="7" max="7" width="26.42578125" customWidth="1"/>
  </cols>
  <sheetData>
    <row r="3" spans="5:7" x14ac:dyDescent="0.2">
      <c r="E3" s="90" t="s">
        <v>339</v>
      </c>
      <c r="F3" s="90"/>
    </row>
    <row r="4" spans="5:7" x14ac:dyDescent="0.2">
      <c r="E4" s="90"/>
      <c r="F4" s="90"/>
    </row>
    <row r="7" spans="5:7" ht="19.5" customHeight="1" x14ac:dyDescent="0.25">
      <c r="E7" s="24" t="s">
        <v>337</v>
      </c>
      <c r="F7" s="22" t="s">
        <v>58</v>
      </c>
    </row>
    <row r="8" spans="5:7" ht="18" x14ac:dyDescent="0.25">
      <c r="E8" s="25"/>
    </row>
    <row r="9" spans="5:7" ht="18" x14ac:dyDescent="0.25">
      <c r="E9" s="24" t="s">
        <v>7</v>
      </c>
      <c r="F9" s="6" t="str">
        <f>VLOOKUP($F$7,Tabla_alumnos[],MATCH(E9,Tabla_alumnos[#Headers],0),FALSE)</f>
        <v>BRIONES</v>
      </c>
    </row>
    <row r="10" spans="5:7" ht="18" x14ac:dyDescent="0.25">
      <c r="E10" s="24"/>
    </row>
    <row r="11" spans="5:7" ht="18" x14ac:dyDescent="0.25">
      <c r="E11" s="24" t="s">
        <v>9</v>
      </c>
      <c r="F11" s="6" t="str">
        <f>VLOOKUP($F$7,Tabla_alumnos[],MATCH(E11,Tabla_alumnos[#Headers],0),FALSE)</f>
        <v>ÁLVARO NICOLÁS</v>
      </c>
    </row>
    <row r="12" spans="5:7" ht="18" x14ac:dyDescent="0.25">
      <c r="E12" s="24"/>
    </row>
    <row r="13" spans="5:7" ht="18" x14ac:dyDescent="0.25">
      <c r="E13" s="24" t="s">
        <v>316</v>
      </c>
      <c r="F13" s="6" t="str">
        <f>VLOOKUP(VLOOKUP($F$7,Tabla_alumnos[],5,FALSE),Table5[],MATCH(E13,Table5[#Headers],0),FALSE)</f>
        <v>Ingenierá Comercial</v>
      </c>
    </row>
    <row r="14" spans="5:7" ht="18" x14ac:dyDescent="0.25">
      <c r="E14" s="24"/>
      <c r="G14" s="20" t="s">
        <v>334</v>
      </c>
    </row>
    <row r="15" spans="5:7" ht="18" x14ac:dyDescent="0.25">
      <c r="E15" s="24" t="s">
        <v>338</v>
      </c>
      <c r="F15" s="6"/>
      <c r="G15" s="23"/>
    </row>
  </sheetData>
  <mergeCells count="1">
    <mergeCell ref="E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BD_Alumnos</vt:lpstr>
      <vt:lpstr>Ejercicios Buscarv BuscarH</vt:lpstr>
      <vt:lpstr>T_Observaciones</vt:lpstr>
      <vt:lpstr>BD_carreras</vt:lpstr>
      <vt:lpstr>Consulta</vt:lpstr>
      <vt:lpstr>Apellidos_validos</vt:lpstr>
      <vt:lpstr>ID_validos</vt:lpstr>
      <vt:lpstr>Nombres_validos</vt:lpstr>
      <vt:lpstr>BD_carreras!Print_Area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Portal</dc:creator>
  <cp:lastModifiedBy>Matías Duhalde</cp:lastModifiedBy>
  <cp:lastPrinted>2019-08-21T22:51:36Z</cp:lastPrinted>
  <dcterms:created xsi:type="dcterms:W3CDTF">2019-08-20T14:48:04Z</dcterms:created>
  <dcterms:modified xsi:type="dcterms:W3CDTF">2020-03-26T15:49:46Z</dcterms:modified>
</cp:coreProperties>
</file>