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18"/>
  <workbookPr/>
  <mc:AlternateContent xmlns:mc="http://schemas.openxmlformats.org/markup-compatibility/2006">
    <mc:Choice Requires="x15">
      <x15ac:absPath xmlns:x15ac="http://schemas.microsoft.com/office/spreadsheetml/2010/11/ac" url="C:\Users\hspencer\Downloads\"/>
    </mc:Choice>
  </mc:AlternateContent>
  <xr:revisionPtr revIDLastSave="0" documentId="8_{2CFA5F27-EA94-4C4D-8A57-E5BEBFC784BA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Planilla de Aumentos" sheetId="2" r:id="rId1"/>
    <sheet name="Bases de Datos" sheetId="4" r:id="rId2"/>
  </sheets>
  <definedNames>
    <definedName name="_xlnm._FilterDatabase" localSheetId="1" hidden="1">'Bases de Datos'!$E$11:$G$14</definedName>
    <definedName name="Antigüedad">'Planilla de Aumentos'!$G$23:$G$38</definedName>
    <definedName name="Aumento_1">'Planilla de Aumentos'!$J$23:$J$38</definedName>
    <definedName name="Aumento_2">'Planilla de Aumentos'!$K$23:$K$38</definedName>
    <definedName name="Aumento_3">'Planilla de Aumentos'!$L$23:$L$38</definedName>
    <definedName name="Aumento_4">'Planilla de Aumentos'!$M$23:$M$38</definedName>
    <definedName name="Aumento_5">'Planilla de Aumentos'!$N$23:$N$38</definedName>
    <definedName name="Aumento_6">'Planilla de Aumentos'!$O$23:$O$38</definedName>
    <definedName name="Código_Categoria">'Planilla de Aumentos'!$C$23:$C$38</definedName>
    <definedName name="Código_Escuela">'Planilla de Aumentos'!$E$23:$E$38</definedName>
    <definedName name="Fecha_de_Ingreso">'Planilla de Aumentos'!$D$23:$D$38</definedName>
    <definedName name="Nombre_Categoria">'Planilla de Aumentos'!$I$23:$I$38</definedName>
    <definedName name="Nombre_Escuela">'Planilla de Aumentos'!$H$23:$H$38</definedName>
    <definedName name="Profesores">'Planilla de Aumentos'!$B$23:$B$38</definedName>
    <definedName name="Renta_Actual">'Planilla de Aumentos'!$F$23:$F$38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" i="2" l="1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23" i="2"/>
  <c r="I20" i="4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23" i="2"/>
  <c r="F16" i="2" l="1"/>
  <c r="F13" i="2"/>
  <c r="F2" i="2"/>
  <c r="F5" i="2"/>
</calcChain>
</file>

<file path=xl/sharedStrings.xml><?xml version="1.0" encoding="utf-8"?>
<sst xmlns="http://schemas.openxmlformats.org/spreadsheetml/2006/main" count="91" uniqueCount="60">
  <si>
    <t>Profesores</t>
  </si>
  <si>
    <t>Aumento 1</t>
  </si>
  <si>
    <t>Aumento 2</t>
  </si>
  <si>
    <t>Aumento 3</t>
  </si>
  <si>
    <t>Renta Base</t>
  </si>
  <si>
    <t>Asociado</t>
  </si>
  <si>
    <t>Auxiliar</t>
  </si>
  <si>
    <t>Ayudante</t>
  </si>
  <si>
    <t>Química</t>
  </si>
  <si>
    <t>Aumento 4</t>
  </si>
  <si>
    <t>Aumento 5</t>
  </si>
  <si>
    <t>Aumento 6</t>
  </si>
  <si>
    <t>Fecha de Ingreso</t>
  </si>
  <si>
    <t>Matemáticas</t>
  </si>
  <si>
    <t>Soledad</t>
  </si>
  <si>
    <t>AS</t>
  </si>
  <si>
    <t>AX</t>
  </si>
  <si>
    <t>AY</t>
  </si>
  <si>
    <t>Macarena</t>
  </si>
  <si>
    <t>Jazmin</t>
  </si>
  <si>
    <t>Cristian</t>
  </si>
  <si>
    <t>Nombre Escuela</t>
  </si>
  <si>
    <t>Director</t>
  </si>
  <si>
    <t>Nicole</t>
  </si>
  <si>
    <t>Benjamin</t>
  </si>
  <si>
    <t>Escuelas</t>
  </si>
  <si>
    <t>Renta Actual</t>
  </si>
  <si>
    <t>Camila</t>
  </si>
  <si>
    <t>Código Escuela</t>
  </si>
  <si>
    <t>Felipe</t>
  </si>
  <si>
    <t>Ing. Comercial</t>
  </si>
  <si>
    <t>Const. Civil</t>
  </si>
  <si>
    <t>Código Categoria</t>
  </si>
  <si>
    <t>Promedio de Renta Auxiliares de la Escuela de  Construcción Civil</t>
  </si>
  <si>
    <t>Fecha Fin de Año</t>
  </si>
  <si>
    <t>Tipo de Categoría</t>
  </si>
  <si>
    <t>Codigo Escuela</t>
  </si>
  <si>
    <t>Claudio</t>
  </si>
  <si>
    <t>Florencia</t>
  </si>
  <si>
    <t>Aracelli</t>
  </si>
  <si>
    <t>Fernando</t>
  </si>
  <si>
    <t>Jeanne</t>
  </si>
  <si>
    <t>José</t>
  </si>
  <si>
    <t>Claudia</t>
  </si>
  <si>
    <t>Vicente</t>
  </si>
  <si>
    <t>Bernardita</t>
  </si>
  <si>
    <t>Maria Antonia</t>
  </si>
  <si>
    <t>Rodrigo</t>
  </si>
  <si>
    <t>Nombre Categoria</t>
  </si>
  <si>
    <r>
      <t xml:space="preserve">Mínimo </t>
    </r>
    <r>
      <rPr>
        <b/>
        <sz val="10"/>
        <color rgb="FFFF0000"/>
        <rFont val="Arial"/>
        <family val="2"/>
      </rPr>
      <t>General</t>
    </r>
    <r>
      <rPr>
        <b/>
        <sz val="10"/>
        <color indexed="17"/>
        <rFont val="Arial"/>
        <family val="2"/>
      </rPr>
      <t xml:space="preserve"> de Aumento 5</t>
    </r>
  </si>
  <si>
    <r>
      <t xml:space="preserve">Promedio </t>
    </r>
    <r>
      <rPr>
        <b/>
        <sz val="10"/>
        <color rgb="FFFF0000"/>
        <rFont val="Arial"/>
        <family val="2"/>
      </rPr>
      <t>General</t>
    </r>
    <r>
      <rPr>
        <b/>
        <sz val="10"/>
        <color indexed="17"/>
        <rFont val="Arial"/>
        <family val="2"/>
      </rPr>
      <t xml:space="preserve"> entre Aumento 1 y Aumento 2</t>
    </r>
  </si>
  <si>
    <r>
      <t xml:space="preserve">Promedio </t>
    </r>
    <r>
      <rPr>
        <b/>
        <sz val="10"/>
        <color rgb="FFFF0000"/>
        <rFont val="Arial"/>
        <family val="2"/>
      </rPr>
      <t>General</t>
    </r>
    <r>
      <rPr>
        <b/>
        <sz val="10"/>
        <color indexed="17"/>
        <rFont val="Arial"/>
        <family val="2"/>
      </rPr>
      <t xml:space="preserve"> Renta Actual</t>
    </r>
  </si>
  <si>
    <t>Categoría</t>
  </si>
  <si>
    <t>Fecha de Resolucion</t>
  </si>
  <si>
    <t>Promedio de Renta Asociados con más de  12 años de antuguedad al 31/12/2020</t>
  </si>
  <si>
    <t>UC 10 CL</t>
  </si>
  <si>
    <t>UC 40 CL</t>
  </si>
  <si>
    <t>UC 20 CL</t>
  </si>
  <si>
    <t>UC 30 CL</t>
  </si>
  <si>
    <t>Antigüedad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</si>
</sst>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&quot;р.&quot;_-;\-* #,##0.00&quot;р.&quot;_-;_-* &quot;-&quot;??&quot;р.&quot;_-;_-@_-"/>
    <numFmt numFmtId="165" formatCode="_-* #,##0.00_р_._-;\-* #,##0.00_р_._-;_-* &quot;-&quot;??_р_._-;_-@_-"/>
    <numFmt numFmtId="166" formatCode="[$$-80A]#,##0"/>
    <numFmt numFmtId="167" formatCode="&quot;$&quot;\ #,##0"/>
  </numFmts>
  <fonts count="23" x14ac:knownFonts="1">
    <font>
      <sz val="10"/>
      <name val="Arial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color indexed="17"/>
      <name val="Arial"/>
      <family val="2"/>
    </font>
    <font>
      <sz val="10"/>
      <color indexed="8"/>
      <name val="Arial"/>
      <family val="2"/>
    </font>
    <font>
      <sz val="8"/>
      <name val="Arial"/>
      <family val="2"/>
    </font>
    <font>
      <b/>
      <sz val="16"/>
      <name val="Arial"/>
      <family val="2"/>
    </font>
    <font>
      <sz val="26"/>
      <name val="Arial"/>
      <family val="2"/>
    </font>
    <font>
      <b/>
      <sz val="24"/>
      <color indexed="12"/>
      <name val="Arial"/>
      <family val="2"/>
    </font>
    <font>
      <sz val="16"/>
      <name val="Arial"/>
      <family val="2"/>
    </font>
    <font>
      <sz val="26"/>
      <color rgb="FFFF0000"/>
      <name val="Arial"/>
      <family val="2"/>
    </font>
    <font>
      <b/>
      <sz val="14"/>
      <color rgb="FFFF0000"/>
      <name val="Arial"/>
      <family val="2"/>
    </font>
    <font>
      <sz val="10"/>
      <name val="Arial"/>
      <family val="2"/>
    </font>
    <font>
      <b/>
      <sz val="10"/>
      <color indexed="17"/>
      <name val="Arial"/>
      <family val="2"/>
    </font>
    <font>
      <b/>
      <sz val="16"/>
      <color indexed="12"/>
      <name val="Arial"/>
      <family val="2"/>
    </font>
    <font>
      <b/>
      <sz val="14"/>
      <color indexed="17"/>
      <name val="Arial"/>
      <family val="2"/>
    </font>
    <font>
      <b/>
      <sz val="20"/>
      <color indexed="8"/>
      <name val="Arial"/>
      <family val="2"/>
    </font>
    <font>
      <b/>
      <sz val="20"/>
      <name val="Arial"/>
      <family val="2"/>
    </font>
    <font>
      <b/>
      <sz val="10"/>
      <color rgb="FFFF0000"/>
      <name val="Arial"/>
      <family val="2"/>
    </font>
    <font>
      <b/>
      <sz val="16"/>
      <color theme="0"/>
      <name val="Arial"/>
      <family val="2"/>
    </font>
    <font>
      <b/>
      <sz val="20"/>
      <color theme="1"/>
      <name val="Arial"/>
      <family val="2"/>
    </font>
    <font>
      <b/>
      <sz val="16"/>
      <color theme="1"/>
      <name val="Arial"/>
      <family val="2"/>
    </font>
    <font>
      <sz val="16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7">
    <border>
      <left/>
      <right/>
      <top/>
      <bottom/>
      <diagonal/>
    </border>
    <border>
      <left/>
      <right/>
      <top/>
      <bottom style="double">
        <color indexed="20"/>
      </bottom>
      <diagonal/>
    </border>
    <border>
      <left/>
      <right/>
      <top style="double">
        <color indexed="20"/>
      </top>
      <bottom style="double">
        <color indexed="2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4" tint="0.39997558519241921"/>
      </left>
      <right/>
      <top style="thin">
        <color indexed="64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top" wrapText="1"/>
    </xf>
    <xf numFmtId="0" fontId="2" fillId="0" borderId="0" xfId="0" applyFont="1" applyAlignment="1">
      <alignment horizontal="center" vertical="center" wrapText="1"/>
    </xf>
    <xf numFmtId="14" fontId="0" fillId="0" borderId="0" xfId="0" applyNumberFormat="1"/>
    <xf numFmtId="0" fontId="1" fillId="0" borderId="0" xfId="0" applyFont="1" applyAlignment="1">
      <alignment horizontal="center" vertical="center" wrapText="1"/>
    </xf>
    <xf numFmtId="0" fontId="1" fillId="0" borderId="3" xfId="0" applyFont="1" applyBorder="1"/>
    <xf numFmtId="0" fontId="0" fillId="0" borderId="3" xfId="0" applyBorder="1" applyAlignment="1">
      <alignment horizontal="center"/>
    </xf>
    <xf numFmtId="14" fontId="0" fillId="0" borderId="3" xfId="0" applyNumberFormat="1" applyBorder="1" applyAlignment="1">
      <alignment horizontal="center"/>
    </xf>
    <xf numFmtId="0" fontId="7" fillId="0" borderId="3" xfId="0" applyFont="1" applyBorder="1"/>
    <xf numFmtId="0" fontId="0" fillId="0" borderId="0" xfId="0" applyAlignment="1">
      <alignment horizontal="center"/>
    </xf>
    <xf numFmtId="167" fontId="7" fillId="0" borderId="3" xfId="0" applyNumberFormat="1" applyFont="1" applyBorder="1"/>
    <xf numFmtId="167" fontId="9" fillId="0" borderId="3" xfId="0" applyNumberFormat="1" applyFont="1" applyBorder="1"/>
    <xf numFmtId="2" fontId="10" fillId="0" borderId="3" xfId="0" applyNumberFormat="1" applyFont="1" applyBorder="1"/>
    <xf numFmtId="14" fontId="11" fillId="0" borderId="3" xfId="0" applyNumberFormat="1" applyFont="1" applyBorder="1" applyAlignment="1">
      <alignment horizontal="center"/>
    </xf>
    <xf numFmtId="0" fontId="1" fillId="0" borderId="3" xfId="0" applyFont="1" applyBorder="1" applyAlignment="1">
      <alignment horizontal="center" vertical="top" wrapText="1"/>
    </xf>
    <xf numFmtId="14" fontId="14" fillId="2" borderId="2" xfId="0" applyNumberFormat="1" applyFont="1" applyFill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3" fillId="0" borderId="0" xfId="0" applyFont="1"/>
    <xf numFmtId="0" fontId="13" fillId="0" borderId="3" xfId="0" applyFont="1" applyBorder="1" applyAlignment="1">
      <alignment horizontal="center" vertical="center" wrapText="1"/>
    </xf>
    <xf numFmtId="0" fontId="13" fillId="0" borderId="1" xfId="0" applyFont="1" applyBorder="1"/>
    <xf numFmtId="0" fontId="3" fillId="0" borderId="1" xfId="0" applyFont="1" applyBorder="1"/>
    <xf numFmtId="14" fontId="1" fillId="0" borderId="0" xfId="0" applyNumberFormat="1" applyFont="1"/>
    <xf numFmtId="166" fontId="8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center"/>
    </xf>
    <xf numFmtId="167" fontId="15" fillId="2" borderId="3" xfId="0" applyNumberFormat="1" applyFont="1" applyFill="1" applyBorder="1"/>
    <xf numFmtId="0" fontId="1" fillId="0" borderId="4" xfId="0" applyFont="1" applyBorder="1"/>
    <xf numFmtId="0" fontId="17" fillId="0" borderId="0" xfId="0" applyFont="1"/>
    <xf numFmtId="0" fontId="6" fillId="0" borderId="0" xfId="0" applyFont="1"/>
    <xf numFmtId="0" fontId="12" fillId="0" borderId="0" xfId="0" applyFont="1"/>
    <xf numFmtId="0" fontId="4" fillId="0" borderId="3" xfId="0" applyFont="1" applyFill="1" applyBorder="1" applyAlignment="1">
      <alignment horizontal="center"/>
    </xf>
    <xf numFmtId="14" fontId="20" fillId="4" borderId="9" xfId="0" applyNumberFormat="1" applyFont="1" applyFill="1" applyBorder="1"/>
    <xf numFmtId="164" fontId="21" fillId="4" borderId="7" xfId="0" applyNumberFormat="1" applyFont="1" applyFill="1" applyBorder="1" applyAlignment="1">
      <alignment horizontal="center"/>
    </xf>
    <xf numFmtId="14" fontId="20" fillId="0" borderId="10" xfId="0" applyNumberFormat="1" applyFont="1" applyBorder="1"/>
    <xf numFmtId="165" fontId="21" fillId="0" borderId="7" xfId="0" applyNumberFormat="1" applyFont="1" applyBorder="1" applyAlignment="1">
      <alignment horizontal="center"/>
    </xf>
    <xf numFmtId="14" fontId="20" fillId="4" borderId="6" xfId="0" applyNumberFormat="1" applyFont="1" applyFill="1" applyBorder="1"/>
    <xf numFmtId="165" fontId="21" fillId="4" borderId="5" xfId="0" applyNumberFormat="1" applyFont="1" applyFill="1" applyBorder="1" applyAlignment="1">
      <alignment horizontal="center"/>
    </xf>
    <xf numFmtId="0" fontId="16" fillId="0" borderId="11" xfId="0" applyFont="1" applyFill="1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0" fontId="6" fillId="0" borderId="12" xfId="0" applyFont="1" applyFill="1" applyBorder="1" applyAlignment="1">
      <alignment horizontal="center" wrapText="1"/>
    </xf>
    <xf numFmtId="0" fontId="6" fillId="0" borderId="13" xfId="0" applyFont="1" applyFill="1" applyBorder="1" applyAlignment="1">
      <alignment horizontal="center" wrapText="1"/>
    </xf>
    <xf numFmtId="0" fontId="6" fillId="0" borderId="14" xfId="0" applyFont="1" applyFill="1" applyBorder="1" applyAlignment="1">
      <alignment horizontal="center" wrapText="1"/>
    </xf>
    <xf numFmtId="0" fontId="16" fillId="0" borderId="15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164" fontId="22" fillId="4" borderId="7" xfId="0" applyNumberFormat="1" applyFont="1" applyFill="1" applyBorder="1"/>
    <xf numFmtId="165" fontId="22" fillId="0" borderId="7" xfId="0" applyNumberFormat="1" applyFont="1" applyBorder="1"/>
    <xf numFmtId="165" fontId="22" fillId="4" borderId="5" xfId="0" applyNumberFormat="1" applyFont="1" applyFill="1" applyBorder="1"/>
    <xf numFmtId="0" fontId="19" fillId="3" borderId="16" xfId="0" applyFont="1" applyFill="1" applyBorder="1" applyAlignment="1">
      <alignment horizontal="center" wrapText="1"/>
    </xf>
  </cellXfs>
  <cellStyles count="1">
    <cellStyle name="Normal" xfId="0" builtinId="0"/>
  </cellStyles>
  <dxfs count="9">
    <dxf>
      <border outline="0">
        <right style="thin">
          <color indexed="64"/>
        </right>
        <top style="thin">
          <color indexed="6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0"/>
        <name val="Arial"/>
        <family val="2"/>
        <scheme val="none"/>
      </font>
      <fill>
        <patternFill patternType="solid">
          <fgColor theme="4"/>
          <bgColor theme="4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0"/>
        <color indexed="8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731520</xdr:colOff>
      <xdr:row>8</xdr:row>
      <xdr:rowOff>0</xdr:rowOff>
    </xdr:from>
    <xdr:to>
      <xdr:col>8</xdr:col>
      <xdr:colOff>1272540</xdr:colOff>
      <xdr:row>15</xdr:row>
      <xdr:rowOff>236220</xdr:rowOff>
    </xdr:to>
    <xdr:sp macro="" textlink="">
      <xdr:nvSpPr>
        <xdr:cNvPr id="7" name="Flecha: hacia la izquierda 6">
          <a:extLst>
            <a:ext uri="{FF2B5EF4-FFF2-40B4-BE49-F238E27FC236}">
              <a16:creationId xmlns:a16="http://schemas.microsoft.com/office/drawing/2014/main" id="{E0B8179D-993A-42C4-AD15-53554B869953}"/>
            </a:ext>
          </a:extLst>
        </xdr:cNvPr>
        <xdr:cNvSpPr/>
      </xdr:nvSpPr>
      <xdr:spPr>
        <a:xfrm>
          <a:off x="7132320" y="2011680"/>
          <a:ext cx="3307080" cy="2301240"/>
        </a:xfrm>
        <a:prstGeom prst="leftArrow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s-CL" sz="3200" b="1"/>
            <a:t>FIJAR</a:t>
          </a:r>
        </a:p>
      </xdr:txBody>
    </xdr:sp>
    <xdr:clientData/>
  </xdr:twoCellAnchor>
  <xdr:twoCellAnchor>
    <xdr:from>
      <xdr:col>4</xdr:col>
      <xdr:colOff>881743</xdr:colOff>
      <xdr:row>16</xdr:row>
      <xdr:rowOff>45720</xdr:rowOff>
    </xdr:from>
    <xdr:to>
      <xdr:col>7</xdr:col>
      <xdr:colOff>350520</xdr:colOff>
      <xdr:row>21</xdr:row>
      <xdr:rowOff>175260</xdr:rowOff>
    </xdr:to>
    <xdr:sp macro="" textlink="">
      <xdr:nvSpPr>
        <xdr:cNvPr id="2" name="Bocadillo: rectángulo 1">
          <a:extLst>
            <a:ext uri="{FF2B5EF4-FFF2-40B4-BE49-F238E27FC236}">
              <a16:creationId xmlns:a16="http://schemas.microsoft.com/office/drawing/2014/main" id="{C01383B9-D2CD-49CA-9AC1-CC89030FC05A}"/>
            </a:ext>
          </a:extLst>
        </xdr:cNvPr>
        <xdr:cNvSpPr/>
      </xdr:nvSpPr>
      <xdr:spPr>
        <a:xfrm>
          <a:off x="4550229" y="4824549"/>
          <a:ext cx="3246120" cy="1326968"/>
        </a:xfrm>
        <a:prstGeom prst="wedgeRectCallo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MX" sz="1100"/>
            <a:t>Funciones fecha deben estar en celdas</a:t>
          </a:r>
        </a:p>
      </xdr:txBody>
    </xdr:sp>
    <xdr:clientData/>
  </xdr:twoCellAnchor>
  <xdr:twoCellAnchor>
    <xdr:from>
      <xdr:col>7</xdr:col>
      <xdr:colOff>457200</xdr:colOff>
      <xdr:row>12</xdr:row>
      <xdr:rowOff>525780</xdr:rowOff>
    </xdr:from>
    <xdr:to>
      <xdr:col>9</xdr:col>
      <xdr:colOff>1001486</xdr:colOff>
      <xdr:row>20</xdr:row>
      <xdr:rowOff>152400</xdr:rowOff>
    </xdr:to>
    <xdr:sp macro="" textlink="">
      <xdr:nvSpPr>
        <xdr:cNvPr id="4" name="Bocadillo: rectángulo 3">
          <a:extLst>
            <a:ext uri="{FF2B5EF4-FFF2-40B4-BE49-F238E27FC236}">
              <a16:creationId xmlns:a16="http://schemas.microsoft.com/office/drawing/2014/main" id="{16D60153-5D3A-44FA-AD2F-1050BE612A2B}"/>
            </a:ext>
          </a:extLst>
        </xdr:cNvPr>
        <xdr:cNvSpPr/>
      </xdr:nvSpPr>
      <xdr:spPr>
        <a:xfrm>
          <a:off x="7903029" y="3410494"/>
          <a:ext cx="4506686" cy="2554877"/>
        </a:xfrm>
        <a:prstGeom prst="wedgeRectCallout">
          <a:avLst>
            <a:gd name="adj1" fmla="val -20108"/>
            <a:gd name="adj2" fmla="val 62500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MX" sz="2400"/>
            <a:t>Buscarv falla</a:t>
          </a:r>
          <a:r>
            <a:rPr lang="es-MX" sz="2400" baseline="0"/>
            <a:t> cuando el formato de la celda es distinto. Para convertir un numero "texto" a numero "numero", se puede ultiplicar por 1, o usar la funcion valor</a:t>
          </a:r>
        </a:p>
        <a:p>
          <a:pPr algn="l"/>
          <a:endParaRPr lang="es-MX" sz="2400" baseline="0"/>
        </a:p>
        <a:p>
          <a:pPr algn="l"/>
          <a:endParaRPr lang="es-MX" sz="11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9A912F5-BB5E-47D6-9524-B94AAB4DCBE6}" name="T_Escuelas" displayName="T_Escuelas" ref="E19:G23" totalsRowShown="0" headerRowDxfId="8" headerRowBorderDxfId="7" tableBorderDxfId="6" totalsRowBorderDxfId="5">
  <autoFilter ref="E19:G23" xr:uid="{F3C29C74-9EB4-4B82-8BDD-5124C552D85D}"/>
  <tableColumns count="3">
    <tableColumn id="1" xr3:uid="{0BB83575-BD51-495C-870A-B46AB7938ABA}" name="Codigo Escuela" dataDxfId="4"/>
    <tableColumn id="2" xr3:uid="{2730C825-8E44-4FF2-B1F7-B757AACE39DF}" name="Nombre Escuela" dataDxfId="3"/>
    <tableColumn id="3" xr3:uid="{DF23F6CF-283E-4F2B-ABFC-FFF9CD92CE8D}" name="Director" dataDxf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7A4E272-B927-42DD-A86E-CAD4D08372AA}" name="T_Categoria" displayName="T_Categoria" ref="E11:G14" totalsRowShown="0" headerRowDxfId="1" tableBorderDxfId="0">
  <autoFilter ref="E11:G14" xr:uid="{941F8CFA-3B22-4125-BB61-27A0A69DCA57}"/>
  <sortState xmlns:xlrd2="http://schemas.microsoft.com/office/spreadsheetml/2017/richdata2" ref="E12:G14">
    <sortCondition ref="F11:F14"/>
  </sortState>
  <tableColumns count="3">
    <tableColumn id="1" xr3:uid="{19AE2078-E8A2-4FD7-9FC8-F494913F629B}" name="Fecha de Resolucion"/>
    <tableColumn id="2" xr3:uid="{92646199-1154-4C33-96AE-8BA190420B7C}" name="Tipo de Categoría"/>
    <tableColumn id="3" xr3:uid="{D1E97982-6429-4BAA-829F-486F33D13C5F}" name="Nombre Categori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O40"/>
  <sheetViews>
    <sheetView tabSelected="1" topLeftCell="D9" zoomScale="70" zoomScaleNormal="70" workbookViewId="0">
      <selection activeCell="K16" sqref="K16"/>
    </sheetView>
  </sheetViews>
  <sheetFormatPr baseColWidth="10" defaultRowHeight="13.2" x14ac:dyDescent="0.25"/>
  <cols>
    <col min="2" max="2" width="15.5546875" customWidth="1"/>
    <col min="3" max="3" width="11" customWidth="1"/>
    <col min="4" max="4" width="15.33203125" customWidth="1"/>
    <col min="5" max="5" width="18.44140625" customWidth="1"/>
    <col min="6" max="6" width="18.88671875" customWidth="1"/>
    <col min="7" max="7" width="17.77734375" customWidth="1"/>
    <col min="8" max="8" width="33.109375" bestFit="1" customWidth="1"/>
    <col min="9" max="9" width="24.6640625" customWidth="1"/>
    <col min="10" max="12" width="23.21875" bestFit="1" customWidth="1"/>
    <col min="13" max="13" width="23.77734375" bestFit="1" customWidth="1"/>
    <col min="14" max="15" width="23.5546875" bestFit="1" customWidth="1"/>
  </cols>
  <sheetData>
    <row r="2" spans="2:9" ht="26.4" x14ac:dyDescent="0.3">
      <c r="E2" s="19" t="s">
        <v>49</v>
      </c>
      <c r="F2" s="25">
        <f>+MIN(Aumento_5)</f>
        <v>0</v>
      </c>
    </row>
    <row r="5" spans="2:9" ht="39.6" x14ac:dyDescent="0.3">
      <c r="E5" s="19" t="s">
        <v>50</v>
      </c>
      <c r="F5" s="25" t="e">
        <f>+AVERAGE(Aumento_1,Aumento_2)</f>
        <v>#DIV/0!</v>
      </c>
    </row>
    <row r="8" spans="2:9" ht="26.4" x14ac:dyDescent="0.3">
      <c r="E8" s="19" t="s">
        <v>51</v>
      </c>
      <c r="F8" s="25">
        <f>+AVERAGE(Renta_Actual)</f>
        <v>422500</v>
      </c>
    </row>
    <row r="10" spans="2:9" ht="21" customHeight="1" thickBot="1" x14ac:dyDescent="0.3">
      <c r="B10" s="1"/>
    </row>
    <row r="11" spans="2:9" ht="22.2" thickTop="1" thickBot="1" x14ac:dyDescent="0.45">
      <c r="B11" s="1"/>
      <c r="E11" s="19" t="s">
        <v>34</v>
      </c>
      <c r="F11" s="16">
        <v>44196</v>
      </c>
    </row>
    <row r="12" spans="2:9" ht="13.8" thickTop="1" x14ac:dyDescent="0.25">
      <c r="B12" s="4"/>
      <c r="E12" s="1"/>
    </row>
    <row r="13" spans="2:9" ht="66" x14ac:dyDescent="0.3">
      <c r="E13" s="19" t="s">
        <v>54</v>
      </c>
      <c r="F13" s="25">
        <f>+AVERAGEIFS(Renta_Actual,Antigüedad,"&gt;12",Nombre_Categoria,"asociado")</f>
        <v>650000</v>
      </c>
    </row>
    <row r="14" spans="2:9" x14ac:dyDescent="0.25">
      <c r="E14" s="1"/>
    </row>
    <row r="15" spans="2:9" x14ac:dyDescent="0.25">
      <c r="E15" s="1"/>
    </row>
    <row r="16" spans="2:9" s="18" customFormat="1" ht="57" customHeight="1" x14ac:dyDescent="0.3">
      <c r="E16" s="19" t="s">
        <v>33</v>
      </c>
      <c r="F16" s="25">
        <f>+AVERAGEIFS(Renta_Actual,Nombre_Escuela,"const. Civil",Nombre_Categoria,"auxiliar")</f>
        <v>250000</v>
      </c>
      <c r="I16"/>
    </row>
    <row r="17" spans="2:15" s="18" customFormat="1" ht="13.8" thickBot="1" x14ac:dyDescent="0.3">
      <c r="E17" s="20"/>
      <c r="F17" s="21"/>
      <c r="I17"/>
    </row>
    <row r="18" spans="2:15" ht="42" customHeight="1" thickTop="1" x14ac:dyDescent="0.5">
      <c r="B18" s="22"/>
      <c r="E18" s="19" t="s">
        <v>4</v>
      </c>
      <c r="F18" s="25">
        <v>400000</v>
      </c>
      <c r="G18" s="23"/>
      <c r="H18" s="18"/>
    </row>
    <row r="20" spans="2:15" x14ac:dyDescent="0.25">
      <c r="D20" s="24"/>
      <c r="G20" s="4"/>
    </row>
    <row r="22" spans="2:15" s="2" customFormat="1" ht="38.25" customHeight="1" x14ac:dyDescent="0.25">
      <c r="B22" s="15" t="s">
        <v>0</v>
      </c>
      <c r="C22" s="15" t="s">
        <v>32</v>
      </c>
      <c r="D22" s="15" t="s">
        <v>12</v>
      </c>
      <c r="E22" s="15" t="s">
        <v>28</v>
      </c>
      <c r="F22" s="15" t="s">
        <v>26</v>
      </c>
      <c r="G22" s="15" t="s">
        <v>59</v>
      </c>
      <c r="H22" s="15" t="s">
        <v>21</v>
      </c>
      <c r="I22" s="15" t="s">
        <v>48</v>
      </c>
      <c r="J22" s="15" t="s">
        <v>1</v>
      </c>
      <c r="K22" s="15" t="s">
        <v>2</v>
      </c>
      <c r="L22" s="15" t="s">
        <v>3</v>
      </c>
      <c r="M22" s="15" t="s">
        <v>9</v>
      </c>
      <c r="N22" s="15" t="s">
        <v>10</v>
      </c>
      <c r="O22" s="15" t="s">
        <v>11</v>
      </c>
    </row>
    <row r="23" spans="2:15" ht="32.4" x14ac:dyDescent="0.55000000000000004">
      <c r="B23" s="6" t="s">
        <v>27</v>
      </c>
      <c r="C23" s="7" t="s">
        <v>16</v>
      </c>
      <c r="D23" s="14">
        <v>41488</v>
      </c>
      <c r="E23" s="17" t="s">
        <v>55</v>
      </c>
      <c r="F23" s="12">
        <v>250000</v>
      </c>
      <c r="G23" s="13">
        <f>+YEARFRAC(D23,$F$11)</f>
        <v>7.4138888888888888</v>
      </c>
      <c r="H23" s="9" t="str">
        <f>+VLOOKUP(VALUE((MID(E23,4,2))),T_Escuelas[],2,0)</f>
        <v>Const. Civil</v>
      </c>
      <c r="I23" s="9" t="str">
        <f>+INDEX(T_Categoria[],MATCH(C23,T_Categoria[Tipo de Categoría],0),MATCH("nombre categoria",T_Categoria[#Headers],0))</f>
        <v>Auxiliar</v>
      </c>
      <c r="J23" s="11"/>
      <c r="K23" s="11"/>
      <c r="L23" s="11"/>
      <c r="M23" s="11"/>
      <c r="N23" s="11"/>
      <c r="O23" s="11"/>
    </row>
    <row r="24" spans="2:15" ht="32.4" x14ac:dyDescent="0.55000000000000004">
      <c r="B24" s="6" t="s">
        <v>44</v>
      </c>
      <c r="C24" s="17" t="s">
        <v>15</v>
      </c>
      <c r="D24" s="8">
        <v>38474</v>
      </c>
      <c r="E24" s="7" t="s">
        <v>56</v>
      </c>
      <c r="F24" s="12">
        <v>700000</v>
      </c>
      <c r="G24" s="13">
        <f t="shared" ref="G24:G38" si="0">+YEARFRAC(D24,$F$11)</f>
        <v>15.66388888888889</v>
      </c>
      <c r="H24" s="9" t="str">
        <f>+VLOOKUP(VALUE((MID(E24,4,2))),T_Escuelas[],2,0)</f>
        <v>Matemáticas</v>
      </c>
      <c r="I24" s="9" t="str">
        <f>+INDEX(T_Categoria[],MATCH(C24,T_Categoria[Tipo de Categoría],0),MATCH("nombre categoria",T_Categoria[#Headers],0))</f>
        <v>Asociado</v>
      </c>
      <c r="J24" s="11"/>
      <c r="K24" s="11"/>
      <c r="L24" s="11"/>
      <c r="M24" s="11"/>
      <c r="N24" s="11"/>
      <c r="O24" s="11"/>
    </row>
    <row r="25" spans="2:15" ht="32.4" x14ac:dyDescent="0.55000000000000004">
      <c r="B25" s="6" t="s">
        <v>45</v>
      </c>
      <c r="C25" s="7" t="s">
        <v>17</v>
      </c>
      <c r="D25" s="8">
        <v>42224</v>
      </c>
      <c r="E25" s="7" t="s">
        <v>57</v>
      </c>
      <c r="F25" s="12">
        <v>270000</v>
      </c>
      <c r="G25" s="13">
        <f t="shared" si="0"/>
        <v>5.3972222222222221</v>
      </c>
      <c r="H25" s="9" t="str">
        <f>+VLOOKUP(VALUE((MID(E25,4,2))),T_Escuelas[],2,0)</f>
        <v>Química</v>
      </c>
      <c r="I25" s="9" t="str">
        <f>+INDEX(T_Categoria[],MATCH(C25,T_Categoria[Tipo de Categoría],0),MATCH("nombre categoria",T_Categoria[#Headers],0))</f>
        <v>Ayudante</v>
      </c>
      <c r="J25" s="11"/>
      <c r="K25" s="11"/>
      <c r="L25" s="11"/>
      <c r="M25" s="11"/>
      <c r="N25" s="11"/>
      <c r="O25" s="11"/>
    </row>
    <row r="26" spans="2:15" ht="32.4" x14ac:dyDescent="0.55000000000000004">
      <c r="B26" s="6" t="s">
        <v>19</v>
      </c>
      <c r="C26" s="7" t="s">
        <v>17</v>
      </c>
      <c r="D26" s="14">
        <v>41275</v>
      </c>
      <c r="E26" s="7" t="s">
        <v>56</v>
      </c>
      <c r="F26" s="12">
        <v>400000</v>
      </c>
      <c r="G26" s="13">
        <f t="shared" si="0"/>
        <v>8</v>
      </c>
      <c r="H26" s="9" t="str">
        <f>+VLOOKUP(VALUE((MID(E26,4,2))),T_Escuelas[],2,0)</f>
        <v>Matemáticas</v>
      </c>
      <c r="I26" s="9" t="str">
        <f>+INDEX(T_Categoria[],MATCH(C26,T_Categoria[Tipo de Categoría],0),MATCH("nombre categoria",T_Categoria[#Headers],0))</f>
        <v>Ayudante</v>
      </c>
      <c r="J26" s="11"/>
      <c r="K26" s="11"/>
      <c r="L26" s="11"/>
      <c r="M26" s="11"/>
      <c r="N26" s="11"/>
      <c r="O26" s="11"/>
    </row>
    <row r="27" spans="2:15" ht="32.4" x14ac:dyDescent="0.55000000000000004">
      <c r="B27" s="6" t="s">
        <v>46</v>
      </c>
      <c r="C27" s="7" t="s">
        <v>15</v>
      </c>
      <c r="D27" s="8">
        <v>39035</v>
      </c>
      <c r="E27" s="7" t="s">
        <v>57</v>
      </c>
      <c r="F27" s="12">
        <v>600000</v>
      </c>
      <c r="G27" s="13">
        <f t="shared" si="0"/>
        <v>14.130555555555556</v>
      </c>
      <c r="H27" s="9" t="str">
        <f>+VLOOKUP(VALUE((MID(E27,4,2))),T_Escuelas[],2,0)</f>
        <v>Química</v>
      </c>
      <c r="I27" s="9" t="str">
        <f>+INDEX(T_Categoria[],MATCH(C27,T_Categoria[Tipo de Categoría],0),MATCH("nombre categoria",T_Categoria[#Headers],0))</f>
        <v>Asociado</v>
      </c>
      <c r="J27" s="11"/>
      <c r="K27" s="11"/>
      <c r="L27" s="11"/>
      <c r="M27" s="11"/>
      <c r="N27" s="11"/>
      <c r="O27" s="11"/>
    </row>
    <row r="28" spans="2:15" ht="32.4" x14ac:dyDescent="0.55000000000000004">
      <c r="B28" s="6" t="s">
        <v>14</v>
      </c>
      <c r="C28" s="7" t="s">
        <v>16</v>
      </c>
      <c r="D28" s="8">
        <v>39008</v>
      </c>
      <c r="E28" s="7" t="s">
        <v>58</v>
      </c>
      <c r="F28" s="12">
        <v>280000</v>
      </c>
      <c r="G28" s="13">
        <f t="shared" si="0"/>
        <v>14.202777777777778</v>
      </c>
      <c r="H28" s="9" t="str">
        <f>+VLOOKUP(VALUE((MID(E28,4,2))),T_Escuelas[],2,0)</f>
        <v>Ing. Comercial</v>
      </c>
      <c r="I28" s="9" t="str">
        <f>+INDEX(T_Categoria[],MATCH(C28,T_Categoria[Tipo de Categoría],0),MATCH("nombre categoria",T_Categoria[#Headers],0))</f>
        <v>Auxiliar</v>
      </c>
      <c r="J28" s="11"/>
      <c r="K28" s="11"/>
      <c r="L28" s="11"/>
      <c r="M28" s="11"/>
      <c r="N28" s="11"/>
      <c r="O28" s="11"/>
    </row>
    <row r="29" spans="2:15" ht="32.4" x14ac:dyDescent="0.55000000000000004">
      <c r="B29" s="6" t="s">
        <v>20</v>
      </c>
      <c r="C29" s="7" t="s">
        <v>15</v>
      </c>
      <c r="D29" s="14">
        <v>41508</v>
      </c>
      <c r="E29" s="7" t="s">
        <v>55</v>
      </c>
      <c r="F29" s="12">
        <v>500000</v>
      </c>
      <c r="G29" s="13">
        <f t="shared" si="0"/>
        <v>7.3583333333333334</v>
      </c>
      <c r="H29" s="9" t="str">
        <f>+VLOOKUP(VALUE((MID(E29,4,2))),T_Escuelas[],2,0)</f>
        <v>Const. Civil</v>
      </c>
      <c r="I29" s="9" t="str">
        <f>+INDEX(T_Categoria[],MATCH(C29,T_Categoria[Tipo de Categoría],0),MATCH("nombre categoria",T_Categoria[#Headers],0))</f>
        <v>Asociado</v>
      </c>
      <c r="J29" s="11"/>
      <c r="K29" s="11"/>
      <c r="L29" s="11"/>
      <c r="M29" s="11"/>
      <c r="N29" s="11"/>
      <c r="O29" s="11"/>
    </row>
    <row r="30" spans="2:15" ht="32.4" x14ac:dyDescent="0.55000000000000004">
      <c r="B30" s="6" t="s">
        <v>47</v>
      </c>
      <c r="C30" s="7" t="s">
        <v>17</v>
      </c>
      <c r="D30" s="8">
        <v>42005</v>
      </c>
      <c r="E30" s="7" t="s">
        <v>56</v>
      </c>
      <c r="F30" s="12">
        <v>380000</v>
      </c>
      <c r="G30" s="13">
        <f t="shared" si="0"/>
        <v>6</v>
      </c>
      <c r="H30" s="9" t="str">
        <f>+VLOOKUP(VALUE((MID(E30,4,2))),T_Escuelas[],2,0)</f>
        <v>Matemáticas</v>
      </c>
      <c r="I30" s="9" t="str">
        <f>+INDEX(T_Categoria[],MATCH(C30,T_Categoria[Tipo de Categoría],0),MATCH("nombre categoria",T_Categoria[#Headers],0))</f>
        <v>Ayudante</v>
      </c>
      <c r="J30" s="11"/>
      <c r="K30" s="11"/>
      <c r="L30" s="11"/>
      <c r="M30" s="11"/>
      <c r="N30" s="11"/>
      <c r="O30" s="11"/>
    </row>
    <row r="31" spans="2:15" ht="29.4" customHeight="1" x14ac:dyDescent="0.55000000000000004">
      <c r="B31" s="26" t="s">
        <v>24</v>
      </c>
      <c r="C31" s="7" t="s">
        <v>16</v>
      </c>
      <c r="D31" s="14">
        <v>41488</v>
      </c>
      <c r="E31" s="7" t="s">
        <v>55</v>
      </c>
      <c r="F31" s="12">
        <v>250000</v>
      </c>
      <c r="G31" s="13">
        <f t="shared" si="0"/>
        <v>7.4138888888888888</v>
      </c>
      <c r="H31" s="9" t="str">
        <f>+VLOOKUP(VALUE((MID(E31,4,2))),T_Escuelas[],2,0)</f>
        <v>Const. Civil</v>
      </c>
      <c r="I31" s="9" t="str">
        <f>+INDEX(T_Categoria[],MATCH(C31,T_Categoria[Tipo de Categoría],0),MATCH("nombre categoria",T_Categoria[#Headers],0))</f>
        <v>Auxiliar</v>
      </c>
      <c r="J31" s="11"/>
      <c r="K31" s="11"/>
      <c r="L31" s="11"/>
      <c r="M31" s="11"/>
      <c r="N31" s="11"/>
      <c r="O31" s="11"/>
    </row>
    <row r="32" spans="2:15" ht="29.4" customHeight="1" x14ac:dyDescent="0.55000000000000004">
      <c r="B32" s="26" t="s">
        <v>37</v>
      </c>
      <c r="C32" s="17" t="s">
        <v>15</v>
      </c>
      <c r="D32" s="8">
        <v>38474</v>
      </c>
      <c r="E32" s="7" t="s">
        <v>56</v>
      </c>
      <c r="F32" s="12">
        <v>700000</v>
      </c>
      <c r="G32" s="13">
        <f t="shared" si="0"/>
        <v>15.66388888888889</v>
      </c>
      <c r="H32" s="9" t="str">
        <f>+VLOOKUP(VALUE((MID(E32,4,2))),T_Escuelas[],2,0)</f>
        <v>Matemáticas</v>
      </c>
      <c r="I32" s="9" t="str">
        <f>+INDEX(T_Categoria[],MATCH(C32,T_Categoria[Tipo de Categoría],0),MATCH("nombre categoria",T_Categoria[#Headers],0))</f>
        <v>Asociado</v>
      </c>
      <c r="J32" s="11"/>
      <c r="K32" s="11"/>
      <c r="L32" s="11"/>
      <c r="M32" s="11"/>
      <c r="N32" s="11"/>
      <c r="O32" s="11"/>
    </row>
    <row r="33" spans="2:15" ht="29.4" customHeight="1" x14ac:dyDescent="0.55000000000000004">
      <c r="B33" s="26" t="s">
        <v>38</v>
      </c>
      <c r="C33" s="7" t="s">
        <v>17</v>
      </c>
      <c r="D33" s="8">
        <v>42224</v>
      </c>
      <c r="E33" s="7" t="s">
        <v>57</v>
      </c>
      <c r="F33" s="12">
        <v>270000</v>
      </c>
      <c r="G33" s="13">
        <f t="shared" si="0"/>
        <v>5.3972222222222221</v>
      </c>
      <c r="H33" s="9" t="str">
        <f>+VLOOKUP(VALUE((MID(E33,4,2))),T_Escuelas[],2,0)</f>
        <v>Química</v>
      </c>
      <c r="I33" s="9" t="str">
        <f>+INDEX(T_Categoria[],MATCH(C33,T_Categoria[Tipo de Categoría],0),MATCH("nombre categoria",T_Categoria[#Headers],0))</f>
        <v>Ayudante</v>
      </c>
      <c r="J33" s="11"/>
      <c r="K33" s="11"/>
      <c r="L33" s="11"/>
      <c r="M33" s="11"/>
      <c r="N33" s="11"/>
      <c r="O33" s="11"/>
    </row>
    <row r="34" spans="2:15" ht="29.4" customHeight="1" x14ac:dyDescent="0.55000000000000004">
      <c r="B34" s="26" t="s">
        <v>39</v>
      </c>
      <c r="C34" s="7" t="s">
        <v>17</v>
      </c>
      <c r="D34" s="14">
        <v>41275</v>
      </c>
      <c r="E34" s="7" t="s">
        <v>56</v>
      </c>
      <c r="F34" s="12">
        <v>400000</v>
      </c>
      <c r="G34" s="13">
        <f t="shared" si="0"/>
        <v>8</v>
      </c>
      <c r="H34" s="9" t="str">
        <f>+VLOOKUP(VALUE((MID(E34,4,2))),T_Escuelas[],2,0)</f>
        <v>Matemáticas</v>
      </c>
      <c r="I34" s="9" t="str">
        <f>+INDEX(T_Categoria[],MATCH(C34,T_Categoria[Tipo de Categoría],0),MATCH("nombre categoria",T_Categoria[#Headers],0))</f>
        <v>Ayudante</v>
      </c>
      <c r="J34" s="11"/>
      <c r="K34" s="11"/>
      <c r="L34" s="11"/>
      <c r="M34" s="11"/>
      <c r="N34" s="11"/>
      <c r="O34" s="11"/>
    </row>
    <row r="35" spans="2:15" ht="29.4" customHeight="1" x14ac:dyDescent="0.55000000000000004">
      <c r="B35" s="26" t="s">
        <v>40</v>
      </c>
      <c r="C35" s="7" t="s">
        <v>15</v>
      </c>
      <c r="D35" s="8">
        <v>39035</v>
      </c>
      <c r="E35" s="7" t="s">
        <v>57</v>
      </c>
      <c r="F35" s="12">
        <v>600000</v>
      </c>
      <c r="G35" s="13">
        <f t="shared" si="0"/>
        <v>14.130555555555556</v>
      </c>
      <c r="H35" s="9" t="str">
        <f>+VLOOKUP(VALUE((MID(E35,4,2))),T_Escuelas[],2,0)</f>
        <v>Química</v>
      </c>
      <c r="I35" s="9" t="str">
        <f>+INDEX(T_Categoria[],MATCH(C35,T_Categoria[Tipo de Categoría],0),MATCH("nombre categoria",T_Categoria[#Headers],0))</f>
        <v>Asociado</v>
      </c>
      <c r="J35" s="11"/>
      <c r="K35" s="11"/>
      <c r="L35" s="11"/>
      <c r="M35" s="11"/>
      <c r="N35" s="11"/>
      <c r="O35" s="11"/>
    </row>
    <row r="36" spans="2:15" ht="29.4" customHeight="1" x14ac:dyDescent="0.55000000000000004">
      <c r="B36" s="26" t="s">
        <v>41</v>
      </c>
      <c r="C36" s="7" t="s">
        <v>16</v>
      </c>
      <c r="D36" s="8">
        <v>39008</v>
      </c>
      <c r="E36" s="7" t="s">
        <v>58</v>
      </c>
      <c r="F36" s="12">
        <v>280000</v>
      </c>
      <c r="G36" s="13">
        <f t="shared" si="0"/>
        <v>14.202777777777778</v>
      </c>
      <c r="H36" s="9" t="str">
        <f>+VLOOKUP(VALUE((MID(E36,4,2))),T_Escuelas[],2,0)</f>
        <v>Ing. Comercial</v>
      </c>
      <c r="I36" s="9" t="str">
        <f>+INDEX(T_Categoria[],MATCH(C36,T_Categoria[Tipo de Categoría],0),MATCH("nombre categoria",T_Categoria[#Headers],0))</f>
        <v>Auxiliar</v>
      </c>
      <c r="J36" s="11"/>
      <c r="K36" s="11"/>
      <c r="L36" s="11"/>
      <c r="M36" s="11"/>
      <c r="N36" s="11"/>
      <c r="O36" s="11"/>
    </row>
    <row r="37" spans="2:15" ht="29.4" customHeight="1" x14ac:dyDescent="0.55000000000000004">
      <c r="B37" s="26" t="s">
        <v>42</v>
      </c>
      <c r="C37" s="7" t="s">
        <v>15</v>
      </c>
      <c r="D37" s="14">
        <v>41508</v>
      </c>
      <c r="E37" s="7" t="s">
        <v>55</v>
      </c>
      <c r="F37" s="12">
        <v>500000</v>
      </c>
      <c r="G37" s="13">
        <f t="shared" si="0"/>
        <v>7.3583333333333334</v>
      </c>
      <c r="H37" s="9" t="str">
        <f>+VLOOKUP(VALUE((MID(E37,4,2))),T_Escuelas[],2,0)</f>
        <v>Const. Civil</v>
      </c>
      <c r="I37" s="9" t="str">
        <f>+INDEX(T_Categoria[],MATCH(C37,T_Categoria[Tipo de Categoría],0),MATCH("nombre categoria",T_Categoria[#Headers],0))</f>
        <v>Asociado</v>
      </c>
      <c r="J37" s="11"/>
      <c r="K37" s="11"/>
      <c r="L37" s="11"/>
      <c r="M37" s="11"/>
      <c r="N37" s="11"/>
      <c r="O37" s="11"/>
    </row>
    <row r="38" spans="2:15" ht="29.4" customHeight="1" x14ac:dyDescent="0.55000000000000004">
      <c r="B38" s="26" t="s">
        <v>43</v>
      </c>
      <c r="C38" s="7" t="s">
        <v>17</v>
      </c>
      <c r="D38" s="8">
        <v>42005</v>
      </c>
      <c r="E38" s="7" t="s">
        <v>56</v>
      </c>
      <c r="F38" s="12">
        <v>380000</v>
      </c>
      <c r="G38" s="13">
        <f t="shared" si="0"/>
        <v>6</v>
      </c>
      <c r="H38" s="9" t="str">
        <f>+VLOOKUP(VALUE((MID(E38,4,2))),T_Escuelas[],2,0)</f>
        <v>Matemáticas</v>
      </c>
      <c r="I38" s="9" t="str">
        <f>+INDEX(T_Categoria[],MATCH(C38,T_Categoria[Tipo de Categoría],0),MATCH("nombre categoria",T_Categoria[#Headers],0))</f>
        <v>Ayudante</v>
      </c>
      <c r="J38" s="11"/>
      <c r="K38" s="11"/>
      <c r="L38" s="11"/>
      <c r="M38" s="11"/>
      <c r="N38" s="11"/>
      <c r="O38" s="11"/>
    </row>
    <row r="39" spans="2:15" ht="40.5" customHeight="1" x14ac:dyDescent="0.25">
      <c r="E39" s="5"/>
    </row>
    <row r="40" spans="2:15" ht="51" customHeight="1" x14ac:dyDescent="0.25">
      <c r="E40" s="3"/>
    </row>
  </sheetData>
  <phoneticPr fontId="5" type="noConversion"/>
  <pageMargins left="0.75" right="0.75" top="1" bottom="1" header="0" footer="0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8:I24"/>
  <sheetViews>
    <sheetView topLeftCell="A4" workbookViewId="0">
      <selection activeCell="I21" sqref="I21"/>
    </sheetView>
  </sheetViews>
  <sheetFormatPr baseColWidth="10" defaultRowHeight="13.2" x14ac:dyDescent="0.25"/>
  <cols>
    <col min="3" max="3" width="16.44140625" customWidth="1"/>
    <col min="5" max="5" width="37.109375" customWidth="1"/>
    <col min="6" max="6" width="34.21875" customWidth="1"/>
    <col min="7" max="7" width="35" customWidth="1"/>
    <col min="9" max="9" width="18.44140625" customWidth="1"/>
  </cols>
  <sheetData>
    <row r="8" spans="3:9" x14ac:dyDescent="0.25">
      <c r="E8" s="10"/>
      <c r="F8" s="10"/>
    </row>
    <row r="9" spans="3:9" ht="21" x14ac:dyDescent="0.4">
      <c r="C9" s="28" t="s">
        <v>52</v>
      </c>
      <c r="E9" s="10"/>
      <c r="F9" s="10"/>
    </row>
    <row r="11" spans="3:9" ht="21" x14ac:dyDescent="0.4">
      <c r="E11" s="48" t="s">
        <v>53</v>
      </c>
      <c r="F11" s="48" t="s">
        <v>35</v>
      </c>
      <c r="G11" s="48" t="s">
        <v>48</v>
      </c>
    </row>
    <row r="12" spans="3:9" ht="24.6" x14ac:dyDescent="0.4">
      <c r="E12" s="31">
        <v>36586</v>
      </c>
      <c r="F12" s="32" t="s">
        <v>15</v>
      </c>
      <c r="G12" s="45" t="s">
        <v>5</v>
      </c>
    </row>
    <row r="13" spans="3:9" ht="24.6" x14ac:dyDescent="0.4">
      <c r="E13" s="33">
        <v>36586</v>
      </c>
      <c r="F13" s="34" t="s">
        <v>16</v>
      </c>
      <c r="G13" s="46" t="s">
        <v>6</v>
      </c>
      <c r="I13" s="29"/>
    </row>
    <row r="14" spans="3:9" ht="24.6" x14ac:dyDescent="0.4">
      <c r="E14" s="35">
        <v>42216</v>
      </c>
      <c r="F14" s="36" t="s">
        <v>17</v>
      </c>
      <c r="G14" s="47" t="s">
        <v>7</v>
      </c>
    </row>
    <row r="17" spans="3:9" x14ac:dyDescent="0.25">
      <c r="E17" s="10"/>
      <c r="F17" s="10"/>
      <c r="G17" s="10"/>
    </row>
    <row r="18" spans="3:9" ht="21" x14ac:dyDescent="0.4">
      <c r="C18" s="28" t="s">
        <v>25</v>
      </c>
    </row>
    <row r="19" spans="3:9" ht="21" x14ac:dyDescent="0.4">
      <c r="E19" s="39" t="s">
        <v>36</v>
      </c>
      <c r="F19" s="40" t="s">
        <v>21</v>
      </c>
      <c r="G19" s="41" t="s">
        <v>22</v>
      </c>
    </row>
    <row r="20" spans="3:9" ht="24.6" x14ac:dyDescent="0.4">
      <c r="E20" s="37">
        <v>10</v>
      </c>
      <c r="F20" s="30" t="s">
        <v>31</v>
      </c>
      <c r="G20" s="38" t="s">
        <v>18</v>
      </c>
      <c r="I20" t="b">
        <f>ISNUMBER(E20)</f>
        <v>1</v>
      </c>
    </row>
    <row r="21" spans="3:9" ht="24.6" x14ac:dyDescent="0.4">
      <c r="E21" s="37">
        <v>20</v>
      </c>
      <c r="F21" s="30" t="s">
        <v>8</v>
      </c>
      <c r="G21" s="38" t="s">
        <v>23</v>
      </c>
    </row>
    <row r="22" spans="3:9" ht="24.6" x14ac:dyDescent="0.4">
      <c r="E22" s="37">
        <v>30</v>
      </c>
      <c r="F22" s="30" t="s">
        <v>30</v>
      </c>
      <c r="G22" s="38" t="s">
        <v>29</v>
      </c>
    </row>
    <row r="23" spans="3:9" ht="24.6" x14ac:dyDescent="0.4">
      <c r="E23" s="42">
        <v>40</v>
      </c>
      <c r="F23" s="43" t="s">
        <v>13</v>
      </c>
      <c r="G23" s="44" t="s">
        <v>24</v>
      </c>
    </row>
    <row r="24" spans="3:9" ht="24.6" x14ac:dyDescent="0.4">
      <c r="E24" s="27"/>
    </row>
  </sheetData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14</vt:i4>
      </vt:variant>
    </vt:vector>
  </HeadingPairs>
  <TitlesOfParts>
    <vt:vector size="16" baseType="lpstr">
      <vt:lpstr>Planilla de Aumentos</vt:lpstr>
      <vt:lpstr>Bases de Datos</vt:lpstr>
      <vt:lpstr>Antigüedad</vt:lpstr>
      <vt:lpstr>Aumento_1</vt:lpstr>
      <vt:lpstr>Aumento_2</vt:lpstr>
      <vt:lpstr>Aumento_3</vt:lpstr>
      <vt:lpstr>Aumento_4</vt:lpstr>
      <vt:lpstr>Aumento_5</vt:lpstr>
      <vt:lpstr>Aumento_6</vt:lpstr>
      <vt:lpstr>Código_Categoria</vt:lpstr>
      <vt:lpstr>Código_Escuela</vt:lpstr>
      <vt:lpstr>Fecha_de_Ingreso</vt:lpstr>
      <vt:lpstr>Nombre_Categoria</vt:lpstr>
      <vt:lpstr>Nombre_Escuela</vt:lpstr>
      <vt:lpstr>Profesores</vt:lpstr>
      <vt:lpstr>Renta_Actual</vt:lpstr>
    </vt:vector>
  </TitlesOfParts>
  <Company>Bachillerato PUC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alumno</dc:creator>
  <cp:lastModifiedBy>hspencer</cp:lastModifiedBy>
  <cp:lastPrinted>2003-09-10T23:42:08Z</cp:lastPrinted>
  <dcterms:created xsi:type="dcterms:W3CDTF">2003-04-16T15:10:07Z</dcterms:created>
  <dcterms:modified xsi:type="dcterms:W3CDTF">2020-04-14T15:13:43Z</dcterms:modified>
</cp:coreProperties>
</file>