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-repo\IIC1062\Clases\Clase_10\"/>
    </mc:Choice>
  </mc:AlternateContent>
  <xr:revisionPtr revIDLastSave="0" documentId="13_ncr:1_{613F61F6-C8A1-496D-BF07-427609C67B8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xplicacion" sheetId="3" r:id="rId1"/>
    <sheet name="Contar.si" sheetId="1" r:id="rId2"/>
    <sheet name="Tabla Carreras" sheetId="2" r:id="rId3"/>
  </sheets>
  <definedNames>
    <definedName name="_xlnm._FilterDatabase" localSheetId="1" hidden="1">'Contar.si'!$A$16:$L$57</definedName>
    <definedName name="Apellido_Materno">'Contar.si'!$D$17:$D$57</definedName>
    <definedName name="Apellido_Paterno">'Contar.si'!$C$17:$C$57</definedName>
    <definedName name="Carrera">'Contar.si'!$G$17:$G$57</definedName>
    <definedName name="Cod._Curriculum">'Contar.si'!$H$17:$H$57</definedName>
    <definedName name="Fecha_de_Ingreso">'Contar.si'!$F$17:$F$57</definedName>
    <definedName name="Mini_Gráfico">'Contar.si'!$L$17:$L$57</definedName>
    <definedName name="N°">'Contar.si'!$A$17:$A$57</definedName>
    <definedName name="Nombres">'Contar.si'!$E$17:$E$57</definedName>
    <definedName name="Nota_1">'Contar.si'!$J$17:$J$57</definedName>
    <definedName name="Nota_2">'Contar.si'!$K$17:$K$57</definedName>
    <definedName name="Renta_Familiar">'Contar.si'!$I$17:$I$57</definedName>
    <definedName name="Rut">'Contar.si'!$B$17:$B$57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 a="1"/>
  <c r="E12" i="1" s="1"/>
  <c r="I6" i="1"/>
  <c r="I3" i="1" a="1"/>
  <c r="I3" i="1" s="1"/>
  <c r="E3" i="1" a="1"/>
  <c r="E3" i="1"/>
  <c r="E6" i="1" a="1"/>
  <c r="E6" i="1" s="1"/>
  <c r="E9" i="1" a="1"/>
  <c r="E9" i="1" s="1"/>
  <c r="G27" i="1"/>
  <c r="G18" i="1" l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<sst xmlns="http://schemas.openxmlformats.org/spreadsheetml/2006/main" count="269" uniqueCount="224">
  <si>
    <t>N°</t>
  </si>
  <si>
    <t>Rut</t>
  </si>
  <si>
    <t>Apellido Paterno</t>
  </si>
  <si>
    <t>Apellido Materno</t>
  </si>
  <si>
    <t>Nombres</t>
  </si>
  <si>
    <t>Cod. Curriculum</t>
  </si>
  <si>
    <t>19637518-K</t>
  </si>
  <si>
    <t>ALVO</t>
  </si>
  <si>
    <t>GOMEZ</t>
  </si>
  <si>
    <t>TOMAS</t>
  </si>
  <si>
    <t>050004</t>
  </si>
  <si>
    <t>20164432-1</t>
  </si>
  <si>
    <t>AVENDAÑO</t>
  </si>
  <si>
    <t>YAZIGI</t>
  </si>
  <si>
    <t>MAGDALENA PAZ</t>
  </si>
  <si>
    <t>040013</t>
  </si>
  <si>
    <t>19637635-6</t>
  </si>
  <si>
    <t>BARROS</t>
  </si>
  <si>
    <t>ARTEAGA</t>
  </si>
  <si>
    <t>FRANCISCA DE LA INMACULAD</t>
  </si>
  <si>
    <t>19688622-2</t>
  </si>
  <si>
    <t>BELFUS</t>
  </si>
  <si>
    <t>ARNOUTS</t>
  </si>
  <si>
    <t>PAUL ARIEL</t>
  </si>
  <si>
    <t>20022393-4</t>
  </si>
  <si>
    <t>BOURNAS</t>
  </si>
  <si>
    <t>PALACIOS</t>
  </si>
  <si>
    <t>PABLO ANDRÉS</t>
  </si>
  <si>
    <t>19635630-4</t>
  </si>
  <si>
    <t>BOZZO</t>
  </si>
  <si>
    <t>GALLEGUILLOS</t>
  </si>
  <si>
    <t>FRANCESCA MARIA</t>
  </si>
  <si>
    <t>18119851-6</t>
  </si>
  <si>
    <t>BUSTOS</t>
  </si>
  <si>
    <t>FAUNDEZ</t>
  </si>
  <si>
    <t>BENJAMIN EUGENIO DE JESUS</t>
  </si>
  <si>
    <t>110012</t>
  </si>
  <si>
    <t>19709997-6</t>
  </si>
  <si>
    <t>CALDERON</t>
  </si>
  <si>
    <t>DURAN</t>
  </si>
  <si>
    <t>DIEGO PABLO</t>
  </si>
  <si>
    <t>20753394-7</t>
  </si>
  <si>
    <t>CELAYA</t>
  </si>
  <si>
    <t>VERGARA</t>
  </si>
  <si>
    <t>SEBASTIÁN NICOLÁS</t>
  </si>
  <si>
    <t>062001</t>
  </si>
  <si>
    <t>19605300-K</t>
  </si>
  <si>
    <t>CLAURE</t>
  </si>
  <si>
    <t>QUEVEDO</t>
  </si>
  <si>
    <t>ANDRES</t>
  </si>
  <si>
    <t>19438700-8</t>
  </si>
  <si>
    <t>CONCA</t>
  </si>
  <si>
    <t>EGAÑA</t>
  </si>
  <si>
    <t>MAXIMIANO ANDRÉS</t>
  </si>
  <si>
    <t>110020</t>
  </si>
  <si>
    <t>20074803-4</t>
  </si>
  <si>
    <t>CORBELLA</t>
  </si>
  <si>
    <t>CARRAHA</t>
  </si>
  <si>
    <t>MARTÍN IGNACIO</t>
  </si>
  <si>
    <t>19964139-5</t>
  </si>
  <si>
    <t>CORREA</t>
  </si>
  <si>
    <t>LÓPEZ</t>
  </si>
  <si>
    <t>CATALINA PAZ</t>
  </si>
  <si>
    <t>20285307-2</t>
  </si>
  <si>
    <t>CUMSILLE</t>
  </si>
  <si>
    <t>CARVALLO</t>
  </si>
  <si>
    <t>TOMÁS ANDRÉS</t>
  </si>
  <si>
    <t>19963773-8</t>
  </si>
  <si>
    <t>DE SOLMINIHAC</t>
  </si>
  <si>
    <t>DE LA MAZA</t>
  </si>
  <si>
    <t>AGUSTÍN PONS</t>
  </si>
  <si>
    <t>19685917-9</t>
  </si>
  <si>
    <t>DONOSO</t>
  </si>
  <si>
    <t>RASMUSSEN</t>
  </si>
  <si>
    <t>JULIO</t>
  </si>
  <si>
    <t>20297054-0</t>
  </si>
  <si>
    <t>DUHALDE</t>
  </si>
  <si>
    <t>VENEGAS</t>
  </si>
  <si>
    <t>MATÍAS PATRICIO</t>
  </si>
  <si>
    <t>19841495-6</t>
  </si>
  <si>
    <t>FUENTES</t>
  </si>
  <si>
    <t>VALPUESTA</t>
  </si>
  <si>
    <t>JOAQUÍN IÑAKI</t>
  </si>
  <si>
    <t>19637442-6</t>
  </si>
  <si>
    <t>GELFENSTEIN</t>
  </si>
  <si>
    <t>GELMAN</t>
  </si>
  <si>
    <t>ALAN</t>
  </si>
  <si>
    <t>19438767-9</t>
  </si>
  <si>
    <t>GÓMEZ</t>
  </si>
  <si>
    <t>REYES</t>
  </si>
  <si>
    <t>FELIPE ALFREDO</t>
  </si>
  <si>
    <t>19672181-9</t>
  </si>
  <si>
    <t>HUDSON</t>
  </si>
  <si>
    <t>HERRANZ</t>
  </si>
  <si>
    <t>CAROLINA</t>
  </si>
  <si>
    <t>19378352-K</t>
  </si>
  <si>
    <t>MARTÍNEZ</t>
  </si>
  <si>
    <t>SADE</t>
  </si>
  <si>
    <t>ERIKA VIVIANA</t>
  </si>
  <si>
    <t>100006</t>
  </si>
  <si>
    <t>19889482-6</t>
  </si>
  <si>
    <t>MUÑOZ</t>
  </si>
  <si>
    <t>ZAMORA</t>
  </si>
  <si>
    <t>NICOLÁS JOSÉ</t>
  </si>
  <si>
    <t>19673184-9</t>
  </si>
  <si>
    <t>OLIVARES</t>
  </si>
  <si>
    <t>PARDO</t>
  </si>
  <si>
    <t>FRANCISCO JAVIER</t>
  </si>
  <si>
    <t>19958084-1</t>
  </si>
  <si>
    <t>ORMEÑO</t>
  </si>
  <si>
    <t>BARAHONA</t>
  </si>
  <si>
    <t>MARÍA PAZ</t>
  </si>
  <si>
    <t>090001</t>
  </si>
  <si>
    <t>19686345-1</t>
  </si>
  <si>
    <t>PHILLIPS</t>
  </si>
  <si>
    <t>FERNANDEZ</t>
  </si>
  <si>
    <t>MARTIN JOSE</t>
  </si>
  <si>
    <t>19605672-6</t>
  </si>
  <si>
    <t>PIRAINO</t>
  </si>
  <si>
    <t>RIVERA</t>
  </si>
  <si>
    <t>FELIPE TOMAS</t>
  </si>
  <si>
    <t>19689665-1</t>
  </si>
  <si>
    <t>RABY</t>
  </si>
  <si>
    <t>IAN THOMAS</t>
  </si>
  <si>
    <t>19689524-8</t>
  </si>
  <si>
    <t>RAGAZZONE</t>
  </si>
  <si>
    <t>TURNER</t>
  </si>
  <si>
    <t>ALBERTO</t>
  </si>
  <si>
    <t>19935099-4</t>
  </si>
  <si>
    <t>RODRIGUEZ</t>
  </si>
  <si>
    <t>SAEZ</t>
  </si>
  <si>
    <t>VALENTINA</t>
  </si>
  <si>
    <t>20075408-5</t>
  </si>
  <si>
    <t>RUSSI</t>
  </si>
  <si>
    <t>BRODSKE</t>
  </si>
  <si>
    <t>ENRIQUE ALBERTO</t>
  </si>
  <si>
    <t>19525375-7</t>
  </si>
  <si>
    <t>SAAVEDRA</t>
  </si>
  <si>
    <t>GUZMAN</t>
  </si>
  <si>
    <t>CORNELIO</t>
  </si>
  <si>
    <t>19188834-0</t>
  </si>
  <si>
    <t>SILVA</t>
  </si>
  <si>
    <t>LORCA</t>
  </si>
  <si>
    <t>CARLOS ESTEBAN</t>
  </si>
  <si>
    <t>19247113-3</t>
  </si>
  <si>
    <t>SITNISKY</t>
  </si>
  <si>
    <t>ARAVENA</t>
  </si>
  <si>
    <t>ELISA</t>
  </si>
  <si>
    <t>19992631-4</t>
  </si>
  <si>
    <t>STROBL</t>
  </si>
  <si>
    <t>DIEZ</t>
  </si>
  <si>
    <t>JOAQUÍN</t>
  </si>
  <si>
    <t>18865656-0</t>
  </si>
  <si>
    <t>TORO</t>
  </si>
  <si>
    <t>IBARRA</t>
  </si>
  <si>
    <t>ÁLVARO HERNÁN</t>
  </si>
  <si>
    <t>020101</t>
  </si>
  <si>
    <t>19689389-K</t>
  </si>
  <si>
    <t>TUNIK</t>
  </si>
  <si>
    <t>DREIMAN</t>
  </si>
  <si>
    <t>ALVARO</t>
  </si>
  <si>
    <t>19688657-5</t>
  </si>
  <si>
    <t>VALDIVIESO</t>
  </si>
  <si>
    <t>SANCHEZ</t>
  </si>
  <si>
    <t>AGUSTINA</t>
  </si>
  <si>
    <t>19958378-6</t>
  </si>
  <si>
    <t>VILLAR</t>
  </si>
  <si>
    <t>VIDAL</t>
  </si>
  <si>
    <t>GASPAR</t>
  </si>
  <si>
    <t>19636793-4</t>
  </si>
  <si>
    <t>YARUR</t>
  </si>
  <si>
    <t>MORALES</t>
  </si>
  <si>
    <t>JORGE ANDRES</t>
  </si>
  <si>
    <t>20074359-8</t>
  </si>
  <si>
    <t>ZYCER</t>
  </si>
  <si>
    <t>BAITELMAN</t>
  </si>
  <si>
    <t>ARIEL</t>
  </si>
  <si>
    <t>Nota 1</t>
  </si>
  <si>
    <t>Nota 2</t>
  </si>
  <si>
    <t>Total Alumnos con Nota 2 mejor que Nota 1</t>
  </si>
  <si>
    <t>Mini Gráfico</t>
  </si>
  <si>
    <t>Codigo Carrera</t>
  </si>
  <si>
    <t>Nombre Carrera</t>
  </si>
  <si>
    <t>100102</t>
  </si>
  <si>
    <t>Quimica y Farmacia</t>
  </si>
  <si>
    <t>010002</t>
  </si>
  <si>
    <t>Construcción Civil</t>
  </si>
  <si>
    <t>Ingeniería Civil</t>
  </si>
  <si>
    <t>040093</t>
  </si>
  <si>
    <t>Ingeniería Civil de Industrias</t>
  </si>
  <si>
    <t>Estadistica</t>
  </si>
  <si>
    <t>College Matemáticas</t>
  </si>
  <si>
    <t>090101</t>
  </si>
  <si>
    <t>College Sociales</t>
  </si>
  <si>
    <t>Agronomía y Forestal</t>
  </si>
  <si>
    <t>160001</t>
  </si>
  <si>
    <t>Nutrición y Dietetica</t>
  </si>
  <si>
    <t>280008</t>
  </si>
  <si>
    <t>Publicidad</t>
  </si>
  <si>
    <t>570003</t>
  </si>
  <si>
    <t>Geografía</t>
  </si>
  <si>
    <t>641001</t>
  </si>
  <si>
    <t>Licenciatura Letras</t>
  </si>
  <si>
    <t>Carrera</t>
  </si>
  <si>
    <t>Ingeniería Comercial</t>
  </si>
  <si>
    <t>Astronomía</t>
  </si>
  <si>
    <t xml:space="preserve">Agronomía </t>
  </si>
  <si>
    <t>Total alumnos con Nota 1 y Nota 2  Aprobada y de Agronomía Forestal</t>
  </si>
  <si>
    <t>Renta Familiar</t>
  </si>
  <si>
    <t>Suma de Renta</t>
  </si>
  <si>
    <t>OPERADORES LOGICOS</t>
  </si>
  <si>
    <t>*</t>
  </si>
  <si>
    <t>´+</t>
  </si>
  <si>
    <t>Y</t>
  </si>
  <si>
    <t>o</t>
  </si>
  <si>
    <t>Negación</t>
  </si>
  <si>
    <t>O</t>
  </si>
  <si>
    <t xml:space="preserve">Cuidado con los paréntesis </t>
  </si>
  <si>
    <t>Fecha de Ingreso</t>
  </si>
  <si>
    <t xml:space="preserve">Total alumnos ingresados el 2020 </t>
  </si>
  <si>
    <t>ES Y   *</t>
  </si>
  <si>
    <t>Es O +</t>
  </si>
  <si>
    <r>
      <t xml:space="preserve">Total Alumnos con Nota 2 mejor que Nota 1 y que sean de Ingeniería Civil  </t>
    </r>
    <r>
      <rPr>
        <sz val="20"/>
        <rFont val="Arial"/>
        <family val="2"/>
      </rPr>
      <t xml:space="preserve">y  </t>
    </r>
    <r>
      <rPr>
        <sz val="10"/>
        <rFont val="Arial"/>
        <family val="2"/>
      </rPr>
      <t>Comercial</t>
    </r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</si>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</sst>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\ #,##0"/>
    <numFmt numFmtId="166" formatCode="&quot;$&quot;#,##0.00"/>
  </numFmts>
  <fonts count="1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2"/>
      <color rgb="FFFF0000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22"/>
      <name val="Arial"/>
      <family val="2"/>
    </font>
    <font>
      <sz val="20"/>
      <name val="Arial"/>
      <family val="2"/>
    </font>
    <font>
      <sz val="22"/>
      <color rgb="FFFF0000"/>
      <name val="Arial"/>
      <family val="2"/>
    </font>
    <font>
      <b/>
      <sz val="26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164" fontId="2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5" fillId="0" borderId="0" xfId="0" applyNumberFormat="1" applyFont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13" fillId="0" borderId="0" xfId="0" applyFont="1"/>
    <xf numFmtId="0" fontId="1" fillId="3" borderId="0" xfId="0" applyFont="1" applyFill="1"/>
    <xf numFmtId="0" fontId="12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F5835-37AA-478A-A963-F636DC7F1D25}" name="T_carrera" displayName="T_carrera" ref="G10:H26" totalsRowShown="0">
  <autoFilter ref="G10:H26" xr:uid="{556D8E25-BD97-40A7-9D8F-B2589FB4CAEC}"/>
  <tableColumns count="2">
    <tableColumn id="1" xr3:uid="{39ACCAA4-15A5-4E59-9743-269CF9DC5A0E}" name="Codigo Carrera" dataDxfId="5"/>
    <tableColumn id="2" xr3:uid="{FA969909-FA6B-4D56-8AD6-160109407CE9}" name="Nombre Carrer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B8AF-036C-41FE-8899-BDF7EA747276}">
  <dimension ref="E3:I14"/>
  <sheetViews>
    <sheetView workbookViewId="0">
      <selection activeCell="E16" sqref="E16"/>
    </sheetView>
  </sheetViews>
  <sheetFormatPr defaultColWidth="11.42578125" defaultRowHeight="12.75" x14ac:dyDescent="0.2"/>
  <cols>
    <col min="5" max="5" width="63.5703125" customWidth="1"/>
    <col min="6" max="6" width="20.5703125" customWidth="1"/>
  </cols>
  <sheetData>
    <row r="3" spans="5:9" x14ac:dyDescent="0.2">
      <c r="E3" s="24" t="s">
        <v>210</v>
      </c>
      <c r="F3" s="24"/>
      <c r="G3" s="24"/>
      <c r="H3" s="24"/>
      <c r="I3" s="24"/>
    </row>
    <row r="4" spans="5:9" ht="33" customHeight="1" x14ac:dyDescent="0.2">
      <c r="E4" s="24"/>
      <c r="F4" s="24"/>
      <c r="G4" s="24"/>
      <c r="H4" s="24"/>
      <c r="I4" s="24"/>
    </row>
    <row r="6" spans="5:9" ht="25.9" customHeight="1" x14ac:dyDescent="0.35">
      <c r="H6" s="25" t="s">
        <v>215</v>
      </c>
      <c r="I6" s="25"/>
    </row>
    <row r="7" spans="5:9" ht="30" x14ac:dyDescent="0.4">
      <c r="E7" s="18" t="s">
        <v>211</v>
      </c>
      <c r="F7" s="19" t="s">
        <v>213</v>
      </c>
      <c r="H7" s="26" t="s">
        <v>216</v>
      </c>
      <c r="I7" s="26"/>
    </row>
    <row r="8" spans="5:9" ht="30" x14ac:dyDescent="0.4">
      <c r="E8" s="18" t="s">
        <v>212</v>
      </c>
      <c r="F8" s="20" t="s">
        <v>214</v>
      </c>
      <c r="H8" s="26" t="s">
        <v>213</v>
      </c>
      <c r="I8" s="26"/>
    </row>
    <row r="9" spans="5:9" ht="30" x14ac:dyDescent="0.4">
      <c r="E9" s="7"/>
    </row>
    <row r="10" spans="5:9" ht="30" x14ac:dyDescent="0.4">
      <c r="E10" s="7"/>
    </row>
    <row r="11" spans="5:9" ht="30" x14ac:dyDescent="0.4">
      <c r="E11" s="7" t="s">
        <v>217</v>
      </c>
    </row>
    <row r="12" spans="5:9" ht="30" x14ac:dyDescent="0.4">
      <c r="E12" s="7"/>
    </row>
    <row r="13" spans="5:9" ht="30" x14ac:dyDescent="0.4">
      <c r="E13" s="7"/>
    </row>
    <row r="14" spans="5:9" ht="30" x14ac:dyDescent="0.4">
      <c r="E14" s="7"/>
    </row>
  </sheetData>
  <mergeCells count="4">
    <mergeCell ref="E3:I4"/>
    <mergeCell ref="H6:I6"/>
    <mergeCell ref="H7:I7"/>
    <mergeCell ref="H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7"/>
  <sheetViews>
    <sheetView tabSelected="1" zoomScaleNormal="100" workbookViewId="0">
      <selection activeCell="I12" sqref="I12"/>
    </sheetView>
  </sheetViews>
  <sheetFormatPr defaultColWidth="11.42578125" defaultRowHeight="12.75" x14ac:dyDescent="0.2"/>
  <cols>
    <col min="1" max="1" width="4.5703125" customWidth="1"/>
    <col min="2" max="2" width="11.28515625" customWidth="1"/>
    <col min="3" max="3" width="21.5703125" customWidth="1"/>
    <col min="4" max="4" width="23.28515625" customWidth="1"/>
    <col min="5" max="5" width="20.42578125" customWidth="1"/>
    <col min="6" max="6" width="31" style="6" customWidth="1"/>
    <col min="7" max="7" width="25.7109375" customWidth="1"/>
    <col min="8" max="8" width="17.42578125" customWidth="1"/>
    <col min="9" max="9" width="31.42578125" customWidth="1"/>
    <col min="10" max="10" width="20.7109375" customWidth="1"/>
    <col min="11" max="11" width="16.7109375" customWidth="1"/>
    <col min="12" max="12" width="51.7109375" customWidth="1"/>
    <col min="13" max="259" width="8.85546875" customWidth="1"/>
  </cols>
  <sheetData>
    <row r="2" spans="1:12" x14ac:dyDescent="0.2">
      <c r="C2" s="27" t="s">
        <v>179</v>
      </c>
      <c r="D2" s="28"/>
    </row>
    <row r="3" spans="1:12" ht="30" x14ac:dyDescent="0.4">
      <c r="C3" s="28"/>
      <c r="D3" s="28"/>
      <c r="E3" s="7" cm="1">
        <f t="array" ref="E3">SUMPRODUCT(--(Nota_2&gt;Nota_1))</f>
        <v>21</v>
      </c>
      <c r="F3" s="18"/>
      <c r="G3" s="7"/>
      <c r="H3" s="12" t="s">
        <v>209</v>
      </c>
      <c r="I3" s="17" cm="1">
        <f t="array" ref="I3">SUMPRODUCT(Renta_Familiar*--(Nota_2&gt;Nota_1))</f>
        <v>12533889</v>
      </c>
    </row>
    <row r="5" spans="1:12" x14ac:dyDescent="0.2">
      <c r="C5" s="29" t="s">
        <v>222</v>
      </c>
      <c r="D5" s="30"/>
      <c r="H5" s="12"/>
    </row>
    <row r="6" spans="1:12" ht="33" customHeight="1" x14ac:dyDescent="0.4">
      <c r="B6" s="23" t="s">
        <v>221</v>
      </c>
      <c r="C6" s="30"/>
      <c r="D6" s="30"/>
      <c r="E6" s="7" cm="1">
        <f t="array" ref="E6">SUMPRODUCT(--(Nota_2&gt;Nota_1)*(--(Carrera="Ingeniería Civil")+--(Carrera="Ingeniería Comercial")))</f>
        <v>19</v>
      </c>
      <c r="F6" s="18"/>
      <c r="G6" s="7"/>
      <c r="H6" s="12" t="s">
        <v>223</v>
      </c>
      <c r="I6" s="31">
        <f>I3/E3</f>
        <v>596851.85714285716</v>
      </c>
    </row>
    <row r="7" spans="1:12" x14ac:dyDescent="0.2">
      <c r="I7" s="12"/>
    </row>
    <row r="8" spans="1:12" x14ac:dyDescent="0.2">
      <c r="C8" s="29" t="s">
        <v>207</v>
      </c>
      <c r="D8" s="30"/>
    </row>
    <row r="9" spans="1:12" ht="35.450000000000003" customHeight="1" x14ac:dyDescent="0.4">
      <c r="B9" t="s">
        <v>220</v>
      </c>
      <c r="C9" s="30"/>
      <c r="D9" s="30"/>
      <c r="E9" s="7" cm="1">
        <f t="array" ref="E9">SUMPRODUCT(--(Nota_2&gt;=4)*--(Nota_1&gt;=4)*--(Carrera="Agronomía y Forestal"))</f>
        <v>2</v>
      </c>
      <c r="F9" s="18"/>
    </row>
    <row r="11" spans="1:12" x14ac:dyDescent="0.2">
      <c r="C11" s="27" t="s">
        <v>219</v>
      </c>
      <c r="D11" s="28"/>
    </row>
    <row r="12" spans="1:12" ht="34.5" x14ac:dyDescent="0.45">
      <c r="B12" t="s">
        <v>213</v>
      </c>
      <c r="C12" s="28"/>
      <c r="D12" s="28"/>
      <c r="E12" s="22" cm="1">
        <f t="array" ref="E12">SUMPRODUCT(--(YEAR(Fecha_de_Ingreso)=2020))</f>
        <v>22</v>
      </c>
    </row>
    <row r="16" spans="1:12" ht="57" customHeight="1" x14ac:dyDescent="0.3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218</v>
      </c>
      <c r="G16" s="4" t="s">
        <v>203</v>
      </c>
      <c r="H16" s="4" t="s">
        <v>5</v>
      </c>
      <c r="I16" s="4" t="s">
        <v>208</v>
      </c>
      <c r="J16" s="4" t="s">
        <v>177</v>
      </c>
      <c r="K16" s="5" t="s">
        <v>178</v>
      </c>
      <c r="L16" s="5" t="s">
        <v>180</v>
      </c>
    </row>
    <row r="17" spans="1:12" ht="23.25" x14ac:dyDescent="0.35">
      <c r="A17" s="1">
        <v>1</v>
      </c>
      <c r="B17" s="1" t="s">
        <v>6</v>
      </c>
      <c r="C17" s="1" t="s">
        <v>7</v>
      </c>
      <c r="D17" s="1" t="s">
        <v>8</v>
      </c>
      <c r="E17" s="1" t="s">
        <v>9</v>
      </c>
      <c r="F17" s="21">
        <v>43466</v>
      </c>
      <c r="G17" s="1" t="str">
        <f>VLOOKUP(H17,T_carrera[],2,0)</f>
        <v>Ingeniería Comercial</v>
      </c>
      <c r="H17" s="1" t="s">
        <v>10</v>
      </c>
      <c r="I17" s="16">
        <v>688340</v>
      </c>
      <c r="J17" s="2">
        <v>3.9</v>
      </c>
      <c r="K17" s="2">
        <v>6</v>
      </c>
      <c r="L17" s="8"/>
    </row>
    <row r="18" spans="1:12" ht="23.25" x14ac:dyDescent="0.35">
      <c r="A18" s="1">
        <v>2</v>
      </c>
      <c r="B18" s="1" t="s">
        <v>11</v>
      </c>
      <c r="C18" s="1" t="s">
        <v>12</v>
      </c>
      <c r="D18" s="1" t="s">
        <v>13</v>
      </c>
      <c r="E18" s="1" t="s">
        <v>14</v>
      </c>
      <c r="F18" s="21">
        <v>43497</v>
      </c>
      <c r="G18" s="1" t="str">
        <f>VLOOKUP(H18,T_carrera[],2,0)</f>
        <v>Ingeniería Civil</v>
      </c>
      <c r="H18" s="1" t="s">
        <v>15</v>
      </c>
      <c r="I18" s="16">
        <v>511520</v>
      </c>
      <c r="J18" s="2">
        <v>6.6</v>
      </c>
      <c r="K18" s="2">
        <v>4.8</v>
      </c>
      <c r="L18" s="8"/>
    </row>
    <row r="19" spans="1:12" ht="23.25" x14ac:dyDescent="0.35">
      <c r="A19" s="1">
        <v>3</v>
      </c>
      <c r="B19" s="1" t="s">
        <v>16</v>
      </c>
      <c r="C19" s="1" t="s">
        <v>17</v>
      </c>
      <c r="D19" s="1" t="s">
        <v>18</v>
      </c>
      <c r="E19" s="1" t="s">
        <v>19</v>
      </c>
      <c r="F19" s="21">
        <v>43525</v>
      </c>
      <c r="G19" s="1" t="str">
        <f>VLOOKUP(H19,T_carrera[],2,0)</f>
        <v>Ingeniería Comercial</v>
      </c>
      <c r="H19" s="1" t="s">
        <v>10</v>
      </c>
      <c r="I19" s="16">
        <v>856266</v>
      </c>
      <c r="J19" s="2">
        <v>5.2</v>
      </c>
      <c r="K19" s="2">
        <v>3.9</v>
      </c>
      <c r="L19" s="8"/>
    </row>
    <row r="20" spans="1:12" ht="23.25" x14ac:dyDescent="0.35">
      <c r="A20" s="1">
        <v>4</v>
      </c>
      <c r="B20" s="1" t="s">
        <v>20</v>
      </c>
      <c r="C20" s="1" t="s">
        <v>21</v>
      </c>
      <c r="D20" s="1" t="s">
        <v>22</v>
      </c>
      <c r="E20" s="1" t="s">
        <v>23</v>
      </c>
      <c r="F20" s="21">
        <v>43556</v>
      </c>
      <c r="G20" s="1" t="str">
        <f>VLOOKUP(H20,T_carrera[],2,0)</f>
        <v>Ingeniería Comercial</v>
      </c>
      <c r="H20" s="1" t="s">
        <v>10</v>
      </c>
      <c r="I20" s="16">
        <v>472328</v>
      </c>
      <c r="J20" s="2">
        <v>4.4000000000000004</v>
      </c>
      <c r="K20" s="2">
        <v>4.8</v>
      </c>
      <c r="L20" s="8"/>
    </row>
    <row r="21" spans="1:12" ht="23.25" x14ac:dyDescent="0.35">
      <c r="A21" s="1">
        <v>5</v>
      </c>
      <c r="B21" s="1" t="s">
        <v>24</v>
      </c>
      <c r="C21" s="1" t="s">
        <v>25</v>
      </c>
      <c r="D21" s="1" t="s">
        <v>26</v>
      </c>
      <c r="E21" s="1" t="s">
        <v>27</v>
      </c>
      <c r="F21" s="21">
        <v>43586</v>
      </c>
      <c r="G21" s="1" t="str">
        <f>VLOOKUP(H21,T_carrera[],2,0)</f>
        <v>Ingeniería Comercial</v>
      </c>
      <c r="H21" s="1" t="s">
        <v>10</v>
      </c>
      <c r="I21" s="16">
        <v>687235</v>
      </c>
      <c r="J21" s="2">
        <v>1.6</v>
      </c>
      <c r="K21" s="2">
        <v>5.5</v>
      </c>
      <c r="L21" s="8"/>
    </row>
    <row r="22" spans="1:12" ht="23.25" x14ac:dyDescent="0.35">
      <c r="A22" s="1">
        <v>6</v>
      </c>
      <c r="B22" s="1" t="s">
        <v>28</v>
      </c>
      <c r="C22" s="1" t="s">
        <v>29</v>
      </c>
      <c r="D22" s="1" t="s">
        <v>30</v>
      </c>
      <c r="E22" s="1" t="s">
        <v>31</v>
      </c>
      <c r="F22" s="21">
        <v>43617</v>
      </c>
      <c r="G22" s="1" t="str">
        <f>VLOOKUP(H22,T_carrera[],2,0)</f>
        <v>Ingeniería Comercial</v>
      </c>
      <c r="H22" s="1" t="s">
        <v>10</v>
      </c>
      <c r="I22" s="16">
        <v>320658</v>
      </c>
      <c r="J22" s="2">
        <v>4.4000000000000004</v>
      </c>
      <c r="K22" s="2">
        <v>6.7</v>
      </c>
      <c r="L22" s="8"/>
    </row>
    <row r="23" spans="1:12" ht="23.25" x14ac:dyDescent="0.35">
      <c r="A23" s="1">
        <v>7</v>
      </c>
      <c r="B23" s="1" t="s">
        <v>32</v>
      </c>
      <c r="C23" s="1" t="s">
        <v>33</v>
      </c>
      <c r="D23" s="1" t="s">
        <v>34</v>
      </c>
      <c r="E23" s="1" t="s">
        <v>35</v>
      </c>
      <c r="F23" s="21">
        <v>43647</v>
      </c>
      <c r="G23" s="1" t="str">
        <f>VLOOKUP(H23,T_carrera[],2,0)</f>
        <v xml:space="preserve">Agronomía </v>
      </c>
      <c r="H23" s="1" t="s">
        <v>36</v>
      </c>
      <c r="I23" s="16">
        <v>477984</v>
      </c>
      <c r="J23" s="2">
        <v>3.9</v>
      </c>
      <c r="K23" s="2">
        <v>1.3</v>
      </c>
      <c r="L23" s="8"/>
    </row>
    <row r="24" spans="1:12" ht="23.25" x14ac:dyDescent="0.35">
      <c r="A24" s="1">
        <v>8</v>
      </c>
      <c r="B24" s="1" t="s">
        <v>37</v>
      </c>
      <c r="C24" s="1" t="s">
        <v>38</v>
      </c>
      <c r="D24" s="1" t="s">
        <v>39</v>
      </c>
      <c r="E24" s="1" t="s">
        <v>40</v>
      </c>
      <c r="F24" s="21">
        <v>43678</v>
      </c>
      <c r="G24" s="1" t="str">
        <f>VLOOKUP(H24,T_carrera[],2,0)</f>
        <v>Ingeniería Civil</v>
      </c>
      <c r="H24" s="1" t="s">
        <v>15</v>
      </c>
      <c r="I24" s="16">
        <v>586441</v>
      </c>
      <c r="J24" s="2">
        <v>5.7</v>
      </c>
      <c r="K24" s="2">
        <v>6.3</v>
      </c>
      <c r="L24" s="8"/>
    </row>
    <row r="25" spans="1:12" ht="23.25" x14ac:dyDescent="0.35">
      <c r="A25" s="1">
        <v>9</v>
      </c>
      <c r="B25" s="1" t="s">
        <v>41</v>
      </c>
      <c r="C25" s="1" t="s">
        <v>42</v>
      </c>
      <c r="D25" s="1" t="s">
        <v>43</v>
      </c>
      <c r="E25" s="1" t="s">
        <v>44</v>
      </c>
      <c r="F25" s="21">
        <v>43709</v>
      </c>
      <c r="G25" s="1" t="str">
        <f>VLOOKUP(H25,T_carrera[],2,0)</f>
        <v>Estadistica</v>
      </c>
      <c r="H25" s="1" t="s">
        <v>45</v>
      </c>
      <c r="I25" s="16">
        <v>701404</v>
      </c>
      <c r="J25" s="2">
        <v>2.7</v>
      </c>
      <c r="K25" s="2">
        <v>1.3</v>
      </c>
      <c r="L25" s="8"/>
    </row>
    <row r="26" spans="1:12" ht="23.25" x14ac:dyDescent="0.35">
      <c r="A26" s="1">
        <v>10</v>
      </c>
      <c r="B26" s="1" t="s">
        <v>46</v>
      </c>
      <c r="C26" s="1" t="s">
        <v>47</v>
      </c>
      <c r="D26" s="1" t="s">
        <v>48</v>
      </c>
      <c r="E26" s="1" t="s">
        <v>49</v>
      </c>
      <c r="F26" s="21">
        <v>43739</v>
      </c>
      <c r="G26" s="1" t="str">
        <f>VLOOKUP(H26,T_carrera[],2,0)</f>
        <v>Ingeniería Comercial</v>
      </c>
      <c r="H26" s="1" t="s">
        <v>10</v>
      </c>
      <c r="I26" s="16">
        <v>617891</v>
      </c>
      <c r="J26" s="2">
        <v>4.9000000000000004</v>
      </c>
      <c r="K26" s="2">
        <v>1.7</v>
      </c>
      <c r="L26" s="8"/>
    </row>
    <row r="27" spans="1:12" ht="23.25" x14ac:dyDescent="0.35">
      <c r="A27" s="1">
        <v>11</v>
      </c>
      <c r="B27" s="1" t="s">
        <v>50</v>
      </c>
      <c r="C27" s="1" t="s">
        <v>51</v>
      </c>
      <c r="D27" s="1" t="s">
        <v>52</v>
      </c>
      <c r="E27" s="1" t="s">
        <v>53</v>
      </c>
      <c r="F27" s="21">
        <v>43770</v>
      </c>
      <c r="G27" s="1" t="str">
        <f>VLOOKUP(H27,T_carrera[],2,0)</f>
        <v>Agronomía y Forestal</v>
      </c>
      <c r="H27" s="1" t="s">
        <v>54</v>
      </c>
      <c r="I27" s="16">
        <v>429134</v>
      </c>
      <c r="J27" s="2">
        <v>5.9</v>
      </c>
      <c r="K27" s="2">
        <v>1.2</v>
      </c>
      <c r="L27" s="8"/>
    </row>
    <row r="28" spans="1:12" ht="23.25" x14ac:dyDescent="0.35">
      <c r="A28" s="1">
        <v>12</v>
      </c>
      <c r="B28" s="1" t="s">
        <v>55</v>
      </c>
      <c r="C28" s="1" t="s">
        <v>56</v>
      </c>
      <c r="D28" s="1" t="s">
        <v>57</v>
      </c>
      <c r="E28" s="1" t="s">
        <v>58</v>
      </c>
      <c r="F28" s="21">
        <v>43800</v>
      </c>
      <c r="G28" s="1" t="str">
        <f>VLOOKUP(H28,T_carrera[],2,0)</f>
        <v>Ingeniería Civil</v>
      </c>
      <c r="H28" s="1" t="s">
        <v>15</v>
      </c>
      <c r="I28" s="16">
        <v>594045</v>
      </c>
      <c r="J28" s="2">
        <v>3</v>
      </c>
      <c r="K28" s="2">
        <v>4.4000000000000004</v>
      </c>
      <c r="L28" s="8"/>
    </row>
    <row r="29" spans="1:12" ht="23.25" x14ac:dyDescent="0.35">
      <c r="A29" s="1">
        <v>13</v>
      </c>
      <c r="B29" s="1" t="s">
        <v>59</v>
      </c>
      <c r="C29" s="1" t="s">
        <v>60</v>
      </c>
      <c r="D29" s="1" t="s">
        <v>61</v>
      </c>
      <c r="E29" s="1" t="s">
        <v>62</v>
      </c>
      <c r="F29" s="21">
        <v>43801</v>
      </c>
      <c r="G29" s="1" t="str">
        <f>VLOOKUP(H29,T_carrera[],2,0)</f>
        <v>Ingeniería Civil</v>
      </c>
      <c r="H29" s="1" t="s">
        <v>15</v>
      </c>
      <c r="I29" s="16">
        <v>416103</v>
      </c>
      <c r="J29" s="2">
        <v>5.0999999999999996</v>
      </c>
      <c r="K29" s="2">
        <v>5.8</v>
      </c>
      <c r="L29" s="8"/>
    </row>
    <row r="30" spans="1:12" ht="23.25" x14ac:dyDescent="0.35">
      <c r="A30" s="1">
        <v>14</v>
      </c>
      <c r="B30" s="1" t="s">
        <v>63</v>
      </c>
      <c r="C30" s="1" t="s">
        <v>64</v>
      </c>
      <c r="D30" s="1" t="s">
        <v>65</v>
      </c>
      <c r="E30" s="1" t="s">
        <v>66</v>
      </c>
      <c r="F30" s="21">
        <v>43802</v>
      </c>
      <c r="G30" s="1" t="str">
        <f>VLOOKUP(H30,T_carrera[],2,0)</f>
        <v>Ingeniería Civil</v>
      </c>
      <c r="H30" s="1" t="s">
        <v>15</v>
      </c>
      <c r="I30" s="16">
        <v>491412</v>
      </c>
      <c r="J30" s="2">
        <v>1.3</v>
      </c>
      <c r="K30" s="2">
        <v>4.2</v>
      </c>
      <c r="L30" s="8"/>
    </row>
    <row r="31" spans="1:12" ht="23.25" x14ac:dyDescent="0.35">
      <c r="A31" s="1">
        <v>15</v>
      </c>
      <c r="B31" s="1" t="s">
        <v>67</v>
      </c>
      <c r="C31" s="1" t="s">
        <v>68</v>
      </c>
      <c r="D31" s="1" t="s">
        <v>69</v>
      </c>
      <c r="E31" s="1" t="s">
        <v>70</v>
      </c>
      <c r="F31" s="21">
        <v>43803</v>
      </c>
      <c r="G31" s="1" t="str">
        <f>VLOOKUP(H31,T_carrera[],2,0)</f>
        <v>Ingeniería Civil</v>
      </c>
      <c r="H31" s="1" t="s">
        <v>15</v>
      </c>
      <c r="I31" s="16">
        <v>462683</v>
      </c>
      <c r="J31" s="2">
        <v>3.7</v>
      </c>
      <c r="K31" s="2">
        <v>1.3</v>
      </c>
      <c r="L31" s="8"/>
    </row>
    <row r="32" spans="1:12" ht="23.25" x14ac:dyDescent="0.35">
      <c r="A32" s="1">
        <v>16</v>
      </c>
      <c r="B32" s="1" t="s">
        <v>71</v>
      </c>
      <c r="C32" s="1" t="s">
        <v>72</v>
      </c>
      <c r="D32" s="1" t="s">
        <v>73</v>
      </c>
      <c r="E32" s="1" t="s">
        <v>74</v>
      </c>
      <c r="F32" s="21">
        <v>43804</v>
      </c>
      <c r="G32" s="1" t="str">
        <f>VLOOKUP(H32,T_carrera[],2,0)</f>
        <v>Ingeniería Civil</v>
      </c>
      <c r="H32" s="1" t="s">
        <v>15</v>
      </c>
      <c r="I32" s="16">
        <v>738205</v>
      </c>
      <c r="J32" s="2">
        <v>1.4</v>
      </c>
      <c r="K32" s="2">
        <v>4.5999999999999996</v>
      </c>
      <c r="L32" s="8"/>
    </row>
    <row r="33" spans="1:12" ht="23.25" x14ac:dyDescent="0.35">
      <c r="A33" s="1">
        <v>17</v>
      </c>
      <c r="B33" s="1" t="s">
        <v>75</v>
      </c>
      <c r="C33" s="1" t="s">
        <v>76</v>
      </c>
      <c r="D33" s="1" t="s">
        <v>77</v>
      </c>
      <c r="E33" s="1" t="s">
        <v>78</v>
      </c>
      <c r="F33" s="21">
        <v>43805</v>
      </c>
      <c r="G33" s="1" t="str">
        <f>VLOOKUP(H33,T_carrera[],2,0)</f>
        <v>Ingeniería Civil</v>
      </c>
      <c r="H33" s="1" t="s">
        <v>15</v>
      </c>
      <c r="I33" s="16">
        <v>817889</v>
      </c>
      <c r="J33" s="2">
        <v>6.1</v>
      </c>
      <c r="K33" s="2">
        <v>5.2</v>
      </c>
      <c r="L33" s="8"/>
    </row>
    <row r="34" spans="1:12" ht="23.25" x14ac:dyDescent="0.35">
      <c r="A34" s="1">
        <v>18</v>
      </c>
      <c r="B34" s="1" t="s">
        <v>79</v>
      </c>
      <c r="C34" s="1" t="s">
        <v>80</v>
      </c>
      <c r="D34" s="1" t="s">
        <v>81</v>
      </c>
      <c r="E34" s="1" t="s">
        <v>82</v>
      </c>
      <c r="F34" s="21">
        <v>43831</v>
      </c>
      <c r="G34" s="1" t="str">
        <f>VLOOKUP(H34,T_carrera[],2,0)</f>
        <v>Agronomía y Forestal</v>
      </c>
      <c r="H34" s="1" t="s">
        <v>54</v>
      </c>
      <c r="I34" s="16">
        <v>564762</v>
      </c>
      <c r="J34" s="2">
        <v>5.9</v>
      </c>
      <c r="K34" s="2">
        <v>6.9</v>
      </c>
      <c r="L34" s="8"/>
    </row>
    <row r="35" spans="1:12" ht="23.25" x14ac:dyDescent="0.35">
      <c r="A35" s="1">
        <v>19</v>
      </c>
      <c r="B35" s="1" t="s">
        <v>83</v>
      </c>
      <c r="C35" s="1" t="s">
        <v>84</v>
      </c>
      <c r="D35" s="1" t="s">
        <v>85</v>
      </c>
      <c r="E35" s="1" t="s">
        <v>86</v>
      </c>
      <c r="F35" s="21">
        <v>43832</v>
      </c>
      <c r="G35" s="1" t="str">
        <f>VLOOKUP(H35,T_carrera[],2,0)</f>
        <v>Ingeniería Comercial</v>
      </c>
      <c r="H35" s="1" t="s">
        <v>10</v>
      </c>
      <c r="I35" s="16">
        <v>549833</v>
      </c>
      <c r="J35" s="2">
        <v>4.0999999999999996</v>
      </c>
      <c r="K35" s="2">
        <v>4</v>
      </c>
      <c r="L35" s="8"/>
    </row>
    <row r="36" spans="1:12" ht="23.25" x14ac:dyDescent="0.35">
      <c r="A36" s="1">
        <v>20</v>
      </c>
      <c r="B36" s="1" t="s">
        <v>87</v>
      </c>
      <c r="C36" s="1" t="s">
        <v>88</v>
      </c>
      <c r="D36" s="1" t="s">
        <v>89</v>
      </c>
      <c r="E36" s="1" t="s">
        <v>90</v>
      </c>
      <c r="F36" s="21">
        <v>43833</v>
      </c>
      <c r="G36" s="1" t="str">
        <f>VLOOKUP(H36,T_carrera[],2,0)</f>
        <v>Agronomía y Forestal</v>
      </c>
      <c r="H36" s="1" t="s">
        <v>54</v>
      </c>
      <c r="I36" s="16">
        <v>451309</v>
      </c>
      <c r="J36" s="2">
        <v>3.7</v>
      </c>
      <c r="K36" s="2">
        <v>1.4</v>
      </c>
      <c r="L36" s="8"/>
    </row>
    <row r="37" spans="1:12" ht="23.25" x14ac:dyDescent="0.35">
      <c r="A37" s="1">
        <v>21</v>
      </c>
      <c r="B37" s="1" t="s">
        <v>91</v>
      </c>
      <c r="C37" s="1" t="s">
        <v>92</v>
      </c>
      <c r="D37" s="1" t="s">
        <v>93</v>
      </c>
      <c r="E37" s="1" t="s">
        <v>94</v>
      </c>
      <c r="F37" s="21">
        <v>43834</v>
      </c>
      <c r="G37" s="1" t="str">
        <f>VLOOKUP(H37,T_carrera[],2,0)</f>
        <v>Ingeniería Comercial</v>
      </c>
      <c r="H37" s="1" t="s">
        <v>10</v>
      </c>
      <c r="I37" s="16">
        <v>604075</v>
      </c>
      <c r="J37" s="2">
        <v>2.2000000000000002</v>
      </c>
      <c r="K37" s="2">
        <v>2.6</v>
      </c>
      <c r="L37" s="8"/>
    </row>
    <row r="38" spans="1:12" ht="23.25" x14ac:dyDescent="0.35">
      <c r="A38" s="1">
        <v>22</v>
      </c>
      <c r="B38" s="1" t="s">
        <v>95</v>
      </c>
      <c r="C38" s="1" t="s">
        <v>96</v>
      </c>
      <c r="D38" s="1" t="s">
        <v>97</v>
      </c>
      <c r="E38" s="1" t="s">
        <v>98</v>
      </c>
      <c r="F38" s="21">
        <v>43835</v>
      </c>
      <c r="G38" s="1" t="str">
        <f>VLOOKUP(H38,T_carrera[],2,0)</f>
        <v>Quimica y Farmacia</v>
      </c>
      <c r="H38" s="1" t="s">
        <v>99</v>
      </c>
      <c r="I38" s="16">
        <v>692664</v>
      </c>
      <c r="J38" s="2">
        <v>1.9</v>
      </c>
      <c r="K38" s="2">
        <v>1.9</v>
      </c>
      <c r="L38" s="8"/>
    </row>
    <row r="39" spans="1:12" ht="23.25" x14ac:dyDescent="0.35">
      <c r="A39" s="1">
        <v>23</v>
      </c>
      <c r="B39" s="1" t="s">
        <v>100</v>
      </c>
      <c r="C39" s="1" t="s">
        <v>101</v>
      </c>
      <c r="D39" s="1" t="s">
        <v>102</v>
      </c>
      <c r="E39" s="1" t="s">
        <v>103</v>
      </c>
      <c r="F39" s="21">
        <v>43836</v>
      </c>
      <c r="G39" s="1" t="str">
        <f>VLOOKUP(H39,T_carrera[],2,0)</f>
        <v>Ingeniería Comercial</v>
      </c>
      <c r="H39" s="1" t="s">
        <v>10</v>
      </c>
      <c r="I39" s="16">
        <v>393491</v>
      </c>
      <c r="J39" s="2">
        <v>6.8</v>
      </c>
      <c r="K39" s="2">
        <v>3.1</v>
      </c>
      <c r="L39" s="8"/>
    </row>
    <row r="40" spans="1:12" ht="23.25" x14ac:dyDescent="0.35">
      <c r="A40" s="1">
        <v>24</v>
      </c>
      <c r="B40" s="1" t="s">
        <v>104</v>
      </c>
      <c r="C40" s="1" t="s">
        <v>105</v>
      </c>
      <c r="D40" s="1" t="s">
        <v>106</v>
      </c>
      <c r="E40" s="1" t="s">
        <v>107</v>
      </c>
      <c r="F40" s="21">
        <v>43837</v>
      </c>
      <c r="G40" s="1" t="str">
        <f>VLOOKUP(H40,T_carrera[],2,0)</f>
        <v>Ingeniería Comercial</v>
      </c>
      <c r="H40" s="1" t="s">
        <v>10</v>
      </c>
      <c r="I40" s="16">
        <v>609892</v>
      </c>
      <c r="J40" s="2">
        <v>1.3</v>
      </c>
      <c r="K40" s="2">
        <v>3.5</v>
      </c>
      <c r="L40" s="8"/>
    </row>
    <row r="41" spans="1:12" ht="23.25" x14ac:dyDescent="0.35">
      <c r="A41" s="1">
        <v>25</v>
      </c>
      <c r="B41" s="1" t="s">
        <v>108</v>
      </c>
      <c r="C41" s="1" t="s">
        <v>109</v>
      </c>
      <c r="D41" s="1" t="s">
        <v>110</v>
      </c>
      <c r="E41" s="1" t="s">
        <v>111</v>
      </c>
      <c r="F41" s="21">
        <v>43838</v>
      </c>
      <c r="G41" s="1" t="str">
        <f>VLOOKUP(H41,T_carrera[],2,0)</f>
        <v>College Matemáticas</v>
      </c>
      <c r="H41" s="1" t="s">
        <v>112</v>
      </c>
      <c r="I41" s="16">
        <v>398728</v>
      </c>
      <c r="J41" s="2">
        <v>5.4</v>
      </c>
      <c r="K41" s="2">
        <v>4.9000000000000004</v>
      </c>
      <c r="L41" s="8"/>
    </row>
    <row r="42" spans="1:12" ht="23.25" x14ac:dyDescent="0.35">
      <c r="A42" s="1">
        <v>26</v>
      </c>
      <c r="B42" s="1" t="s">
        <v>113</v>
      </c>
      <c r="C42" s="1" t="s">
        <v>114</v>
      </c>
      <c r="D42" s="1" t="s">
        <v>115</v>
      </c>
      <c r="E42" s="1" t="s">
        <v>116</v>
      </c>
      <c r="F42" s="21">
        <v>43839</v>
      </c>
      <c r="G42" s="1" t="str">
        <f>VLOOKUP(H42,T_carrera[],2,0)</f>
        <v>Ingeniería Comercial</v>
      </c>
      <c r="H42" s="1" t="s">
        <v>10</v>
      </c>
      <c r="I42" s="16">
        <v>853305</v>
      </c>
      <c r="J42" s="2">
        <v>3.2</v>
      </c>
      <c r="K42" s="2">
        <v>6.2</v>
      </c>
      <c r="L42" s="8"/>
    </row>
    <row r="43" spans="1:12" ht="23.25" x14ac:dyDescent="0.35">
      <c r="A43" s="1">
        <v>27</v>
      </c>
      <c r="B43" s="1" t="s">
        <v>117</v>
      </c>
      <c r="C43" s="1" t="s">
        <v>118</v>
      </c>
      <c r="D43" s="1" t="s">
        <v>119</v>
      </c>
      <c r="E43" s="1" t="s">
        <v>120</v>
      </c>
      <c r="F43" s="21">
        <v>43840</v>
      </c>
      <c r="G43" s="1" t="str">
        <f>VLOOKUP(H43,T_carrera[],2,0)</f>
        <v>Ingeniería Comercial</v>
      </c>
      <c r="H43" s="1" t="s">
        <v>10</v>
      </c>
      <c r="I43" s="16">
        <v>729609</v>
      </c>
      <c r="J43" s="2">
        <v>6.1</v>
      </c>
      <c r="K43" s="2">
        <v>1.1000000000000001</v>
      </c>
      <c r="L43" s="8"/>
    </row>
    <row r="44" spans="1:12" ht="23.25" x14ac:dyDescent="0.35">
      <c r="A44" s="1">
        <v>28</v>
      </c>
      <c r="B44" s="1" t="s">
        <v>121</v>
      </c>
      <c r="C44" s="1" t="s">
        <v>122</v>
      </c>
      <c r="D44" s="1" t="s">
        <v>26</v>
      </c>
      <c r="E44" s="1" t="s">
        <v>123</v>
      </c>
      <c r="F44" s="21">
        <v>43841</v>
      </c>
      <c r="G44" s="1" t="str">
        <f>VLOOKUP(H44,T_carrera[],2,0)</f>
        <v>Ingeniería Comercial</v>
      </c>
      <c r="H44" s="1" t="s">
        <v>10</v>
      </c>
      <c r="I44" s="16">
        <v>455841</v>
      </c>
      <c r="J44" s="2">
        <v>4.8</v>
      </c>
      <c r="K44" s="2">
        <v>4.8</v>
      </c>
      <c r="L44" s="8"/>
    </row>
    <row r="45" spans="1:12" ht="23.25" x14ac:dyDescent="0.35">
      <c r="A45" s="1">
        <v>29</v>
      </c>
      <c r="B45" s="1" t="s">
        <v>124</v>
      </c>
      <c r="C45" s="1" t="s">
        <v>125</v>
      </c>
      <c r="D45" s="1" t="s">
        <v>126</v>
      </c>
      <c r="E45" s="1" t="s">
        <v>127</v>
      </c>
      <c r="F45" s="21">
        <v>43842</v>
      </c>
      <c r="G45" s="1" t="str">
        <f>VLOOKUP(H45,T_carrera[],2,0)</f>
        <v>Ingeniería Comercial</v>
      </c>
      <c r="H45" s="1" t="s">
        <v>10</v>
      </c>
      <c r="I45" s="16">
        <v>814733</v>
      </c>
      <c r="J45" s="2">
        <v>1.4</v>
      </c>
      <c r="K45" s="2">
        <v>6</v>
      </c>
      <c r="L45" s="8"/>
    </row>
    <row r="46" spans="1:12" ht="23.25" x14ac:dyDescent="0.35">
      <c r="A46" s="1">
        <v>30</v>
      </c>
      <c r="B46" s="1" t="s">
        <v>128</v>
      </c>
      <c r="C46" s="1" t="s">
        <v>129</v>
      </c>
      <c r="D46" s="1" t="s">
        <v>130</v>
      </c>
      <c r="E46" s="1" t="s">
        <v>131</v>
      </c>
      <c r="F46" s="21">
        <v>43843</v>
      </c>
      <c r="G46" s="1" t="str">
        <f>VLOOKUP(H46,T_carrera[],2,0)</f>
        <v>Ingeniería Comercial</v>
      </c>
      <c r="H46" s="1" t="s">
        <v>10</v>
      </c>
      <c r="I46" s="16">
        <v>304319</v>
      </c>
      <c r="J46" s="2">
        <v>2.7</v>
      </c>
      <c r="K46" s="2">
        <v>5.5</v>
      </c>
      <c r="L46" s="8"/>
    </row>
    <row r="47" spans="1:12" ht="23.25" x14ac:dyDescent="0.35">
      <c r="A47" s="1">
        <v>31</v>
      </c>
      <c r="B47" s="1" t="s">
        <v>132</v>
      </c>
      <c r="C47" s="1" t="s">
        <v>133</v>
      </c>
      <c r="D47" s="1" t="s">
        <v>134</v>
      </c>
      <c r="E47" s="1" t="s">
        <v>135</v>
      </c>
      <c r="F47" s="21">
        <v>43844</v>
      </c>
      <c r="G47" s="1" t="str">
        <f>VLOOKUP(H47,T_carrera[],2,0)</f>
        <v>Ingeniería Civil</v>
      </c>
      <c r="H47" s="1" t="s">
        <v>15</v>
      </c>
      <c r="I47" s="16">
        <v>446791</v>
      </c>
      <c r="J47" s="2">
        <v>3.7</v>
      </c>
      <c r="K47" s="2">
        <v>1.7</v>
      </c>
      <c r="L47" s="8"/>
    </row>
    <row r="48" spans="1:12" ht="23.25" x14ac:dyDescent="0.35">
      <c r="A48" s="1">
        <v>32</v>
      </c>
      <c r="B48" s="1" t="s">
        <v>136</v>
      </c>
      <c r="C48" s="1" t="s">
        <v>137</v>
      </c>
      <c r="D48" s="1" t="s">
        <v>138</v>
      </c>
      <c r="E48" s="1" t="s">
        <v>139</v>
      </c>
      <c r="F48" s="21">
        <v>43845</v>
      </c>
      <c r="G48" s="1" t="str">
        <f>VLOOKUP(H48,T_carrera[],2,0)</f>
        <v>Ingeniería Civil</v>
      </c>
      <c r="H48" s="1" t="s">
        <v>15</v>
      </c>
      <c r="I48" s="16">
        <v>448674</v>
      </c>
      <c r="J48" s="2">
        <v>3.6</v>
      </c>
      <c r="K48" s="2">
        <v>5.4</v>
      </c>
      <c r="L48" s="8"/>
    </row>
    <row r="49" spans="1:12" ht="23.25" x14ac:dyDescent="0.35">
      <c r="A49" s="1">
        <v>33</v>
      </c>
      <c r="B49" s="1" t="s">
        <v>140</v>
      </c>
      <c r="C49" s="1" t="s">
        <v>141</v>
      </c>
      <c r="D49" s="1" t="s">
        <v>142</v>
      </c>
      <c r="E49" s="1" t="s">
        <v>143</v>
      </c>
      <c r="F49" s="21">
        <v>43846</v>
      </c>
      <c r="G49" s="1" t="str">
        <f>VLOOKUP(H49,T_carrera[],2,0)</f>
        <v>Agronomía y Forestal</v>
      </c>
      <c r="H49" s="1" t="s">
        <v>54</v>
      </c>
      <c r="I49" s="16">
        <v>562038</v>
      </c>
      <c r="J49" s="2">
        <v>5.6</v>
      </c>
      <c r="K49" s="2">
        <v>4.2</v>
      </c>
      <c r="L49" s="8"/>
    </row>
    <row r="50" spans="1:12" ht="23.25" x14ac:dyDescent="0.35">
      <c r="A50" s="1">
        <v>34</v>
      </c>
      <c r="B50" s="1" t="s">
        <v>144</v>
      </c>
      <c r="C50" s="1" t="s">
        <v>145</v>
      </c>
      <c r="D50" s="1" t="s">
        <v>146</v>
      </c>
      <c r="E50" s="1" t="s">
        <v>147</v>
      </c>
      <c r="F50" s="21">
        <v>43847</v>
      </c>
      <c r="G50" s="1" t="str">
        <f>VLOOKUP(H50,T_carrera[],2,0)</f>
        <v>Ingeniería Comercial</v>
      </c>
      <c r="H50" s="1" t="s">
        <v>10</v>
      </c>
      <c r="I50" s="16">
        <v>345512</v>
      </c>
      <c r="J50" s="2">
        <v>7</v>
      </c>
      <c r="K50" s="2">
        <v>3.8</v>
      </c>
      <c r="L50" s="8"/>
    </row>
    <row r="51" spans="1:12" ht="23.25" x14ac:dyDescent="0.35">
      <c r="A51" s="1">
        <v>35</v>
      </c>
      <c r="B51" s="1" t="s">
        <v>148</v>
      </c>
      <c r="C51" s="1" t="s">
        <v>149</v>
      </c>
      <c r="D51" s="1" t="s">
        <v>150</v>
      </c>
      <c r="E51" s="1" t="s">
        <v>151</v>
      </c>
      <c r="F51" s="21">
        <v>43848</v>
      </c>
      <c r="G51" s="1" t="str">
        <f>VLOOKUP(H51,T_carrera[],2,0)</f>
        <v>Ingeniería Civil</v>
      </c>
      <c r="H51" s="1" t="s">
        <v>15</v>
      </c>
      <c r="I51" s="16">
        <v>763772</v>
      </c>
      <c r="J51" s="2">
        <v>1.8</v>
      </c>
      <c r="K51" s="2">
        <v>1.9</v>
      </c>
      <c r="L51" s="8"/>
    </row>
    <row r="52" spans="1:12" ht="23.25" x14ac:dyDescent="0.35">
      <c r="A52" s="1">
        <v>36</v>
      </c>
      <c r="B52" s="1" t="s">
        <v>152</v>
      </c>
      <c r="C52" s="1" t="s">
        <v>153</v>
      </c>
      <c r="D52" s="1" t="s">
        <v>154</v>
      </c>
      <c r="E52" s="1" t="s">
        <v>155</v>
      </c>
      <c r="F52" s="21">
        <v>43849</v>
      </c>
      <c r="G52" s="1" t="str">
        <f>VLOOKUP(H52,T_carrera[],2,0)</f>
        <v>Astronomía</v>
      </c>
      <c r="H52" s="1" t="s">
        <v>156</v>
      </c>
      <c r="I52" s="16">
        <v>482104</v>
      </c>
      <c r="J52" s="2">
        <v>1.2</v>
      </c>
      <c r="K52" s="2">
        <v>6.7</v>
      </c>
      <c r="L52" s="8"/>
    </row>
    <row r="53" spans="1:12" ht="23.25" x14ac:dyDescent="0.35">
      <c r="A53" s="1">
        <v>37</v>
      </c>
      <c r="B53" s="1" t="s">
        <v>157</v>
      </c>
      <c r="C53" s="1" t="s">
        <v>158</v>
      </c>
      <c r="D53" s="1" t="s">
        <v>159</v>
      </c>
      <c r="E53" s="1" t="s">
        <v>160</v>
      </c>
      <c r="F53" s="21">
        <v>43850</v>
      </c>
      <c r="G53" s="1" t="str">
        <f>VLOOKUP(H53,T_carrera[],2,0)</f>
        <v>Ingeniería Comercial</v>
      </c>
      <c r="H53" s="1" t="s">
        <v>10</v>
      </c>
      <c r="I53" s="16">
        <v>555545</v>
      </c>
      <c r="J53" s="2">
        <v>6.5</v>
      </c>
      <c r="K53" s="2">
        <v>4.8</v>
      </c>
      <c r="L53" s="8"/>
    </row>
    <row r="54" spans="1:12" ht="23.25" x14ac:dyDescent="0.35">
      <c r="A54" s="1">
        <v>38</v>
      </c>
      <c r="B54" s="1" t="s">
        <v>161</v>
      </c>
      <c r="C54" s="1" t="s">
        <v>162</v>
      </c>
      <c r="D54" s="1" t="s">
        <v>163</v>
      </c>
      <c r="E54" s="1" t="s">
        <v>164</v>
      </c>
      <c r="F54" s="21">
        <v>43851</v>
      </c>
      <c r="G54" s="1" t="str">
        <f>VLOOKUP(H54,T_carrera[],2,0)</f>
        <v>Ingeniería Comercial</v>
      </c>
      <c r="H54" s="1" t="s">
        <v>10</v>
      </c>
      <c r="I54" s="16">
        <v>323783</v>
      </c>
      <c r="J54" s="2">
        <v>6.8</v>
      </c>
      <c r="K54" s="2">
        <v>3.8</v>
      </c>
      <c r="L54" s="8"/>
    </row>
    <row r="55" spans="1:12" ht="23.25" x14ac:dyDescent="0.35">
      <c r="A55" s="1">
        <v>39</v>
      </c>
      <c r="B55" s="1" t="s">
        <v>165</v>
      </c>
      <c r="C55" s="1" t="s">
        <v>166</v>
      </c>
      <c r="D55" s="1" t="s">
        <v>167</v>
      </c>
      <c r="E55" s="1" t="s">
        <v>168</v>
      </c>
      <c r="F55" s="21">
        <v>43852</v>
      </c>
      <c r="G55" s="1" t="str">
        <f>VLOOKUP(H55,T_carrera[],2,0)</f>
        <v>Ingeniería Civil</v>
      </c>
      <c r="H55" s="1" t="s">
        <v>15</v>
      </c>
      <c r="I55" s="16">
        <v>446511</v>
      </c>
      <c r="J55" s="2">
        <v>1.1000000000000001</v>
      </c>
      <c r="K55" s="2">
        <v>2</v>
      </c>
      <c r="L55" s="8"/>
    </row>
    <row r="56" spans="1:12" ht="23.25" x14ac:dyDescent="0.35">
      <c r="A56" s="1">
        <v>40</v>
      </c>
      <c r="B56" s="1" t="s">
        <v>169</v>
      </c>
      <c r="C56" s="1" t="s">
        <v>170</v>
      </c>
      <c r="D56" s="1" t="s">
        <v>171</v>
      </c>
      <c r="E56" s="1" t="s">
        <v>172</v>
      </c>
      <c r="F56" s="21">
        <v>44219</v>
      </c>
      <c r="G56" s="1" t="str">
        <f>VLOOKUP(H56,T_carrera[],2,0)</f>
        <v>Ingeniería Comercial</v>
      </c>
      <c r="H56" s="1" t="s">
        <v>10</v>
      </c>
      <c r="I56" s="16">
        <v>843498</v>
      </c>
      <c r="J56" s="2">
        <v>2.5</v>
      </c>
      <c r="K56" s="2">
        <v>5.5</v>
      </c>
      <c r="L56" s="8"/>
    </row>
    <row r="57" spans="1:12" ht="23.25" x14ac:dyDescent="0.35">
      <c r="A57" s="1">
        <v>41</v>
      </c>
      <c r="B57" s="1" t="s">
        <v>173</v>
      </c>
      <c r="C57" s="1" t="s">
        <v>174</v>
      </c>
      <c r="D57" s="1" t="s">
        <v>175</v>
      </c>
      <c r="E57" s="1" t="s">
        <v>176</v>
      </c>
      <c r="F57" s="21">
        <v>44220</v>
      </c>
      <c r="G57" s="1" t="str">
        <f>VLOOKUP(H57,T_carrera[],2,0)</f>
        <v>Ingeniería Comercial</v>
      </c>
      <c r="H57" s="1" t="s">
        <v>10</v>
      </c>
      <c r="I57" s="16">
        <v>803477</v>
      </c>
      <c r="J57" s="2">
        <v>4.8</v>
      </c>
      <c r="K57" s="2">
        <v>6.4</v>
      </c>
      <c r="L57" s="8"/>
    </row>
  </sheetData>
  <mergeCells count="4">
    <mergeCell ref="C2:D3"/>
    <mergeCell ref="C5:D6"/>
    <mergeCell ref="C8:D9"/>
    <mergeCell ref="C11:D12"/>
  </mergeCells>
  <conditionalFormatting sqref="E17:E57">
    <cfRule type="expression" dxfId="3" priority="1">
      <formula>$K17&gt;$J17</formula>
    </cfRule>
  </conditionalFormatting>
  <pageMargins left="0.75" right="0.75" top="1" bottom="1" header="0.5" footer="0.5"/>
  <pageSetup orientation="portrait" horizontalDpi="300" verticalDpi="300" r:id="rId1"/>
  <headerFooter alignWithMargins="0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high="1" low="1" negative="1" xr2:uid="{A3D83F5A-9FBA-4ED4-B640-EB82910F161B}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4"/>
          <x14:colorLow rgb="FFFF0000"/>
          <x14:sparklines>
            <x14:sparkline>
              <xm:f>'Contar.si'!J17:K17</xm:f>
              <xm:sqref>L17</xm:sqref>
            </x14:sparkline>
            <x14:sparkline>
              <xm:f>'Contar.si'!J18:K18</xm:f>
              <xm:sqref>L18</xm:sqref>
            </x14:sparkline>
            <x14:sparkline>
              <xm:f>'Contar.si'!J19:K19</xm:f>
              <xm:sqref>L19</xm:sqref>
            </x14:sparkline>
            <x14:sparkline>
              <xm:f>'Contar.si'!J20:K20</xm:f>
              <xm:sqref>L20</xm:sqref>
            </x14:sparkline>
            <x14:sparkline>
              <xm:f>'Contar.si'!J21:K21</xm:f>
              <xm:sqref>L21</xm:sqref>
            </x14:sparkline>
            <x14:sparkline>
              <xm:f>'Contar.si'!J22:K22</xm:f>
              <xm:sqref>L22</xm:sqref>
            </x14:sparkline>
            <x14:sparkline>
              <xm:f>'Contar.si'!J23:K23</xm:f>
              <xm:sqref>L23</xm:sqref>
            </x14:sparkline>
            <x14:sparkline>
              <xm:f>'Contar.si'!J24:K24</xm:f>
              <xm:sqref>L24</xm:sqref>
            </x14:sparkline>
            <x14:sparkline>
              <xm:f>'Contar.si'!J25:K25</xm:f>
              <xm:sqref>L25</xm:sqref>
            </x14:sparkline>
            <x14:sparkline>
              <xm:f>'Contar.si'!J26:K26</xm:f>
              <xm:sqref>L26</xm:sqref>
            </x14:sparkline>
            <x14:sparkline>
              <xm:f>'Contar.si'!J27:K27</xm:f>
              <xm:sqref>L27</xm:sqref>
            </x14:sparkline>
            <x14:sparkline>
              <xm:f>'Contar.si'!J28:K28</xm:f>
              <xm:sqref>L28</xm:sqref>
            </x14:sparkline>
            <x14:sparkline>
              <xm:f>'Contar.si'!J29:K29</xm:f>
              <xm:sqref>L29</xm:sqref>
            </x14:sparkline>
            <x14:sparkline>
              <xm:f>'Contar.si'!J30:K30</xm:f>
              <xm:sqref>L30</xm:sqref>
            </x14:sparkline>
            <x14:sparkline>
              <xm:f>'Contar.si'!J31:K31</xm:f>
              <xm:sqref>L31</xm:sqref>
            </x14:sparkline>
            <x14:sparkline>
              <xm:f>'Contar.si'!J32:K32</xm:f>
              <xm:sqref>L32</xm:sqref>
            </x14:sparkline>
            <x14:sparkline>
              <xm:f>'Contar.si'!J33:K33</xm:f>
              <xm:sqref>L33</xm:sqref>
            </x14:sparkline>
            <x14:sparkline>
              <xm:f>'Contar.si'!J34:K34</xm:f>
              <xm:sqref>L34</xm:sqref>
            </x14:sparkline>
            <x14:sparkline>
              <xm:f>'Contar.si'!J35:K35</xm:f>
              <xm:sqref>L35</xm:sqref>
            </x14:sparkline>
            <x14:sparkline>
              <xm:f>'Contar.si'!J36:K36</xm:f>
              <xm:sqref>L36</xm:sqref>
            </x14:sparkline>
            <x14:sparkline>
              <xm:f>'Contar.si'!J37:K37</xm:f>
              <xm:sqref>L37</xm:sqref>
            </x14:sparkline>
            <x14:sparkline>
              <xm:f>'Contar.si'!J38:K38</xm:f>
              <xm:sqref>L38</xm:sqref>
            </x14:sparkline>
            <x14:sparkline>
              <xm:f>'Contar.si'!J39:K39</xm:f>
              <xm:sqref>L39</xm:sqref>
            </x14:sparkline>
            <x14:sparkline>
              <xm:f>'Contar.si'!J40:K40</xm:f>
              <xm:sqref>L40</xm:sqref>
            </x14:sparkline>
            <x14:sparkline>
              <xm:f>'Contar.si'!J41:K41</xm:f>
              <xm:sqref>L41</xm:sqref>
            </x14:sparkline>
            <x14:sparkline>
              <xm:f>'Contar.si'!J42:K42</xm:f>
              <xm:sqref>L42</xm:sqref>
            </x14:sparkline>
            <x14:sparkline>
              <xm:f>'Contar.si'!J43:K43</xm:f>
              <xm:sqref>L43</xm:sqref>
            </x14:sparkline>
            <x14:sparkline>
              <xm:f>'Contar.si'!J44:K44</xm:f>
              <xm:sqref>L44</xm:sqref>
            </x14:sparkline>
            <x14:sparkline>
              <xm:f>'Contar.si'!J45:K45</xm:f>
              <xm:sqref>L45</xm:sqref>
            </x14:sparkline>
            <x14:sparkline>
              <xm:f>'Contar.si'!J46:K46</xm:f>
              <xm:sqref>L46</xm:sqref>
            </x14:sparkline>
            <x14:sparkline>
              <xm:f>'Contar.si'!J47:K47</xm:f>
              <xm:sqref>L47</xm:sqref>
            </x14:sparkline>
            <x14:sparkline>
              <xm:f>'Contar.si'!J48:K48</xm:f>
              <xm:sqref>L48</xm:sqref>
            </x14:sparkline>
            <x14:sparkline>
              <xm:f>'Contar.si'!J49:K49</xm:f>
              <xm:sqref>L49</xm:sqref>
            </x14:sparkline>
            <x14:sparkline>
              <xm:f>'Contar.si'!J50:K50</xm:f>
              <xm:sqref>L50</xm:sqref>
            </x14:sparkline>
            <x14:sparkline>
              <xm:f>'Contar.si'!J51:K51</xm:f>
              <xm:sqref>L51</xm:sqref>
            </x14:sparkline>
            <x14:sparkline>
              <xm:f>'Contar.si'!J52:K52</xm:f>
              <xm:sqref>L52</xm:sqref>
            </x14:sparkline>
            <x14:sparkline>
              <xm:f>'Contar.si'!J53:K53</xm:f>
              <xm:sqref>L53</xm:sqref>
            </x14:sparkline>
            <x14:sparkline>
              <xm:f>'Contar.si'!J54:K54</xm:f>
              <xm:sqref>L54</xm:sqref>
            </x14:sparkline>
            <x14:sparkline>
              <xm:f>'Contar.si'!J55:K55</xm:f>
              <xm:sqref>L55</xm:sqref>
            </x14:sparkline>
            <x14:sparkline>
              <xm:f>'Contar.si'!J56:K56</xm:f>
              <xm:sqref>L56</xm:sqref>
            </x14:sparkline>
            <x14:sparkline>
              <xm:f>'Contar.si'!J57:K57</xm:f>
              <xm:sqref>L57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7503-06D3-4D62-B4CC-7E1A9FFBE20E}">
  <dimension ref="G10:H26"/>
  <sheetViews>
    <sheetView workbookViewId="0">
      <selection activeCell="E24" sqref="E24"/>
    </sheetView>
  </sheetViews>
  <sheetFormatPr defaultColWidth="11.42578125" defaultRowHeight="12.75" x14ac:dyDescent="0.2"/>
  <cols>
    <col min="7" max="7" width="35.85546875" customWidth="1"/>
    <col min="8" max="8" width="30.5703125" customWidth="1"/>
  </cols>
  <sheetData>
    <row r="10" spans="7:8" ht="18" x14ac:dyDescent="0.25">
      <c r="G10" s="9" t="s">
        <v>181</v>
      </c>
      <c r="H10" s="10" t="s">
        <v>182</v>
      </c>
    </row>
    <row r="11" spans="7:8" ht="18" x14ac:dyDescent="0.25">
      <c r="G11" s="11" t="s">
        <v>183</v>
      </c>
      <c r="H11" s="12" t="s">
        <v>184</v>
      </c>
    </row>
    <row r="12" spans="7:8" ht="18" x14ac:dyDescent="0.25">
      <c r="G12" s="11" t="s">
        <v>185</v>
      </c>
      <c r="H12" s="12" t="s">
        <v>186</v>
      </c>
    </row>
    <row r="13" spans="7:8" ht="18" x14ac:dyDescent="0.25">
      <c r="G13" s="11" t="s">
        <v>15</v>
      </c>
      <c r="H13" s="12" t="s">
        <v>187</v>
      </c>
    </row>
    <row r="14" spans="7:8" ht="18" x14ac:dyDescent="0.25">
      <c r="G14" s="11" t="s">
        <v>188</v>
      </c>
      <c r="H14" s="12" t="s">
        <v>189</v>
      </c>
    </row>
    <row r="15" spans="7:8" ht="18" x14ac:dyDescent="0.25">
      <c r="G15" s="11" t="s">
        <v>10</v>
      </c>
      <c r="H15" s="12" t="s">
        <v>204</v>
      </c>
    </row>
    <row r="16" spans="7:8" ht="18" x14ac:dyDescent="0.25">
      <c r="G16" s="11" t="s">
        <v>45</v>
      </c>
      <c r="H16" s="12" t="s">
        <v>190</v>
      </c>
    </row>
    <row r="17" spans="7:8" ht="18" x14ac:dyDescent="0.25">
      <c r="G17" s="11" t="s">
        <v>112</v>
      </c>
      <c r="H17" s="12" t="s">
        <v>191</v>
      </c>
    </row>
    <row r="18" spans="7:8" ht="18" x14ac:dyDescent="0.25">
      <c r="G18" s="11" t="s">
        <v>192</v>
      </c>
      <c r="H18" s="12" t="s">
        <v>193</v>
      </c>
    </row>
    <row r="19" spans="7:8" ht="18" x14ac:dyDescent="0.25">
      <c r="G19" s="11" t="s">
        <v>99</v>
      </c>
      <c r="H19" s="12" t="s">
        <v>184</v>
      </c>
    </row>
    <row r="20" spans="7:8" ht="18" x14ac:dyDescent="0.25">
      <c r="G20" s="11" t="s">
        <v>54</v>
      </c>
      <c r="H20" s="12" t="s">
        <v>194</v>
      </c>
    </row>
    <row r="21" spans="7:8" ht="18" x14ac:dyDescent="0.25">
      <c r="G21" s="11" t="s">
        <v>195</v>
      </c>
      <c r="H21" s="12" t="s">
        <v>196</v>
      </c>
    </row>
    <row r="22" spans="7:8" ht="18" x14ac:dyDescent="0.25">
      <c r="G22" s="11" t="s">
        <v>197</v>
      </c>
      <c r="H22" s="12" t="s">
        <v>198</v>
      </c>
    </row>
    <row r="23" spans="7:8" ht="18" x14ac:dyDescent="0.25">
      <c r="G23" s="11" t="s">
        <v>199</v>
      </c>
      <c r="H23" s="12" t="s">
        <v>200</v>
      </c>
    </row>
    <row r="24" spans="7:8" ht="18" x14ac:dyDescent="0.25">
      <c r="G24" s="11" t="s">
        <v>201</v>
      </c>
      <c r="H24" s="12" t="s">
        <v>202</v>
      </c>
    </row>
    <row r="25" spans="7:8" ht="18" x14ac:dyDescent="0.25">
      <c r="G25" s="14" t="s">
        <v>156</v>
      </c>
      <c r="H25" s="13" t="s">
        <v>205</v>
      </c>
    </row>
    <row r="26" spans="7:8" ht="18" x14ac:dyDescent="0.25">
      <c r="G26" s="15" t="s">
        <v>36</v>
      </c>
      <c r="H26" s="13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Explicacion</vt:lpstr>
      <vt:lpstr>Contar.si</vt:lpstr>
      <vt:lpstr>Tabla Carreras</vt:lpstr>
      <vt:lpstr>Apellido_Materno</vt:lpstr>
      <vt:lpstr>Apellido_Paterno</vt:lpstr>
      <vt:lpstr>Carrera</vt:lpstr>
      <vt:lpstr>Cod._Curriculum</vt:lpstr>
      <vt:lpstr>Fecha_de_Ingreso</vt:lpstr>
      <vt:lpstr>Mini_Gráfico</vt:lpstr>
      <vt:lpstr>N°</vt:lpstr>
      <vt:lpstr>Nombres</vt:lpstr>
      <vt:lpstr>Nota_1</vt:lpstr>
      <vt:lpstr>Nota_2</vt:lpstr>
      <vt:lpstr>Renta_Familiar</vt:lpstr>
      <vt:lpstr>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Duhalde</cp:lastModifiedBy>
  <dcterms:created xsi:type="dcterms:W3CDTF">2020-05-05T12:23:18Z</dcterms:created>
  <dcterms:modified xsi:type="dcterms:W3CDTF">2020-05-05T16:45:34Z</dcterms:modified>
</cp:coreProperties>
</file>