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KS, FMF\2 LETNIK\Fizikalni praktikum 3\"/>
    </mc:Choice>
  </mc:AlternateContent>
  <bookViews>
    <workbookView xWindow="0" yWindow="0" windowWidth="16815" windowHeight="7755" firstSheet="1" activeTab="2"/>
  </bookViews>
  <sheets>
    <sheet name="V odvisnosti od razdalje" sheetId="1" r:id="rId1"/>
    <sheet name="Za absorbcijo gama sevanja" sheetId="2" r:id="rId2"/>
    <sheet name="Za absorbcijo be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0" i="1"/>
  <c r="H11" i="1"/>
  <c r="H2" i="1"/>
  <c r="G2" i="1"/>
  <c r="F2" i="1"/>
  <c r="B15" i="3" l="1"/>
  <c r="B14" i="3"/>
  <c r="B12" i="3"/>
  <c r="B13" i="3"/>
  <c r="A11" i="3"/>
  <c r="A10" i="3"/>
  <c r="A9" i="3"/>
  <c r="A8" i="3"/>
  <c r="A7" i="3"/>
  <c r="A6" i="3"/>
  <c r="D3" i="2"/>
  <c r="B12" i="2" s="1"/>
  <c r="D4" i="2"/>
  <c r="D5" i="2"/>
  <c r="D6" i="2"/>
  <c r="D7" i="2"/>
  <c r="B16" i="2" s="1"/>
  <c r="D8" i="2"/>
  <c r="D2" i="2"/>
  <c r="B11" i="2" s="1"/>
  <c r="B15" i="2"/>
  <c r="B13" i="2"/>
  <c r="B14" i="2"/>
  <c r="B17" i="2"/>
  <c r="A17" i="2"/>
  <c r="A16" i="2"/>
  <c r="A7" i="2"/>
  <c r="A8" i="2" s="1"/>
  <c r="B2" i="2"/>
  <c r="K5" i="1" l="1"/>
  <c r="K6" i="1" s="1"/>
  <c r="K7" i="1" s="1"/>
  <c r="K8" i="1" s="1"/>
  <c r="K9" i="1" s="1"/>
  <c r="K10" i="1" s="1"/>
  <c r="K11" i="1" s="1"/>
  <c r="K4" i="1"/>
  <c r="K3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C4" i="1"/>
  <c r="C5" i="1" s="1"/>
  <c r="C6" i="1" s="1"/>
  <c r="C7" i="1" s="1"/>
  <c r="C8" i="1" s="1"/>
  <c r="C9" i="1" s="1"/>
  <c r="C10" i="1" s="1"/>
  <c r="C11" i="1" s="1"/>
  <c r="C3" i="1"/>
</calcChain>
</file>

<file path=xl/sharedStrings.xml><?xml version="1.0" encoding="utf-8"?>
<sst xmlns="http://schemas.openxmlformats.org/spreadsheetml/2006/main" count="16" uniqueCount="13">
  <si>
    <t>Številka meritve</t>
  </si>
  <si>
    <t>Razdalja</t>
  </si>
  <si>
    <t>Poki</t>
  </si>
  <si>
    <t>Čas[s]</t>
  </si>
  <si>
    <t>Aktivnost</t>
  </si>
  <si>
    <t>Aktivnost z razdaljo</t>
  </si>
  <si>
    <t>1/(A)^1/2</t>
  </si>
  <si>
    <t>Gostota svinca</t>
  </si>
  <si>
    <t>Čas</t>
  </si>
  <si>
    <t>A0/A</t>
  </si>
  <si>
    <t>A0=612</t>
  </si>
  <si>
    <t>Za graf absorbcijskega koeficineta za gama sevanje</t>
  </si>
  <si>
    <t xml:space="preserve">Gostota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</si>
</sst>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1. Graf Odvisnost</a:t>
            </a:r>
            <a:r>
              <a:rPr lang="sl-SI" baseline="0"/>
              <a:t> sevanja z kvadratom razdalje (z odštetim delom šuma ozadja) </a:t>
            </a:r>
            <a:endParaRPr lang="sl-SI"/>
          </a:p>
        </c:rich>
      </c:tx>
      <c:layout>
        <c:manualLayout>
          <c:xMode val="edge"/>
          <c:yMode val="edge"/>
          <c:x val="0.15148090851933291"/>
          <c:y val="1.5766700526703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5782407407407409"/>
          <c:w val="0.861842519685039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odvisnosti od razdalje'!$K$2:$K$11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2.7000000000000003E-2</c:v>
                </c:pt>
                <c:pt idx="2">
                  <c:v>3.7000000000000005E-2</c:v>
                </c:pt>
                <c:pt idx="3">
                  <c:v>4.7000000000000007E-2</c:v>
                </c:pt>
                <c:pt idx="4">
                  <c:v>5.7000000000000009E-2</c:v>
                </c:pt>
                <c:pt idx="5">
                  <c:v>6.7000000000000004E-2</c:v>
                </c:pt>
                <c:pt idx="6">
                  <c:v>7.6999999999999999E-2</c:v>
                </c:pt>
                <c:pt idx="7">
                  <c:v>8.6999999999999994E-2</c:v>
                </c:pt>
                <c:pt idx="8">
                  <c:v>9.6999999999999989E-2</c:v>
                </c:pt>
                <c:pt idx="9">
                  <c:v>0.10699999999999998</c:v>
                </c:pt>
              </c:numCache>
            </c:numRef>
          </c:xVal>
          <c:yVal>
            <c:numRef>
              <c:f>'V odvisnosti od razdalje'!$L$2:$L$11</c:f>
              <c:numCache>
                <c:formatCode>General</c:formatCode>
                <c:ptCount val="10"/>
                <c:pt idx="0">
                  <c:v>0.11455998905894113</c:v>
                </c:pt>
                <c:pt idx="1">
                  <c:v>0.14891189283455211</c:v>
                </c:pt>
                <c:pt idx="2">
                  <c:v>0.18933305306452355</c:v>
                </c:pt>
                <c:pt idx="3">
                  <c:v>0.22823952703925546</c:v>
                </c:pt>
                <c:pt idx="4">
                  <c:v>0.27153268815614079</c:v>
                </c:pt>
                <c:pt idx="5">
                  <c:v>0.302942224278623</c:v>
                </c:pt>
                <c:pt idx="6">
                  <c:v>0.36852979006583031</c:v>
                </c:pt>
                <c:pt idx="7">
                  <c:v>0.39134022849003358</c:v>
                </c:pt>
                <c:pt idx="8">
                  <c:v>0.4227155390403986</c:v>
                </c:pt>
                <c:pt idx="9">
                  <c:v>0.46985827296513605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36352"/>
        <c:axId val="447042880"/>
      </c:scatterChart>
      <c:valAx>
        <c:axId val="4470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R^2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42880"/>
        <c:crosses val="autoZero"/>
        <c:crossBetween val="midCat"/>
      </c:valAx>
      <c:valAx>
        <c:axId val="447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1/</a:t>
                </a:r>
                <a:r>
                  <a:rPr lang="sl-SI" baseline="0"/>
                  <a:t> A^1/2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2. Graf : Število pokov sevanja gama v odvisnosti od</a:t>
            </a:r>
            <a:r>
              <a:rPr lang="sl-SI" baseline="0"/>
              <a:t> gostote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absorbcijo gama sevanja'!$A$2:$A$8</c:f>
              <c:numCache>
                <c:formatCode>General</c:formatCode>
                <c:ptCount val="7"/>
                <c:pt idx="0">
                  <c:v>258</c:v>
                </c:pt>
                <c:pt idx="1">
                  <c:v>1230</c:v>
                </c:pt>
                <c:pt idx="2">
                  <c:v>1890</c:v>
                </c:pt>
                <c:pt idx="3">
                  <c:v>3632</c:v>
                </c:pt>
                <c:pt idx="4">
                  <c:v>7435</c:v>
                </c:pt>
                <c:pt idx="5">
                  <c:v>11067</c:v>
                </c:pt>
                <c:pt idx="6">
                  <c:v>14157</c:v>
                </c:pt>
              </c:numCache>
            </c:numRef>
          </c:xVal>
          <c:yVal>
            <c:numRef>
              <c:f>'Za absorbcijo gama sevanja'!$B$2:$B$8</c:f>
              <c:numCache>
                <c:formatCode>General</c:formatCode>
                <c:ptCount val="7"/>
                <c:pt idx="0">
                  <c:v>612</c:v>
                </c:pt>
                <c:pt idx="1">
                  <c:v>512</c:v>
                </c:pt>
                <c:pt idx="2">
                  <c:v>456</c:v>
                </c:pt>
                <c:pt idx="3">
                  <c:v>408</c:v>
                </c:pt>
                <c:pt idx="4">
                  <c:v>355</c:v>
                </c:pt>
                <c:pt idx="5">
                  <c:v>313</c:v>
                </c:pt>
                <c:pt idx="6">
                  <c:v>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38528"/>
        <c:axId val="447036896"/>
      </c:scatterChart>
      <c:valAx>
        <c:axId val="447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6896"/>
        <c:crosses val="autoZero"/>
        <c:crossBetween val="midCat"/>
      </c:valAx>
      <c:valAx>
        <c:axId val="447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3. Graf: Graf</a:t>
            </a:r>
            <a:r>
              <a:rPr lang="sl-SI" baseline="0"/>
              <a:t> absorbcijskega koeficienta za gama sevanje (ln(A0/A))</a:t>
            </a:r>
            <a:endParaRPr lang="sl-SI"/>
          </a:p>
        </c:rich>
      </c:tx>
      <c:layout>
        <c:manualLayout>
          <c:xMode val="edge"/>
          <c:yMode val="edge"/>
          <c:x val="0.120756780402449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'Za absorbcijo gama sevanja'!$A$11:$A$17</c:f>
              <c:numCache>
                <c:formatCode>General</c:formatCode>
                <c:ptCount val="7"/>
                <c:pt idx="0">
                  <c:v>258</c:v>
                </c:pt>
                <c:pt idx="1">
                  <c:v>1230</c:v>
                </c:pt>
                <c:pt idx="2">
                  <c:v>1890</c:v>
                </c:pt>
                <c:pt idx="3">
                  <c:v>3632</c:v>
                </c:pt>
                <c:pt idx="4">
                  <c:v>7435</c:v>
                </c:pt>
                <c:pt idx="5">
                  <c:v>11067</c:v>
                </c:pt>
                <c:pt idx="6">
                  <c:v>14157</c:v>
                </c:pt>
              </c:numCache>
            </c:numRef>
          </c:xVal>
          <c:yVal>
            <c:numRef>
              <c:f>'Za absorbcijo gama sevanja'!$B$11:$B$17</c:f>
              <c:numCache>
                <c:formatCode>General</c:formatCode>
                <c:ptCount val="7"/>
                <c:pt idx="0">
                  <c:v>0</c:v>
                </c:pt>
                <c:pt idx="1">
                  <c:v>0.17840765747281831</c:v>
                </c:pt>
                <c:pt idx="2">
                  <c:v>0.29423947299793995</c:v>
                </c:pt>
                <c:pt idx="3">
                  <c:v>0.40546510810816438</c:v>
                </c:pt>
                <c:pt idx="4">
                  <c:v>0.54461449303691023</c:v>
                </c:pt>
                <c:pt idx="5">
                  <c:v>0.67052909197217292</c:v>
                </c:pt>
                <c:pt idx="6">
                  <c:v>1.0414538748281612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28736"/>
        <c:axId val="447032544"/>
      </c:scatterChart>
      <c:valAx>
        <c:axId val="4470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 (mg/cm^2)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2544"/>
        <c:crosses val="autoZero"/>
        <c:crossBetween val="midCat"/>
      </c:valAx>
      <c:valAx>
        <c:axId val="4470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ln(A0/A)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4.</a:t>
            </a:r>
            <a:r>
              <a:rPr lang="sl-SI" baseline="0"/>
              <a:t> Graf:  </a:t>
            </a:r>
            <a:r>
              <a:rPr lang="sl-SI"/>
              <a:t>Odvisnost</a:t>
            </a:r>
            <a:r>
              <a:rPr lang="sl-SI" baseline="0"/>
              <a:t> sevanja beta od gostote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absorbcijo beta'!$A$2:$A$27</c:f>
              <c:numCache>
                <c:formatCode>General</c:formatCode>
                <c:ptCount val="26"/>
                <c:pt idx="0">
                  <c:v>2.7</c:v>
                </c:pt>
                <c:pt idx="1">
                  <c:v>4.5</c:v>
                </c:pt>
                <c:pt idx="2">
                  <c:v>6.5</c:v>
                </c:pt>
                <c:pt idx="3">
                  <c:v>11</c:v>
                </c:pt>
                <c:pt idx="4">
                  <c:v>12.600000000000001</c:v>
                </c:pt>
                <c:pt idx="5">
                  <c:v>20.700000000000003</c:v>
                </c:pt>
                <c:pt idx="6">
                  <c:v>23.400000000000002</c:v>
                </c:pt>
                <c:pt idx="7">
                  <c:v>33.5</c:v>
                </c:pt>
                <c:pt idx="8">
                  <c:v>36.200000000000003</c:v>
                </c:pt>
                <c:pt idx="9">
                  <c:v>38.900000000000006</c:v>
                </c:pt>
                <c:pt idx="10">
                  <c:v>86.4</c:v>
                </c:pt>
                <c:pt idx="11">
                  <c:v>105</c:v>
                </c:pt>
                <c:pt idx="12">
                  <c:v>129</c:v>
                </c:pt>
                <c:pt idx="13">
                  <c:v>161</c:v>
                </c:pt>
                <c:pt idx="14">
                  <c:v>258</c:v>
                </c:pt>
                <c:pt idx="15">
                  <c:v>260.7</c:v>
                </c:pt>
              </c:numCache>
            </c:numRef>
          </c:xVal>
          <c:yVal>
            <c:numRef>
              <c:f>'Za absorbcijo beta'!$B$2:$B$27</c:f>
              <c:numCache>
                <c:formatCode>General</c:formatCode>
                <c:ptCount val="26"/>
                <c:pt idx="0">
                  <c:v>994</c:v>
                </c:pt>
                <c:pt idx="1">
                  <c:v>973</c:v>
                </c:pt>
                <c:pt idx="2">
                  <c:v>946</c:v>
                </c:pt>
                <c:pt idx="3">
                  <c:v>857</c:v>
                </c:pt>
                <c:pt idx="4">
                  <c:v>664</c:v>
                </c:pt>
                <c:pt idx="5">
                  <c:v>425</c:v>
                </c:pt>
                <c:pt idx="6">
                  <c:v>355</c:v>
                </c:pt>
                <c:pt idx="7">
                  <c:v>166</c:v>
                </c:pt>
                <c:pt idx="8">
                  <c:v>137</c:v>
                </c:pt>
                <c:pt idx="9">
                  <c:v>103</c:v>
                </c:pt>
                <c:pt idx="10">
                  <c:v>76</c:v>
                </c:pt>
                <c:pt idx="11">
                  <c:v>78</c:v>
                </c:pt>
                <c:pt idx="12">
                  <c:v>66</c:v>
                </c:pt>
                <c:pt idx="13">
                  <c:v>70</c:v>
                </c:pt>
                <c:pt idx="14">
                  <c:v>57</c:v>
                </c:pt>
                <c:pt idx="15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37440"/>
        <c:axId val="447037984"/>
      </c:scatterChart>
      <c:valAx>
        <c:axId val="4470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7984"/>
        <c:crosses val="autoZero"/>
        <c:crossBetween val="midCat"/>
      </c:valAx>
      <c:valAx>
        <c:axId val="4470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  <a:r>
                  <a:rPr lang="sl-SI" baseline="0"/>
                  <a:t> [mg/cm^2]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70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12</xdr:row>
      <xdr:rowOff>61911</xdr:rowOff>
    </xdr:from>
    <xdr:to>
      <xdr:col>11</xdr:col>
      <xdr:colOff>504824</xdr:colOff>
      <xdr:row>29</xdr:row>
      <xdr:rowOff>114300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9531</xdr:rowOff>
    </xdr:from>
    <xdr:to>
      <xdr:col>7</xdr:col>
      <xdr:colOff>304800</xdr:colOff>
      <xdr:row>25</xdr:row>
      <xdr:rowOff>85731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5</xdr:row>
      <xdr:rowOff>109537</xdr:rowOff>
    </xdr:from>
    <xdr:to>
      <xdr:col>14</xdr:col>
      <xdr:colOff>552450</xdr:colOff>
      <xdr:row>19</xdr:row>
      <xdr:rowOff>185737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176212</xdr:rowOff>
    </xdr:from>
    <xdr:to>
      <xdr:col>13</xdr:col>
      <xdr:colOff>142875</xdr:colOff>
      <xdr:row>16</xdr:row>
      <xdr:rowOff>61912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0" workbookViewId="0">
      <selection activeCell="N22" sqref="N22"/>
    </sheetView>
  </sheetViews>
  <sheetFormatPr defaultRowHeight="15" x14ac:dyDescent="0.25"/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1</v>
      </c>
      <c r="L1" t="s">
        <v>6</v>
      </c>
    </row>
    <row r="2" spans="1:12" x14ac:dyDescent="0.25">
      <c r="A2">
        <v>1</v>
      </c>
      <c r="C2">
        <v>1.7000000000000001E-2</v>
      </c>
      <c r="D2">
        <v>2296</v>
      </c>
      <c r="E2">
        <v>30</v>
      </c>
      <c r="F2">
        <f>D2/E2</f>
        <v>76.533333333333331</v>
      </c>
      <c r="G2">
        <f>F2/C2^2</f>
        <v>264821.22260668973</v>
      </c>
      <c r="H2">
        <f>F2-0.337</f>
        <v>76.196333333333328</v>
      </c>
      <c r="K2">
        <v>1.7000000000000001E-2</v>
      </c>
      <c r="L2">
        <f>1/(H2)^(1/2)</f>
        <v>0.11455998905894113</v>
      </c>
    </row>
    <row r="3" spans="1:12" x14ac:dyDescent="0.25">
      <c r="A3">
        <v>2</v>
      </c>
      <c r="C3">
        <f>C2+0.01</f>
        <v>2.7000000000000003E-2</v>
      </c>
      <c r="D3">
        <v>1363</v>
      </c>
      <c r="E3">
        <v>30</v>
      </c>
      <c r="F3">
        <f t="shared" ref="F3:F11" si="0">D3/E3</f>
        <v>45.43333333333333</v>
      </c>
      <c r="G3">
        <f t="shared" ref="G3:G11" si="1">F3/C3^2</f>
        <v>62322.816643804283</v>
      </c>
      <c r="H3">
        <f t="shared" ref="H3:H11" si="2">F3-0.337</f>
        <v>45.096333333333327</v>
      </c>
      <c r="K3">
        <f>K2+0.01</f>
        <v>2.7000000000000003E-2</v>
      </c>
      <c r="L3">
        <f t="shared" ref="L3:L11" si="3">1/(H3)^(1/2)</f>
        <v>0.14891189283455211</v>
      </c>
    </row>
    <row r="4" spans="1:12" x14ac:dyDescent="0.25">
      <c r="A4">
        <v>3</v>
      </c>
      <c r="C4">
        <f t="shared" ref="C4:C11" si="4">C3+0.01</f>
        <v>3.7000000000000005E-2</v>
      </c>
      <c r="D4">
        <v>847</v>
      </c>
      <c r="E4">
        <v>30</v>
      </c>
      <c r="F4">
        <f t="shared" si="0"/>
        <v>28.233333333333334</v>
      </c>
      <c r="G4">
        <f t="shared" si="1"/>
        <v>20623.32602873143</v>
      </c>
      <c r="H4">
        <f t="shared" si="2"/>
        <v>27.896333333333335</v>
      </c>
      <c r="K4">
        <f t="shared" ref="K4:K11" si="5">K3+0.01</f>
        <v>3.7000000000000005E-2</v>
      </c>
      <c r="L4">
        <f t="shared" si="3"/>
        <v>0.18933305306452355</v>
      </c>
    </row>
    <row r="5" spans="1:12" x14ac:dyDescent="0.25">
      <c r="A5">
        <v>4</v>
      </c>
      <c r="C5">
        <f t="shared" si="4"/>
        <v>4.7000000000000007E-2</v>
      </c>
      <c r="D5">
        <v>586</v>
      </c>
      <c r="E5">
        <v>30</v>
      </c>
      <c r="F5">
        <f t="shared" si="0"/>
        <v>19.533333333333335</v>
      </c>
      <c r="G5">
        <f t="shared" si="1"/>
        <v>8842.6135506262253</v>
      </c>
      <c r="H5">
        <f t="shared" si="2"/>
        <v>19.196333333333335</v>
      </c>
      <c r="K5">
        <f t="shared" si="5"/>
        <v>4.7000000000000007E-2</v>
      </c>
      <c r="L5">
        <f t="shared" si="3"/>
        <v>0.22823952703925546</v>
      </c>
    </row>
    <row r="6" spans="1:12" x14ac:dyDescent="0.25">
      <c r="A6">
        <v>5</v>
      </c>
      <c r="C6">
        <f t="shared" si="4"/>
        <v>5.7000000000000009E-2</v>
      </c>
      <c r="D6">
        <v>417</v>
      </c>
      <c r="E6">
        <v>30</v>
      </c>
      <c r="F6">
        <f t="shared" si="0"/>
        <v>13.9</v>
      </c>
      <c r="G6">
        <f t="shared" si="1"/>
        <v>4278.2394582948591</v>
      </c>
      <c r="H6">
        <f t="shared" si="2"/>
        <v>13.563000000000001</v>
      </c>
      <c r="K6">
        <f t="shared" si="5"/>
        <v>5.7000000000000009E-2</v>
      </c>
      <c r="L6">
        <f t="shared" si="3"/>
        <v>0.27153268815614079</v>
      </c>
    </row>
    <row r="7" spans="1:12" x14ac:dyDescent="0.25">
      <c r="A7">
        <v>6</v>
      </c>
      <c r="C7">
        <f t="shared" si="4"/>
        <v>6.7000000000000004E-2</v>
      </c>
      <c r="D7">
        <v>337</v>
      </c>
      <c r="E7">
        <v>30</v>
      </c>
      <c r="F7">
        <f t="shared" si="0"/>
        <v>11.233333333333333</v>
      </c>
      <c r="G7">
        <f t="shared" si="1"/>
        <v>2502.413306601321</v>
      </c>
      <c r="H7">
        <f t="shared" si="2"/>
        <v>10.896333333333333</v>
      </c>
      <c r="K7">
        <f t="shared" si="5"/>
        <v>6.7000000000000004E-2</v>
      </c>
      <c r="L7">
        <f t="shared" si="3"/>
        <v>0.302942224278623</v>
      </c>
    </row>
    <row r="8" spans="1:12" x14ac:dyDescent="0.25">
      <c r="A8">
        <v>7</v>
      </c>
      <c r="C8">
        <f t="shared" si="4"/>
        <v>7.6999999999999999E-2</v>
      </c>
      <c r="D8">
        <v>231</v>
      </c>
      <c r="E8">
        <v>30</v>
      </c>
      <c r="F8">
        <f t="shared" si="0"/>
        <v>7.7</v>
      </c>
      <c r="G8">
        <f t="shared" si="1"/>
        <v>1298.7012987012986</v>
      </c>
      <c r="H8">
        <f t="shared" si="2"/>
        <v>7.3630000000000004</v>
      </c>
      <c r="K8">
        <f t="shared" si="5"/>
        <v>7.6999999999999999E-2</v>
      </c>
      <c r="L8">
        <f t="shared" si="3"/>
        <v>0.36852979006583031</v>
      </c>
    </row>
    <row r="9" spans="1:12" x14ac:dyDescent="0.25">
      <c r="A9">
        <v>8</v>
      </c>
      <c r="C9">
        <f t="shared" si="4"/>
        <v>8.6999999999999994E-2</v>
      </c>
      <c r="D9">
        <v>206</v>
      </c>
      <c r="E9">
        <v>30</v>
      </c>
      <c r="F9">
        <f t="shared" si="0"/>
        <v>6.8666666666666663</v>
      </c>
      <c r="G9">
        <f t="shared" si="1"/>
        <v>907.20923063372527</v>
      </c>
      <c r="H9">
        <f t="shared" si="2"/>
        <v>6.5296666666666665</v>
      </c>
      <c r="K9">
        <f t="shared" si="5"/>
        <v>8.6999999999999994E-2</v>
      </c>
      <c r="L9">
        <f t="shared" si="3"/>
        <v>0.39134022849003358</v>
      </c>
    </row>
    <row r="10" spans="1:12" x14ac:dyDescent="0.25">
      <c r="A10">
        <v>9</v>
      </c>
      <c r="C10">
        <f t="shared" si="4"/>
        <v>9.6999999999999989E-2</v>
      </c>
      <c r="D10">
        <v>178</v>
      </c>
      <c r="E10">
        <v>30</v>
      </c>
      <c r="F10">
        <f t="shared" si="0"/>
        <v>5.9333333333333336</v>
      </c>
      <c r="G10">
        <f t="shared" si="1"/>
        <v>630.60190597654753</v>
      </c>
      <c r="H10">
        <f t="shared" si="2"/>
        <v>5.5963333333333338</v>
      </c>
      <c r="K10">
        <f t="shared" si="5"/>
        <v>9.6999999999999989E-2</v>
      </c>
      <c r="L10">
        <f t="shared" si="3"/>
        <v>0.4227155390403986</v>
      </c>
    </row>
    <row r="11" spans="1:12" x14ac:dyDescent="0.25">
      <c r="A11">
        <v>10</v>
      </c>
      <c r="C11">
        <f t="shared" si="4"/>
        <v>0.10699999999999998</v>
      </c>
      <c r="D11">
        <v>146</v>
      </c>
      <c r="E11">
        <v>30</v>
      </c>
      <c r="F11">
        <f t="shared" si="0"/>
        <v>4.8666666666666663</v>
      </c>
      <c r="G11">
        <f t="shared" si="1"/>
        <v>425.07351442629641</v>
      </c>
      <c r="H11">
        <f t="shared" si="2"/>
        <v>4.5296666666666665</v>
      </c>
      <c r="K11">
        <f t="shared" si="5"/>
        <v>0.10699999999999998</v>
      </c>
      <c r="L11">
        <f t="shared" si="3"/>
        <v>0.46985827296513605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A10" sqref="A10"/>
    </sheetView>
  </sheetViews>
  <sheetFormatPr defaultRowHeight="15" x14ac:dyDescent="0.25"/>
  <sheetData>
    <row r="1" spans="1:5" x14ac:dyDescent="0.25">
      <c r="A1" t="s">
        <v>7</v>
      </c>
      <c r="B1" t="s">
        <v>2</v>
      </c>
      <c r="C1" t="s">
        <v>8</v>
      </c>
      <c r="D1" t="s">
        <v>9</v>
      </c>
      <c r="E1" t="s">
        <v>10</v>
      </c>
    </row>
    <row r="2" spans="1:5" x14ac:dyDescent="0.25">
      <c r="A2">
        <v>258</v>
      </c>
      <c r="B2">
        <f>(49/40*500)-0.5</f>
        <v>612</v>
      </c>
      <c r="C2">
        <v>500</v>
      </c>
      <c r="D2">
        <f>612/B2</f>
        <v>1</v>
      </c>
    </row>
    <row r="3" spans="1:5" x14ac:dyDescent="0.25">
      <c r="A3">
        <v>1230</v>
      </c>
      <c r="B3">
        <v>512</v>
      </c>
      <c r="C3">
        <v>500</v>
      </c>
      <c r="D3">
        <f t="shared" ref="D3:D8" si="0">612/B3</f>
        <v>1.1953125</v>
      </c>
    </row>
    <row r="4" spans="1:5" x14ac:dyDescent="0.25">
      <c r="A4">
        <v>1890</v>
      </c>
      <c r="B4">
        <v>456</v>
      </c>
      <c r="C4">
        <v>500</v>
      </c>
      <c r="D4">
        <f t="shared" si="0"/>
        <v>1.3421052631578947</v>
      </c>
    </row>
    <row r="5" spans="1:5" x14ac:dyDescent="0.25">
      <c r="A5">
        <v>3632</v>
      </c>
      <c r="B5">
        <v>408</v>
      </c>
      <c r="C5">
        <v>500</v>
      </c>
      <c r="D5">
        <f t="shared" si="0"/>
        <v>1.5</v>
      </c>
    </row>
    <row r="6" spans="1:5" x14ac:dyDescent="0.25">
      <c r="A6">
        <v>7435</v>
      </c>
      <c r="B6">
        <v>355</v>
      </c>
      <c r="C6">
        <v>500</v>
      </c>
      <c r="D6">
        <f t="shared" si="0"/>
        <v>1.7239436619718309</v>
      </c>
    </row>
    <row r="7" spans="1:5" x14ac:dyDescent="0.25">
      <c r="A7">
        <f>3632+7435</f>
        <v>11067</v>
      </c>
      <c r="B7">
        <v>313</v>
      </c>
      <c r="C7">
        <v>500</v>
      </c>
      <c r="D7">
        <f t="shared" si="0"/>
        <v>1.9552715654952078</v>
      </c>
    </row>
    <row r="8" spans="1:5" x14ac:dyDescent="0.25">
      <c r="A8">
        <f>A7+1860+1230</f>
        <v>14157</v>
      </c>
      <c r="B8">
        <v>216</v>
      </c>
      <c r="C8">
        <v>500</v>
      </c>
      <c r="D8">
        <f t="shared" si="0"/>
        <v>2.8333333333333335</v>
      </c>
    </row>
    <row r="10" spans="1:5" x14ac:dyDescent="0.25">
      <c r="A10" t="s">
        <v>11</v>
      </c>
    </row>
    <row r="11" spans="1:5" x14ac:dyDescent="0.25">
      <c r="A11">
        <v>258</v>
      </c>
      <c r="B11">
        <f>LN(D2)</f>
        <v>0</v>
      </c>
    </row>
    <row r="12" spans="1:5" x14ac:dyDescent="0.25">
      <c r="A12">
        <v>1230</v>
      </c>
      <c r="B12">
        <f t="shared" ref="B12:B17" si="1">LN(D3)</f>
        <v>0.17840765747281831</v>
      </c>
    </row>
    <row r="13" spans="1:5" x14ac:dyDescent="0.25">
      <c r="A13">
        <v>1890</v>
      </c>
      <c r="B13">
        <f t="shared" si="1"/>
        <v>0.29423947299793995</v>
      </c>
    </row>
    <row r="14" spans="1:5" x14ac:dyDescent="0.25">
      <c r="A14">
        <v>3632</v>
      </c>
      <c r="B14">
        <f t="shared" si="1"/>
        <v>0.40546510810816438</v>
      </c>
    </row>
    <row r="15" spans="1:5" x14ac:dyDescent="0.25">
      <c r="A15">
        <v>7435</v>
      </c>
      <c r="B15">
        <f t="shared" si="1"/>
        <v>0.54461449303691023</v>
      </c>
    </row>
    <row r="16" spans="1:5" x14ac:dyDescent="0.25">
      <c r="A16">
        <f>3632+7435</f>
        <v>11067</v>
      </c>
      <c r="B16">
        <f t="shared" si="1"/>
        <v>0.67052909197217292</v>
      </c>
    </row>
    <row r="17" spans="1:2" x14ac:dyDescent="0.25">
      <c r="A17">
        <f>A16+1860+1230</f>
        <v>14157</v>
      </c>
      <c r="B17">
        <f t="shared" si="1"/>
        <v>1.0414538748281612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2" sqref="D2:E17"/>
    </sheetView>
  </sheetViews>
  <sheetFormatPr defaultRowHeight="15" x14ac:dyDescent="0.25"/>
  <sheetData>
    <row r="1" spans="1:2" x14ac:dyDescent="0.25">
      <c r="A1" t="s">
        <v>12</v>
      </c>
      <c r="B1" t="s">
        <v>2</v>
      </c>
    </row>
    <row r="2" spans="1:2" x14ac:dyDescent="0.25">
      <c r="A2">
        <v>2.7</v>
      </c>
      <c r="B2">
        <v>994</v>
      </c>
    </row>
    <row r="3" spans="1:2" x14ac:dyDescent="0.25">
      <c r="A3">
        <v>4.5</v>
      </c>
      <c r="B3">
        <v>973</v>
      </c>
    </row>
    <row r="4" spans="1:2" x14ac:dyDescent="0.25">
      <c r="A4">
        <v>6.5</v>
      </c>
      <c r="B4">
        <v>946</v>
      </c>
    </row>
    <row r="5" spans="1:2" x14ac:dyDescent="0.25">
      <c r="A5">
        <v>11</v>
      </c>
      <c r="B5">
        <v>857</v>
      </c>
    </row>
    <row r="6" spans="1:2" x14ac:dyDescent="0.25">
      <c r="A6">
        <f>2.7*3+4.5</f>
        <v>12.600000000000001</v>
      </c>
      <c r="B6">
        <v>664</v>
      </c>
    </row>
    <row r="7" spans="1:2" x14ac:dyDescent="0.25">
      <c r="A7">
        <f>2.7*6+4.5</f>
        <v>20.700000000000003</v>
      </c>
      <c r="B7">
        <v>425</v>
      </c>
    </row>
    <row r="8" spans="1:2" x14ac:dyDescent="0.25">
      <c r="A8">
        <f>7*2.7+4.5</f>
        <v>23.400000000000002</v>
      </c>
      <c r="B8">
        <v>355</v>
      </c>
    </row>
    <row r="9" spans="1:2" x14ac:dyDescent="0.25">
      <c r="A9">
        <f>6.5+2.7*10</f>
        <v>33.5</v>
      </c>
      <c r="B9">
        <v>166</v>
      </c>
    </row>
    <row r="10" spans="1:2" x14ac:dyDescent="0.25">
      <c r="A10">
        <f>6.5+2.7*11</f>
        <v>36.200000000000003</v>
      </c>
      <c r="B10">
        <v>137</v>
      </c>
    </row>
    <row r="11" spans="1:2" x14ac:dyDescent="0.25">
      <c r="A11">
        <f>2.7*12+6.5</f>
        <v>38.900000000000006</v>
      </c>
      <c r="B11">
        <v>103</v>
      </c>
    </row>
    <row r="12" spans="1:2" x14ac:dyDescent="0.25">
      <c r="A12">
        <v>86.4</v>
      </c>
      <c r="B12">
        <f>114/60*40</f>
        <v>76</v>
      </c>
    </row>
    <row r="13" spans="1:2" x14ac:dyDescent="0.25">
      <c r="A13">
        <v>105</v>
      </c>
      <c r="B13">
        <f>117/60*40</f>
        <v>78</v>
      </c>
    </row>
    <row r="14" spans="1:2" x14ac:dyDescent="0.25">
      <c r="A14">
        <v>129</v>
      </c>
      <c r="B14">
        <f>99/60*40</f>
        <v>66</v>
      </c>
    </row>
    <row r="15" spans="1:2" x14ac:dyDescent="0.25">
      <c r="A15">
        <v>161</v>
      </c>
      <c r="B15">
        <f>105/60*40</f>
        <v>70</v>
      </c>
    </row>
    <row r="16" spans="1:2" x14ac:dyDescent="0.25">
      <c r="A16">
        <v>258</v>
      </c>
      <c r="B16">
        <v>57</v>
      </c>
    </row>
    <row r="17" spans="1:2" x14ac:dyDescent="0.25">
      <c r="A17">
        <v>260.7</v>
      </c>
      <c r="B17">
        <v>41</v>
      </c>
    </row>
  </sheetData>
  <sortState ref="A2:B1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V odvisnosti od razdalje</vt:lpstr>
      <vt:lpstr>Za absorbcijo gama sevanja</vt:lpstr>
      <vt:lpstr>Za absorbcijo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2019-11-15T22:00:14Z</dcterms:created>
  <dcterms:modified xsi:type="dcterms:W3CDTF">2019-12-18T18:09:29Z</dcterms:modified>
</cp:coreProperties>
</file>