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76" windowWidth="22404" windowHeight="873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6" i="1" l="1"/>
  <c r="J6" i="1"/>
  <c r="N6" i="1" s="1"/>
  <c r="K5" i="1"/>
  <c r="M5" i="1" s="1"/>
  <c r="J5" i="1"/>
  <c r="N5" i="1" l="1"/>
  <c r="L5" i="1"/>
  <c r="O5" i="1" s="1"/>
  <c r="Q5" i="1" s="1"/>
  <c r="L6" i="1"/>
  <c r="M6" i="1"/>
  <c r="O6" i="1" l="1"/>
  <c r="Q6" i="1" s="1"/>
</calcChain>
</file>

<file path=xl/sharedStrings.xml><?xml version="1.0" encoding="utf-8"?>
<sst xmlns="http://schemas.openxmlformats.org/spreadsheetml/2006/main" count="24" uniqueCount="24">
  <si>
    <t>Common_name</t>
  </si>
  <si>
    <t>Molecular_weight MW (g/mol)</t>
  </si>
  <si>
    <t>pKa</t>
  </si>
  <si>
    <t>Log P</t>
  </si>
  <si>
    <t>Log S</t>
  </si>
  <si>
    <t>Polar Surface Area (Å2)</t>
  </si>
  <si>
    <t>Polarizability (Å3)</t>
  </si>
  <si>
    <t>HOMO (eV)</t>
  </si>
  <si>
    <t>LUMO (eV)</t>
  </si>
  <si>
    <t>Ionization Energy I (eV)</t>
  </si>
  <si>
    <t>Electron Affinity A (eV)</t>
  </si>
  <si>
    <t>Electronegativity (eV)</t>
  </si>
  <si>
    <t>Hardness  (eV)</t>
  </si>
  <si>
    <t xml:space="preserve">Electrophilicity (eV)  </t>
  </si>
  <si>
    <t xml:space="preserve"> ΔN_Fe </t>
  </si>
  <si>
    <t>IEFe(%)</t>
  </si>
  <si>
    <t>ARX-Model</t>
  </si>
  <si>
    <t>Ethosuximide</t>
  </si>
  <si>
    <t>Hexetidine</t>
  </si>
  <si>
    <t>Methacycline</t>
  </si>
  <si>
    <t>Glycine</t>
  </si>
  <si>
    <t>Sulfadiazine</t>
  </si>
  <si>
    <t>KNN+VSG</t>
  </si>
  <si>
    <t>RF-Model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</si>
</sst>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2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topLeftCell="J1" workbookViewId="0">
      <selection activeCell="S8" sqref="S8"/>
    </sheetView>
  </sheetViews>
  <sheetFormatPr defaultRowHeight="14.4" x14ac:dyDescent="0.3"/>
  <cols>
    <col min="1" max="1" width="24.33203125" bestFit="1" customWidth="1"/>
    <col min="2" max="2" width="36.33203125" bestFit="1" customWidth="1"/>
    <col min="3" max="3" width="9.109375" bestFit="1" customWidth="1"/>
    <col min="4" max="4" width="8.5546875" bestFit="1" customWidth="1"/>
    <col min="5" max="5" width="11.5546875" bestFit="1" customWidth="1"/>
    <col min="6" max="6" width="28.5546875" bestFit="1" customWidth="1"/>
    <col min="7" max="7" width="21.44140625" customWidth="1"/>
    <col min="8" max="8" width="14" bestFit="1" customWidth="1"/>
    <col min="9" max="9" width="13.44140625" bestFit="1" customWidth="1"/>
    <col min="10" max="10" width="28.44140625" bestFit="1" customWidth="1"/>
    <col min="11" max="11" width="27.5546875" bestFit="1" customWidth="1"/>
    <col min="12" max="12" width="26.6640625" bestFit="1" customWidth="1"/>
    <col min="13" max="13" width="18.44140625" bestFit="1" customWidth="1"/>
    <col min="14" max="14" width="24" bestFit="1" customWidth="1"/>
    <col min="15" max="15" width="15.88671875" bestFit="1" customWidth="1"/>
    <col min="16" max="16" width="9.88671875" bestFit="1" customWidth="1"/>
    <col min="17" max="17" width="15.88671875" bestFit="1" customWidth="1"/>
    <col min="18" max="18" width="11.5546875" customWidth="1"/>
    <col min="19" max="19" width="12.6640625" customWidth="1"/>
  </cols>
  <sheetData>
    <row r="1" spans="1:20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22</v>
      </c>
      <c r="S1" s="11" t="s">
        <v>23</v>
      </c>
    </row>
    <row r="2" spans="1:20" ht="15.6" x14ac:dyDescent="0.3">
      <c r="A2" s="3" t="s">
        <v>17</v>
      </c>
      <c r="B2" s="4">
        <v>141.16999999999999</v>
      </c>
      <c r="C2" s="4">
        <v>141.16999999999999</v>
      </c>
      <c r="D2" s="4">
        <v>0.38</v>
      </c>
      <c r="E2" s="4">
        <v>-0.15</v>
      </c>
      <c r="F2" s="4">
        <v>46.17</v>
      </c>
      <c r="G2" s="4">
        <v>14.45</v>
      </c>
      <c r="H2" s="4">
        <v>-6.4029999999999996</v>
      </c>
      <c r="I2" s="4">
        <v>-1.847</v>
      </c>
      <c r="J2" s="4">
        <v>6.4029999999999996</v>
      </c>
      <c r="K2" s="4">
        <v>1.847</v>
      </c>
      <c r="L2" s="4">
        <v>4.125</v>
      </c>
      <c r="M2" s="4">
        <v>2.2779999999999996</v>
      </c>
      <c r="N2" s="4">
        <v>1.03125</v>
      </c>
      <c r="O2" s="4">
        <v>0.63103599648814757</v>
      </c>
      <c r="P2" s="4"/>
      <c r="Q2" s="4">
        <v>158.87680945192278</v>
      </c>
      <c r="R2" s="4">
        <v>82.736999999999995</v>
      </c>
      <c r="S2" s="12">
        <v>86.045299999999997</v>
      </c>
      <c r="T2" s="8"/>
    </row>
    <row r="3" spans="1:20" ht="15.6" x14ac:dyDescent="0.3">
      <c r="A3" s="3" t="s">
        <v>18</v>
      </c>
      <c r="B3" s="4">
        <v>339.6</v>
      </c>
      <c r="C3" s="4">
        <v>339.6</v>
      </c>
      <c r="D3" s="4">
        <v>5.74</v>
      </c>
      <c r="E3" s="4">
        <v>4.8</v>
      </c>
      <c r="F3" s="4">
        <v>32.5</v>
      </c>
      <c r="G3" s="4">
        <v>107.4</v>
      </c>
      <c r="H3" s="4">
        <v>-4.9450000000000003</v>
      </c>
      <c r="I3" s="4">
        <v>5.8540000000000001</v>
      </c>
      <c r="J3" s="4">
        <v>4.9450000000000003</v>
      </c>
      <c r="K3" s="4">
        <v>-5.8540000000000001</v>
      </c>
      <c r="L3" s="4">
        <v>-0.4544999999999999</v>
      </c>
      <c r="M3" s="4">
        <v>5.3994999999999997</v>
      </c>
      <c r="N3" s="4">
        <v>-0.11362499999999996</v>
      </c>
      <c r="O3" s="4">
        <v>0.69029539772201132</v>
      </c>
      <c r="P3" s="4"/>
      <c r="Q3" s="4">
        <v>259.24980932670633</v>
      </c>
      <c r="R3" s="4">
        <v>82.959000000000003</v>
      </c>
      <c r="S3" s="12">
        <v>87.193299999999994</v>
      </c>
      <c r="T3" s="8"/>
    </row>
    <row r="4" spans="1:20" ht="15.6" x14ac:dyDescent="0.3">
      <c r="A4" s="3" t="s">
        <v>19</v>
      </c>
      <c r="B4" s="4">
        <v>442.4</v>
      </c>
      <c r="C4" s="4">
        <v>2.21</v>
      </c>
      <c r="D4" s="4">
        <v>-3.5</v>
      </c>
      <c r="E4" s="4">
        <v>-2.6</v>
      </c>
      <c r="F4" s="4">
        <v>181.62</v>
      </c>
      <c r="G4" s="4">
        <v>41.95</v>
      </c>
      <c r="H4" s="4">
        <v>-5.0890000000000004</v>
      </c>
      <c r="I4" s="4">
        <v>-3.714</v>
      </c>
      <c r="J4" s="4">
        <v>5.0890000000000004</v>
      </c>
      <c r="K4" s="4">
        <v>3.714</v>
      </c>
      <c r="L4" s="4">
        <v>4.4015000000000004</v>
      </c>
      <c r="M4" s="4">
        <v>0.68750000000000022</v>
      </c>
      <c r="N4" s="4">
        <v>1.1003750000000001</v>
      </c>
      <c r="O4" s="4">
        <v>1.889818181818181</v>
      </c>
      <c r="P4" s="4"/>
      <c r="Q4" s="4">
        <v>111.72472823454557</v>
      </c>
      <c r="R4" s="4">
        <v>93.188999999999993</v>
      </c>
      <c r="S4" s="12">
        <v>91.051739999999995</v>
      </c>
      <c r="T4" s="8"/>
    </row>
    <row r="5" spans="1:20" ht="15.6" x14ac:dyDescent="0.3">
      <c r="A5" s="5" t="s">
        <v>20</v>
      </c>
      <c r="B5" s="6">
        <v>75.069999999999993</v>
      </c>
      <c r="C5" s="6">
        <v>75.069999999999993</v>
      </c>
      <c r="D5" s="6">
        <v>-3.21</v>
      </c>
      <c r="E5" s="6">
        <v>0.87</v>
      </c>
      <c r="F5" s="6">
        <v>63.32</v>
      </c>
      <c r="G5" s="6">
        <v>6.65</v>
      </c>
      <c r="H5" s="6">
        <v>-6.3390000000000004</v>
      </c>
      <c r="I5" s="6">
        <v>-0.77300000000000002</v>
      </c>
      <c r="J5" s="6">
        <f>H5*-1</f>
        <v>6.3390000000000004</v>
      </c>
      <c r="K5" s="6">
        <f>I5*-1</f>
        <v>0.77300000000000002</v>
      </c>
      <c r="L5" s="6">
        <f>(J5+K5)/2</f>
        <v>3.556</v>
      </c>
      <c r="M5" s="6">
        <f>(J5-K5)/2</f>
        <v>2.7830000000000004</v>
      </c>
      <c r="N5" s="6">
        <f>POWER((J5+K5),2)/(8*(J5+K5))</f>
        <v>0.88900000000000001</v>
      </c>
      <c r="O5" s="6">
        <f>(7-L5)/(2*M5)</f>
        <v>0.61875673733381231</v>
      </c>
      <c r="P5" s="6"/>
      <c r="Q5" s="6">
        <f xml:space="preserve"> 812.17478*H5+ 33.1669*O5 + 823.463*I5 + 6579.008*N5 + 0.5287*C5</f>
        <v>124.03703441147644</v>
      </c>
      <c r="R5" s="4">
        <v>95.947000000000003</v>
      </c>
      <c r="S5" s="12">
        <v>85.608199999999997</v>
      </c>
      <c r="T5" s="9"/>
    </row>
    <row r="6" spans="1:20" ht="15.6" x14ac:dyDescent="0.3">
      <c r="A6" s="7" t="s">
        <v>21</v>
      </c>
      <c r="B6" s="6">
        <v>250.28</v>
      </c>
      <c r="C6" s="6">
        <v>6.5</v>
      </c>
      <c r="D6" s="6">
        <v>-0.09</v>
      </c>
      <c r="E6" s="6">
        <v>-3.51</v>
      </c>
      <c r="F6" s="6">
        <v>97.97</v>
      </c>
      <c r="G6" s="6">
        <v>24.39</v>
      </c>
      <c r="H6" s="6">
        <v>-4.165</v>
      </c>
      <c r="I6" s="6">
        <v>-2.1259999999999999</v>
      </c>
      <c r="J6" s="6">
        <f>H6*-1</f>
        <v>4.165</v>
      </c>
      <c r="K6" s="6">
        <f>I6*-1</f>
        <v>2.1259999999999999</v>
      </c>
      <c r="L6" s="6">
        <f>(J6+K6)/2</f>
        <v>3.1455000000000002</v>
      </c>
      <c r="M6" s="6">
        <f>(J6-K6)/2</f>
        <v>1.0195000000000001</v>
      </c>
      <c r="N6" s="6">
        <f>POWER((J6+K6),2)/(8*(J6+K6))</f>
        <v>0.78637500000000016</v>
      </c>
      <c r="O6" s="6">
        <f>(7-L6)/(2*M6)</f>
        <v>1.8903874448258948</v>
      </c>
      <c r="P6" s="6"/>
      <c r="Q6" s="6">
        <f xml:space="preserve"> 812.17478*H6+ 33.1669*O6 + 823.463*I6 + 6579.008*N6 + 0.5287*C6</f>
        <v>106.31196064379638</v>
      </c>
      <c r="R6" s="4">
        <v>93.885999999999996</v>
      </c>
      <c r="S6" s="12">
        <v>93.291539999999998</v>
      </c>
      <c r="T6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2022-09-04T10:22:27Z</dcterms:created>
  <dcterms:modified xsi:type="dcterms:W3CDTF">2022-09-19T08:15:50Z</dcterms:modified>
</cp:coreProperties>
</file>