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dministrator\AppData\Roaming\memsource\mso-converter\excel\"/>
    </mc:Choice>
  </mc:AlternateContent>
  <xr:revisionPtr revIDLastSave="0" documentId="8_{164E94B1-A0E1-4797-8CD1-DB943389651E}" xr6:coauthVersionLast="46" xr6:coauthVersionMax="46" xr10:uidLastSave="{00000000-0000-0000-0000-000000000000}"/>
  <bookViews>
    <workbookView xWindow="2730" yWindow="2730" windowWidth="21150" windowHeight="10830" xr2:uid="{00000000-000D-0000-FFFF-FFFF00000000}"/>
  </bookViews>
  <sheets>
    <sheet name="Longevity data" sheetId="1" r:id="rId1"/>
    <sheet name="dropoff" sheetId="2" r:id="rId2"/>
    <sheet name="Hello" sheetId="3" r:id="rId3"/>
  </sheets>
  <calcPr calcId="191029"/>
  <fileRecoveryPr repairLoad="1"/>
</workbook>
</file>

<file path=xl/calcChain.xml><?xml version="1.0" encoding="utf-8"?>
<calcChain xmlns="http://schemas.openxmlformats.org/spreadsheetml/2006/main">
  <c r="B36" i="1" l="1"/>
  <c r="B33" i="1"/>
  <c r="B24" i="1"/>
  <c r="B14" i="1"/>
  <c r="B9" i="1"/>
  <c r="B8" i="1"/>
  <c r="B7" i="1"/>
  <c r="B6" i="1"/>
  <c r="B5" i="1"/>
  <c r="B4" i="1"/>
</calcChain>
</file>

<file path=xl/sharedStrings.xml><?xml version="1.0" encoding="utf-8"?>
<sst xmlns="http://schemas.openxmlformats.org/spreadsheetml/2006/main" count="327" uniqueCount="253">
  <si>
    <t>w</t>
  </si>
  <si>
    <t>Fumar</t>
  </si>
  <si>
    <t>Permanecer sentado</t>
  </si>
  <si>
    <t>Dormir demais</t>
  </si>
  <si>
    <t>Mais otimismo</t>
  </si>
  <si>
    <t>Mais animais de estimação</t>
  </si>
  <si>
    <t>Mais responsabilidade profissional</t>
  </si>
  <si>
    <t>Alimentação saudável</t>
  </si>
  <si>
    <t>Carne vermelha</t>
  </si>
  <si>
    <t>Álcool (abuso pesado)</t>
  </si>
  <si>
    <t>Vida na cidade</t>
  </si>
  <si>
    <t>Doença mental</t>
  </si>
  <si>
    <t>Obesidade</t>
  </si>
  <si>
    <t>Mais verificações de saúde #2</t>
  </si>
  <si>
    <t>Viver em alta altitude</t>
  </si>
  <si>
    <t>Casamento saudável</t>
  </si>
  <si>
    <t>Menos alimentos</t>
  </si>
  <si>
    <t>Mais meditação</t>
  </si>
  <si>
    <t>Evitar doenças cardíacas</t>
  </si>
  <si>
    <t>Um estilo de vida livre de tabagismo, com prática de exercícios e alimentação saudável</t>
  </si>
  <si>
    <t xml:space="preserve">Passar mais tempo com mulheres </t>
  </si>
  <si>
    <t>Evitar o câncer</t>
  </si>
  <si>
    <t>Mais exercício</t>
  </si>
  <si>
    <t>Um pouco de álcool</t>
  </si>
  <si>
    <t>Mais consciência e estabilidade</t>
  </si>
  <si>
    <t>Orgasmos</t>
  </si>
  <si>
    <t>Um pouco de vinho</t>
  </si>
  <si>
    <t>Mais dinheiro</t>
  </si>
  <si>
    <t>Ser mulher</t>
  </si>
  <si>
    <t>Mais amigos próximos</t>
  </si>
  <si>
    <t>Mais fé (idas à igreja)</t>
  </si>
  <si>
    <t>Vida no campo</t>
  </si>
  <si>
    <t>Poligamia</t>
  </si>
  <si>
    <t>Genética saudável</t>
  </si>
  <si>
    <t>Um pouco de exercício</t>
  </si>
  <si>
    <t>Animais de estimação - cães</t>
  </si>
  <si>
    <t>Anos ganhos / perdidos</t>
  </si>
  <si>
    <t>-1</t>
  </si>
  <si>
    <t>-11</t>
  </si>
  <si>
    <t>-2,5</t>
  </si>
  <si>
    <t>-25</t>
  </si>
  <si>
    <t>0,14</t>
  </si>
  <si>
    <t>0,5-3,6</t>
  </si>
  <si>
    <t>10</t>
  </si>
  <si>
    <t>11,67</t>
  </si>
  <si>
    <t>12</t>
  </si>
  <si>
    <t>13</t>
  </si>
  <si>
    <t>14</t>
  </si>
  <si>
    <t>15</t>
  </si>
  <si>
    <t>2</t>
  </si>
  <si>
    <t>2,5</t>
  </si>
  <si>
    <t>4</t>
  </si>
  <si>
    <t>5</t>
  </si>
  <si>
    <t>5-10</t>
  </si>
  <si>
    <t>5.1</t>
  </si>
  <si>
    <t>5.3</t>
  </si>
  <si>
    <t>7</t>
  </si>
  <si>
    <t>9,3</t>
  </si>
  <si>
    <t>Grande</t>
  </si>
  <si>
    <t>Força da ciência?</t>
  </si>
  <si>
    <t>Forte / boa / sugestiva / debatida</t>
  </si>
  <si>
    <t>Forte</t>
  </si>
  <si>
    <t>Sugestiva</t>
  </si>
  <si>
    <t>Boa</t>
  </si>
  <si>
    <t>Sexos afetados</t>
  </si>
  <si>
    <t>Ambas</t>
  </si>
  <si>
    <t>Feminino</t>
  </si>
  <si>
    <t>Masculino</t>
  </si>
  <si>
    <t>Ambos, mas esp. homens</t>
  </si>
  <si>
    <t>Ambos, mas esp. mulheres</t>
  </si>
  <si>
    <t>Observação</t>
  </si>
  <si>
    <t>10 anos ganhos (em comparação com aqueles que continuam fumando) se você parar de fumar entre 25 e 24 anos; 5 anos ganhos se você parar de fumar entre 45 e 59 anos</t>
  </si>
  <si>
    <t>Para 8-11 horas sentado por dia</t>
  </si>
  <si>
    <t>7 horas seria o ideal, não mais do que 8 horas por noite</t>
  </si>
  <si>
    <t>E fé em outros humanos. Calc. considera média % de otimismo / falta de cinismo</t>
  </si>
  <si>
    <t>Particularmente para idosos. Calc. presume que ataque cardíaco causaria morte</t>
  </si>
  <si>
    <t>Profissionais em posições mais elevadas e gerenciais vivem mais a partir dos 65 anos em comparação com aqueles com trabalho “rotineiro”</t>
  </si>
  <si>
    <t>A dieta japonesa / mediterrânea prolonga a vida e reduz os riscos de câncer. Calc. aplica-se apenas à dieta mediterrânea</t>
  </si>
  <si>
    <t>O exagero é ruim</t>
  </si>
  <si>
    <t>Ou viver perto de uma estrada movimentada</t>
  </si>
  <si>
    <t>Grave</t>
  </si>
  <si>
    <t>Triagem preventiva em pessoas de 30 a 49 anos</t>
  </si>
  <si>
    <t xml:space="preserve">Em comparação com viver no nível do mar. 0,5-2,5 para as mulheres, 1,2-3,6 para os homens. </t>
  </si>
  <si>
    <t>30% menos calorias aumenta a vida de primatas e ratos. É presumido que os humanos são afetados da mesma forma que os macacos</t>
  </si>
  <si>
    <t>Assim como Yoga / Tai Chi - como exercícios de relaxamento, todos eles reduzem os riscos à saúde em pessoas mais velhas</t>
  </si>
  <si>
    <t>Em anos formativos do ensino fundamental II/médio</t>
  </si>
  <si>
    <t>150 minutos por semana de intensidade moderada, exercício de lazer</t>
  </si>
  <si>
    <t>Um pouco é aceitável</t>
  </si>
  <si>
    <t>Em vez de assumir riscos</t>
  </si>
  <si>
    <t>Um pouco de vinho é aceitável</t>
  </si>
  <si>
    <t>Em vez de evitar exagerar</t>
  </si>
  <si>
    <t>E relações sociais sólidas, com base no calc. (50% = 5,3 anos)</t>
  </si>
  <si>
    <t>Estudos mostram que sim e também não, talvez permanecendo ativo com a igreja</t>
  </si>
  <si>
    <t>Em comparação com viver ao lado de uma estrada movimentada</t>
  </si>
  <si>
    <t xml:space="preserve"> Poligamia</t>
  </si>
  <si>
    <t>Se seus irmãos vivem até 100, é mais provável que o mesmo aconteça com você</t>
  </si>
  <si>
    <t>10 minutos por semana</t>
  </si>
  <si>
    <t>Adicional</t>
  </si>
  <si>
    <t>Para cada queda de 1% no risco de morte, ocorre aumento da expectativa de vida em 0,107. Para cada queda de 50% na expectativa de vida por morte, ocorre aumento em 5,3 anos.</t>
  </si>
  <si>
    <t>14 se combinado com exercício e alimentação saudável; no entanto, aqueles que param de fumar antes de completar 35 anos podem ganhar mais, se não toda essa década de volta, e mesmo aqueles que esperam até a meia-idade para adotar o hábito podem adicionar cerca de cinco anos de volta às suas expectativas de vida.</t>
  </si>
  <si>
    <t>Não importa o quanto você se exercite, permanecer muito tempo sentado aumenta o risco de morte. Independentemente de se exercitar 5 horas por semana, o fato de permanecer sentado pelo tempo restante aumenta o risco de morte: você não pode fugir do seu trabalho de escritório. Em comparação com 4 horas por dia de sessão, as taxas de mortalidade para 4-8 horas/dia foram 3,96% maiores, 8-11 sentados h/d foram 28% maiores, +11 horas sentado h/d foram 68,57% maiores, independentemente da quantidade de exercício praticado.</t>
  </si>
  <si>
    <t>Uma média de mais de 8 horas de sono por noite aumentará suas chances de morrer dentro de 6 anos em 13-15%, do que se você desfrutar de uma média de 7 horas por noite. 7 horas de sono = “mais seguro”; entretanto, dormir cinco horas por noite é menos arriscado do que oito; o tempo médio de sono no mundo ocidental, atualmente, é de 6,5 horas</t>
  </si>
  <si>
    <t>As mulheres com os 25% mais altos dos escores de otimismo tiveram 9% menos chance de desenvolver doenças cardíacas e 14% menos chance de morte por qualquer causa. Mulheres com o maior grau de hostilidade cínica eram 16% mais propensas à morte do que aquelas com mais confiança em seus semelhantes.</t>
  </si>
  <si>
    <t>(1) Gatos - De acordo com um estudo do Minnesota Stroke Institute que acompanhou mais de 4.000 donos de gatos ao longo de 10 anos, possuir um gato de estimação pode reduzir drasticamente as chances de morte por doença cardíaca [fonte: Mundell]. Especificamente, as pessoas que possuíam gatos eram 30% menos propensas a sofrer um ataque cardíaco. (2) Também foi constatado que animais de estimação em geral podem ajudar idosos e pacientes em recuperação de doenças graves</t>
  </si>
  <si>
    <t xml:space="preserve">Aos 65 anos, a expectativa de vida do sexo masculino (2002-06) classificada por ocupação como “Maior gestão e profissional” foi de 18,8 anos em comparação com 15,3 anos para aqueles designados para ocupações classificadas como “de rotina” </t>
  </si>
  <si>
    <t xml:space="preserve">Figura dada para a dieta mediterrânea. JAPONESA: Uma dieta composta por um terço a menos do que as 2.300 calorias e refeições recomendadas, incluindo peixes, legumes e produtos de soja, foi citada como a razão para uma alta expectativa de vida na ilha japonesa de Okinawa, onde vive o maior número de pessoas com mais de 90 anos do mundo.                                                                                                                  MEDITERRÂNEA: Em pessoas de 70 a 90 anos, seguir uma dieta de estilo mediterrâneo e praticar mais atividade física estão associados a taxas 65-73% menores de mortalidade por todas as causas, bem como mortalidade por DCC, DCV e câncer. </t>
  </si>
  <si>
    <t>O risco de morrer em determinado ano aumenta em 13% se a dieta tiver um alto teor de carne vermelha. É argumentado que o consumo de hambúrguer gera efeitos de encurtamento de vida equivalentes ao fumo de 2 cigarros por dia.</t>
  </si>
  <si>
    <t>O alcoolismo reduz a expectativa de vida em cerca de 10 a 12 anos.</t>
  </si>
  <si>
    <t>De acordo com um estudo da Universidade McMaster do Canadá, viver próximo a uma estrada movimentada pode eliminar 2,5 anos de sua vida devido ao aumento da exposição à poluição do ar do tráfego</t>
  </si>
  <si>
    <t>Um estudo descobriu que aqueles com doença mental grave têm probabilidade duas a três vezes maior a ter condições médicas crônicas e uma expectativa de vida 25 anos menor, em média, do que a população em geral</t>
  </si>
  <si>
    <t>Em um estudo, jovens americanos de 18 anos com IMC acima de 35 tiveram uma expectativa de vida reduzida em cinco a 12 anos, dependendo da raça, sexo e se a pessoa fumava ou não. A maior redução na expectativa de vida ocorreu para fumantes brancos do sexo masculino.</t>
  </si>
  <si>
    <t>A triagem preventiva de saúde e a consulta na atenção primária em pessoas de 30 a 49 anos produzem uma expectativa de vida significativamente melhor sem custos diretos e totais extras ao longo de um período de acompanhamento de seis anos.</t>
  </si>
  <si>
    <t xml:space="preserve">“Níveis mais baixos de oxigênio ativam certos genes e achamos que esses genes podem alterar o modo de funcionamento dos músculos cardíacos. Eles também podem produzir novos vasos sanguíneos que criam novos caminhos para o fluxo sanguíneo para o coração, e o aumento da radiação solar em altitude ajuda o corpo a sintetizar melhor a vitamina D, que também demonstrou ter efeitos benéficos no coração e em alguns tipos de câncer”. Os moradores de aldeias em montanhas apresentaram taxas de mortalidade mais baixas e taxas reduzidas de morte por doenças cardíacas do que seus pares nas terras baixas; foi concluído que a altitude elevada permite que o corpo lide com níveis mais baixos de oxigênio e contribui para um coração mais saudável. </t>
  </si>
  <si>
    <t>Ter um cônjuge pode diminuir o risco de morte por câncer tanto quanto eliminar dez anos de sua vida. Pessoas solteiras passam mais tempo no hospital e têm maior risco de morrer após a cirurgia</t>
  </si>
  <si>
    <t>Mostrou aumentar a expectativa de vida do macaco rhesus em 10-20% (4 anos); as extensões mais marcantes da expectativa de vida ocorrem quando colocadas na dieta desde o nascimento.</t>
  </si>
  <si>
    <t xml:space="preserve">Um estudo com 2.000 idosos descobriu que aqueles que praticavam exercícios de relaxamento diariamente tinham 87% menos ataques cardíacos do que o normal para sua faixa etária; 55% menos tumores cancerígenos; e 87% menos distúrbios nervosos. </t>
  </si>
  <si>
    <t>- A eliminação das doenças cardíacas aumentaria a expectativa de vida ao nascer em quase 13 anos para aqueles que, de outra forma, teriam ido a óbito por doenças cardíacas.
- A eliminação da doença cardíaca aumentaria a expectativa de vida ao nascer em quase 5 anos para toda a população, ou seja, uma pessoa com 50 anos esperaria viver mais 4,63 anos se a doença cardíaca fosse eliminada como causa de morte.</t>
  </si>
  <si>
    <t>Um estudo com 20.244 homens e mulheres com idades entre 45 e 79 anos descobriu que 4 comportamentos de saúde (não fumar / prática ativa de exercícios físicos / alimentação saudável / ingestão moderada de álcool) tiveram um impacto estimado na mortalidade equivalente a 14 anos em idade cronológica</t>
  </si>
  <si>
    <t>O estudo encontrou uma relação positiva significativa entre a expectativa de vida de um homem e a proporção de sexo da escola secundária que ele frequentou (ou seja, maior % de mulheres). Descobriu que o homem branco americano médio que tinha 65 anos em 1993 poderia esperar viver mais 15 anos tendo passado tempo com mulheres na escola.</t>
  </si>
  <si>
    <t>Ganho na expectativa de vida ao nascer para aqueles indivíduos que teriam ido a óbito por câncer = 15 anos.
Os ganhos na expectativa de vida devido à eliminação do câncer como causa de morte são de 3,35 anos ao nascer e 3,12 anos aos 50 anos - porém, trata-se de um ganho de expectativa de vida disseminado por TODA a população.</t>
  </si>
  <si>
    <t>Pesquisadores do Instituto Nacional do Câncer, Harvard Medical School. Outro estudo mostrou que a elevada prática de atividade física combinada com a ingestão frequente de nozes, não comer carne e manter um peso estável pode prolongar a vida em 1,5 a 2,5 anos. Em um amplo estudo realizado nos EUA, fazer caminhadas rápidas por mais de 450 minutos por semana aumentou a expectativa de vida em 4,5 anos em comparação com aqueles que não praticavam exercícios. Ser ativo – ter um nível de atividade física igual ou superior ao mínimo recomendado pela OMS de 150 minutos de caminhada rápida por semana – foi associado a um ganho geral de expectativa de vida de 3,4 a 4,5 anos.</t>
  </si>
  <si>
    <t>Ganhar 2 anos consumindo menos de 2 unidades de álcool por dia (aproximadamente pouco menos de 1 litro de cerveja) em comparação com alguém que se abstém completamente de beber.</t>
  </si>
  <si>
    <t xml:space="preserve">Traços que marcam as pessoas como conscientes: pensar antes de agir, ser confiável no cumprimento de seus compromissos, adotar normas convencionais de moralidade, ser limpo e ordenado. </t>
  </si>
  <si>
    <t xml:space="preserve">Dr Roizen - “O homem típico que tem 350 orgasmos por ano, em comparação com a média nacional de cerca de um quarto disso, vive cerca de quatro anos a mais”. E mais do que esses quatro anos extras, diz Roizen, os homens se sentirão oito anos mais jovens do que seus contemporâneos. </t>
  </si>
  <si>
    <t>Ganhar 5 anos consumindo menos de 2 unidades de vinho por dia (meio copo, ou 175ml) em comparação com aqueles que se abstêm completamente de beber</t>
  </si>
  <si>
    <t xml:space="preserve">Em média, as pessoas mais carentes do Reino Unido adoecem e vão a óbito cinco a dez anos mais cedo do que os seus homólogos mais privilegiados, “envelhecendo” mais rapidamente. </t>
  </si>
  <si>
    <t>EUA, 2006 - a diferença entre a expectativa de vida masculina e feminina foi de 5,1 anos</t>
  </si>
  <si>
    <t>Pessoas com relações sociais mais sólidas tiveram uma probabilidade 50% maior de sobrevivência do que aquelas com relações sociais mais fracas. A solidão é tão prejudicial quanto fumar 15 cigarros por dia</t>
  </si>
  <si>
    <t>Uma pesquisa realizada em parte na Universidade do Colorado em Boulder descobriu que os frequentadores regulares da igreja vivem mais do que as pessoas que raramente ou nunca frequentam os cultos. A expectativa de vida além dos 20 anos é de 55,3 anos, chegando aos 75 anos, para aqueles que nunca frequentam a igreja, em comparação com outros 62,9 anos, aos 83 anos, para aqueles que vão ao local mais de uma vez por semana.</t>
  </si>
  <si>
    <t>Os moradores do campo têm uma expectativa de vida de 84 anos, em comparação com 76 para aqueles que vivem na cidade.</t>
  </si>
  <si>
    <t>12% de aumento, em comparação com a vida útil média</t>
  </si>
  <si>
    <t>O professor Louis Kunkel, que liderou a equipe do estudo, afirmou que era 95% provável que o fato de tantos de seus irmãos compartilharem a mesma condição não fosse simplesmente o acaso. Ele disse: “Está claro para nós que a longevidade tem um componente genético. Com frequência, se houver um irmão que viveu até os 100 anos, haverá um segundo ou terceiro irmão que também viverá até os 100 anos.</t>
  </si>
  <si>
    <t>Atividades como jardinagem, caminhada ou dança de maneira não vigorosa e de lazer, por 10 minutos a uma hora por semana, foram associadas a um risco de morte 18% menor em comparação com pessoas que não praticaram nada.</t>
  </si>
  <si>
    <t>Ter cães de estimação é associado a uma vida mais longa, especialmente entre os sobreviventes de ataques cardíacos e derrames. Os pesquisadores avaliaram os dados de pacientes de mais de 3,8 milhões de pessoas de 10 estudos separados para um estudo composto de meta-análise e descobriram que os donos de cães experimentaram:
24% de redução do risco de mortalidade por todas as causas
65% de redução do risco de mortalidade após ataque cardíaco
31% de redução do risco de mortalidade devido a problemas cardiovasculares.
O menor risco de morte associado à posse de cães pode ser explicado pelo aumento da atividade física e pela diminuição da depressão e da solidão.”</t>
  </si>
  <si>
    <t xml:space="preserve">    </t>
  </si>
  <si>
    <t>Fontes</t>
  </si>
  <si>
    <t>Khaw KT, et al. (2008). Combined impact of health behaviours and mortality in men and women: the EPIC Norfolk prospective population study. PLoS Medicine 5(1), 39–47.</t>
  </si>
  <si>
    <t>Sydney School of Public Health research paper (2012)</t>
  </si>
  <si>
    <t>New Scientist</t>
  </si>
  <si>
    <t>Fonte: Hilary A. Tindle, M.D., assistant professor, medicine, University of Pittsburgh; Suzanne Steinbaum, M.D., director, woman and heart disease, Lenox Hill Hospital, New York City; Aug. 10, 2009, Circulation</t>
  </si>
  <si>
    <t>Medical News Today; National Center for Biotechnology Information</t>
  </si>
  <si>
    <t>Longevity Science Advisory Panel</t>
  </si>
  <si>
    <t>Amazon (book) The Okinawa Program : How the World's Longest-Lived People Achieve Everlasting Health (2002); American Heart Association (2009)</t>
  </si>
  <si>
    <t>BBC News</t>
  </si>
  <si>
    <t>New York Times</t>
  </si>
  <si>
    <t>2004 estudio de Murray Finkelstein @ Canada McMaster University</t>
  </si>
  <si>
    <t>Joseph Parks, diretor de serviços psiquiátricos do Departamento de Saúde Mental do Missouri.</t>
  </si>
  <si>
    <t>NIH News</t>
  </si>
  <si>
    <t>National Center for Biotechnology Information</t>
  </si>
  <si>
    <t>based on a study by University of Athens Medical School in Journal of Epidemiology and Community Health, March 2005; BBC News</t>
  </si>
  <si>
    <t>Linda Waite, university of chicago, 'The Case for Marriage: Why Married People Are Happier, Healthier, and Better off Financially'</t>
  </si>
  <si>
    <t>New Scientist; New York Times</t>
  </si>
  <si>
    <t>Marmot M (2005) 'Social determinants of longevity and mortality'</t>
  </si>
  <si>
    <t>Centres for Disease Control &amp; Prevention</t>
  </si>
  <si>
    <t>Economist</t>
  </si>
  <si>
    <t>CBS; Harvard Health Publication: Living to 100</t>
  </si>
  <si>
    <t>Guardian; Wikipedia (units)</t>
  </si>
  <si>
    <t>Kern et al (2008) 'Do conscientious individuals live longer? A quantitative review'; New York Times; 'Personality Predictors of Longevity: Activity, Emotional Stability, and Conscientiousness' (2008)</t>
  </si>
  <si>
    <t>Men's Journal; Revista Mexicana de Anestesiología</t>
  </si>
  <si>
    <t xml:space="preserve">Perlman RL (2008). Socioeconomic inequalities in ageing and health. Lancet 372, S34–S39. Fries JF (1980); Ageing, natural death and the compression of morbidity and health in the elderly. New England Journal of Medicine 313, 407–428.
</t>
  </si>
  <si>
    <t>Guardian; Plos Medicine</t>
  </si>
  <si>
    <t>Science Daily; Demography (1999) 'Religious involvement and adult mortality'</t>
  </si>
  <si>
    <t>Havard Gazette</t>
  </si>
  <si>
    <t>British Medical Journal</t>
  </si>
  <si>
    <t>Industrial Safety and Hygiene News</t>
  </si>
  <si>
    <t>Links</t>
  </si>
  <si>
    <t>http://www.washingtonpost.com/wp-dyn/articles/A61981-2004Jun22.html</t>
  </si>
  <si>
    <t>http://www.ncbi.nlm.nih.gov/pubmed/22450936</t>
  </si>
  <si>
    <t>http://www.newscientist.com/article/dn1928-seven-hours-sleep-the-safest.html</t>
  </si>
  <si>
    <t>www.nlm.nih.gov/medlineplus/news/fullstory_87950.html</t>
  </si>
  <si>
    <t>http://www.medicalnewstoday.com/articles/98432.php</t>
  </si>
  <si>
    <t>http://www.longevitypanel.co.uk/docs/life-expectancy-by-socio-economic-group.pdf</t>
  </si>
  <si>
    <t>http://www.amazon.com/Okinawa-Program-Longest-Lived-Everlasting-Health/dp/0609807501</t>
  </si>
  <si>
    <t>http://www.bbc.co.uk/news/magazine-17389938</t>
  </si>
  <si>
    <t>http://health.nytimes.com/health/guides/disease/alcoholism/possible-complications.html</t>
  </si>
  <si>
    <t>http://aje.oxfordjournals.org/content/160/2/173.full</t>
  </si>
  <si>
    <t>http://www.healio.com/psychiatry/journals/PsycAnn/%7B9D5D6D5E-31F4-4180-9BA8-4B71AE8D6617%7D/Mental-Health-Community-Case-Management-and-Its-Effect-on-Healthcare-Expenditures</t>
  </si>
  <si>
    <t>www.nih.gov/news/pr/mar2005/nia-16.htm</t>
  </si>
  <si>
    <t>http://www.ncbi.nlm.nih.gov/pubmed/17786799</t>
  </si>
  <si>
    <t>http://www.medicalnewstoday.com/releases/21265.php</t>
  </si>
  <si>
    <t>http://www.psychpage.com/family/brwaitgalligher.html</t>
  </si>
  <si>
    <t>www.newscientist.com/article/mg20327175.600-eating-less-may-be-the-key-to-living-longer.html</t>
  </si>
  <si>
    <t>http://sagecrossroads.net/webcast26</t>
  </si>
  <si>
    <t>http://www.cdc.gov/nchs/data/lifetables/life89_1_4.pdf</t>
  </si>
  <si>
    <t>http://www.plosmedicine.org/article/info:doi/10.1371/journal.pmed.0050012</t>
  </si>
  <si>
    <t>http://christakis.med.harvard.edu/pdf/media-talks/archive/ec_2010_08_11.pdf</t>
  </si>
  <si>
    <t>http://wtvr.com/2012/11/07/study-says-exercise-lengthens-life-even-if-youre-overweight/</t>
  </si>
  <si>
    <t>http://www.guardian.co.uk/society/2009/apr/30/alcohol-life-expectancy-live-longer</t>
  </si>
  <si>
    <t>www.ncbi.nlm.nih.gov/pubmed/18823176?ordinalpos=1&amp;itool=EntrezSystem2.PEntrez.Pubmed.Pubmed_ResultsPanel.Pubmed_DiscoveryPanel.Pubmed_Discovery_RA&amp;linkpos=4&amp;log$=relatedreviews&amp;logdbfrom=pubmed</t>
  </si>
  <si>
    <t>http://www.mensjournal.com/health-fitness/health/the-best-reason-to-have-sex-20121001</t>
  </si>
  <si>
    <t>http://www.bmj.com/cgi/content/full/319/7215/953</t>
  </si>
  <si>
    <t>www.cdc.gov/nchs/data/nvsr/nvsr57/nvsr57_14.pdf</t>
  </si>
  <si>
    <t>http://www.guardian.co.uk/lifeandstyle/2010/jul/27/friendship-relationships-good-health-study</t>
  </si>
  <si>
    <t>http://www.sciencedaily.com/releases/1999/05/990517064323.htm</t>
  </si>
  <si>
    <t>http://www.newscientist.com/article/dn14564-polygamy-is-the-key-to-a-long-life.html</t>
  </si>
  <si>
    <t>http://news.harvard.edu/gazette/2001/09.20/08-longlife.html</t>
  </si>
  <si>
    <t>https://bjsm.bmj.com/content/early/2019/02/26/bjsports-2018-099254</t>
  </si>
  <si>
    <t>https://www.ishn.com/articles/111649-dog-ownership-associated-with-longer-life-especially-heart-attack-stroke-survivors</t>
  </si>
  <si>
    <t>http://well.blogs.nytimes.com/2013/01/23/putting-a-number-to-smokings-toll/</t>
  </si>
  <si>
    <t>http://www.ncbi.nlm.nih.gov/pmc/articles/PMC1289326/</t>
  </si>
  <si>
    <t>http://www.nanocorthx.com/Articles/HeartDiseaseStrokeStatistics.pdf</t>
  </si>
  <si>
    <t>http://archinte.jamanetwork.com/article.aspx?articleid=1134845</t>
  </si>
  <si>
    <t>http://ririanproject.com/2007/03/30/cheat-death-and-grow-younger-with-these-44-longevity-tips/</t>
  </si>
  <si>
    <t>http://www.rti.org/newsroom/news.cfm?obj=3E553E11-5056-B172-B89D03CEB74687BF</t>
  </si>
  <si>
    <t>http://news.bbc.co.uk/1/hi/health/4347701.stm</t>
  </si>
  <si>
    <t>www.nytimes.com/2009/07/10/science/10aging.html?_r=2&amp;hpw</t>
  </si>
  <si>
    <t>http://sagecrossroads.net/files/transcript26Marmot.pdf</t>
  </si>
  <si>
    <t>http://www.wifle.org/pdf/Living_to_100.pdf</t>
  </si>
  <si>
    <t>http://en.wikipedia.org/wiki/Unit_of_alcohol</t>
  </si>
  <si>
    <t>www.nytimes.com/1993/11/09/news/the-secret-of-long-life-be-dour-and-dependable.html</t>
  </si>
  <si>
    <t>http://www.medigraphic.com/pdfs/rma/cma-2004/cmas041c.pdf</t>
  </si>
  <si>
    <t>http://ije.oxfordjournals.org/cgi/content/abstract/35/4/969</t>
  </si>
  <si>
    <t>http://www.plosmedicine.org/article/info%3Adoi%2F10.1371%2Fjournal.pmed.1000316</t>
  </si>
  <si>
    <t>http://www.academia.edu/880932/Religious_involvement_and_US_adult_mortality</t>
  </si>
  <si>
    <t>http://www.ncbi.nlm.nih.gov/pmc/articles/PMC1733062/</t>
  </si>
  <si>
    <t>http://www.plosmedicine.org/article/info%3Adoi%2F10.1371%2Fjournal.pmed.1001335;jsessionid=FCE9EBF47EDA37D706ECA89EC79653DD</t>
  </si>
  <si>
    <t>www.psychosomaticmedicine.org/cgi/content/abstract/70/6/621</t>
  </si>
  <si>
    <t>http://ije.oxfordjournals.org/cgi/content/full/35/4/969</t>
  </si>
  <si>
    <t>http://www.ncbi.nlm.nih.gov/pmc/articles/PMC1733062/pdf/v059p00274.pdf</t>
  </si>
  <si>
    <t>http://www.statistics.gov.uk/CCI/article.asp?ID=2076&amp;Pos=2&amp;ColRank=1&amp;Rank=176</t>
  </si>
  <si>
    <t>http://www.sciencedaily.com/releases/2011/03/110325151643.htm</t>
  </si>
  <si>
    <t>A análise genômica da longevidade de 606.059 pais considera que a realização educacional e a abertura para novas experiências estão mais positivamente correlacionadas geneticamente com a vida útil, com um aumento de 1 unidade de IMC reduzindo a vida útil em 7 meses, enquanto 1 ano de estudo adiciona 11 meses à expectativa de vida útil.</t>
  </si>
  <si>
    <t>https://www.reddit.com/r/science/comments/76bc1q/genomic_analysis_of_longevity_of_606059_parents/</t>
  </si>
  <si>
    <t>https://www.nature.com/articles/s41467-017-00934-5</t>
  </si>
  <si>
    <t>Um estudo recente publicado na revista PLOS One revelou que frequentar regularmente cerimônias religiosas, como uma missa ou um funeral, pode levar a uma maior saúde e aumento da longevidade em pessoas de meia-idade e idosos.</t>
  </si>
  <si>
    <t>https://www.reddit.com/r/science/comments/7rii40/a_recent_study_published_in_the_journal_plos_one/</t>
  </si>
  <si>
    <t>http://journals.plos.org/plosone/article?id=10.1371/journal.pone.0189134</t>
  </si>
  <si>
    <t>Refeições apimentadas frequentes ligadas à longevidade humana - Estudo de sete anos conduzido em adultos na China corresponde ao consumo regular de alimentos picantes, como pimentas, a 14% de risco reduzido de morte.</t>
  </si>
  <si>
    <t>https://www.reddit.com/r/science/comments/3fv2p5/frequent_spicy_meals_linked_to_human_longevity/</t>
  </si>
  <si>
    <t>http://www.theguardian.com/world/2015/aug/05/frequent-spicy-meals-linked-to-human-longevity</t>
  </si>
  <si>
    <t>Seguir uma dieta vegetariana não reduz seu risco de mortalidade em comparação com os não vegetarianos: de acordo com um estudo australiano com 267.180 participantes com 45 anos ou mais.</t>
  </si>
  <si>
    <t>https://www.reddit.com/r/science/comments/6dibu1/following_a_vegetarian_diet_does_not_reduce_your/</t>
  </si>
  <si>
    <t>http://www.sciencedirect.com/science/article/pii/S0091743516304479</t>
  </si>
  <si>
    <t>Um estudo de traços psicológicos positivos em italianos rurais de 90 a 101 anos identificou longevidade excepcional caracterizada por um equilíbrio entre aceitação e coragem para superar adversidades, juntamente com uma atitude positiva e laços estreitos com a família, religião e terra, proporcionando propósito na vida.</t>
  </si>
  <si>
    <t>https://www.reddit.com/r/science/comments/7jiiih/a_study_of_positive_psychological_traits_in_rural/</t>
  </si>
  <si>
    <t>https://www.cambridge.org/core/journals/international-psychogeriatrics/article/mixedmethods-quantitativequalitative-study-of-29-nonagenarians-and-centenarians-in-rural-southern-italy-focus-on-positive-psychological-traits/5E8B913EB66829B730CB83B41C1D4E39/core-reader</t>
  </si>
  <si>
    <t>Série Science AMA: Sou Yaniv Erlich, da Universidade de Columbia. Analisamos a árvore genealógica de 13 milhões de pessoas para entender a longevidade humana e os padrões matrimoniais, AMA!</t>
  </si>
  <si>
    <t>https://www.reddit.com/r/science/comments/81dpou/science_ama_series_im_yaniv_erlich_from_columbia/</t>
  </si>
  <si>
    <t>Observe suas tias, tios e pais em busca de pistas sobre sua longevidade. Usando bancos de dados da Universidade de Utah e na província holandesa de Zeeland, os pesquisadores analisaram as genealogias de quase 315.000 pessoas de mais de 20.000 famílias que remontam a 1740.</t>
  </si>
  <si>
    <t>https://www.reddit.com/r/science/comments/afu91q/look_to_your_aunts_uncles_and_parents_for_clues/</t>
  </si>
  <si>
    <t>https://unews.utah.edu/longevity-primarily-hereditary-in-extremely-long-living-families/</t>
  </si>
  <si>
    <t>Bem-vindo à planilha de dados do Live Long &amp; Prosper.</t>
  </si>
  <si>
    <t>Use as guias abaixo para navegar pelas diferentes planilhas de dados.</t>
  </si>
  <si>
    <t>Este conjunto de dados é geminado com uma visualização do livro Knowledge is Beautiful de David McCandless (lançado em setembro de 2014)</t>
  </si>
  <si>
    <t>Você pode saber mais aqui:</t>
  </si>
  <si>
    <t>http://www.informationisbeautiful.net/2014/knowledge-is-beautiful/</t>
  </si>
  <si>
    <t>E você pode ver mais ótimos gráficos e visualizações de informações aqui:</t>
  </si>
  <si>
    <t>http://www.informationisbeautiful.net</t>
  </si>
  <si>
    <t>Explorar mais dados ótimos</t>
  </si>
  <si>
    <t>http://www.informationisbeautiful.net/data/</t>
  </si>
  <si>
    <t>Obrigado</t>
  </si>
  <si>
    <t>David</t>
  </si>
  <si>
    <t>Setembro de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</si>
</sst>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color rgb="FF000000"/>
      <name val="Arial"/>
    </font>
    <font>
      <b/>
      <sz val="9"/>
      <name val="Arial"/>
    </font>
    <font>
      <b/>
      <sz val="9"/>
      <color rgb="FF000000"/>
      <name val="Arial"/>
    </font>
    <font>
      <b/>
      <sz val="9"/>
      <color rgb="FF999999"/>
      <name val="Arial"/>
    </font>
    <font>
      <sz val="9"/>
      <color rgb="FF999999"/>
      <name val="Arial"/>
    </font>
    <font>
      <sz val="9"/>
      <color rgb="FF000000"/>
      <name val="Arial"/>
    </font>
    <font>
      <sz val="9"/>
      <name val="Arial"/>
    </font>
    <font>
      <u/>
      <sz val="9"/>
      <color rgb="FF999999"/>
      <name val="Arial"/>
    </font>
    <font>
      <u/>
      <sz val="9"/>
      <color rgb="FF999999"/>
      <name val="Arial"/>
    </font>
    <font>
      <sz val="9"/>
      <color rgb="FFFF00FF"/>
      <name val="Arial"/>
    </font>
    <font>
      <sz val="9"/>
      <color rgb="FF6AA84F"/>
      <name val="Arial"/>
    </font>
    <font>
      <u/>
      <sz val="9"/>
      <color rgb="FF999999"/>
      <name val="Arial"/>
    </font>
    <font>
      <sz val="9"/>
      <color rgb="FF000000"/>
      <name val="Arial"/>
    </font>
    <font>
      <u/>
      <sz val="10"/>
      <color rgb="FF999999"/>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999999"/>
        <bgColor rgb="FF999999"/>
      </patternFill>
    </fill>
    <fill>
      <patternFill patternType="solid">
        <fgColor rgb="FFFFFFFF"/>
        <bgColor rgb="FFFFFFFF"/>
      </patternFill>
    </fill>
  </fills>
  <borders count="1">
    <border>
      <left/>
      <right/>
      <top/>
      <bottom/>
      <diagonal/>
    </border>
  </borders>
  <cellStyleXfs count="1">
    <xf numFmtId="0" fontId="0" fillId="0" borderId="0"/>
  </cellStyleXfs>
  <cellXfs count="41">
    <xf numFmtId="0" fontId="0" fillId="0" borderId="0" xfId="0" applyFont="1" applyAlignment="1">
      <alignment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2" borderId="0" xfId="0" applyFont="1"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wrapText="1"/>
    </xf>
    <xf numFmtId="0" fontId="6" fillId="2" borderId="0" xfId="0" applyFont="1" applyFill="1" applyAlignment="1">
      <alignment horizontal="left" vertical="top" wrapText="1"/>
    </xf>
    <xf numFmtId="0" fontId="7" fillId="0" borderId="0" xfId="0" applyFont="1" applyAlignment="1">
      <alignment horizontal="left" vertical="top"/>
    </xf>
    <xf numFmtId="0" fontId="8" fillId="0" borderId="0" xfId="0" applyFont="1" applyAlignment="1">
      <alignment horizontal="left" vertical="top"/>
    </xf>
    <xf numFmtId="3" fontId="5" fillId="0" borderId="0" xfId="0" applyNumberFormat="1" applyFont="1" applyAlignment="1">
      <alignment horizontal="left" vertical="top" wrapText="1"/>
    </xf>
    <xf numFmtId="0" fontId="5" fillId="0" borderId="0" xfId="0" applyFont="1" applyAlignment="1">
      <alignment horizontal="left" vertical="top" wrapText="1"/>
    </xf>
    <xf numFmtId="0" fontId="9" fillId="2" borderId="0" xfId="0" applyFont="1" applyFill="1" applyAlignment="1">
      <alignment horizontal="left" vertical="top" wrapText="1"/>
    </xf>
    <xf numFmtId="164" fontId="6" fillId="0" borderId="0" xfId="0" applyNumberFormat="1" applyFont="1"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3" fontId="5" fillId="0" borderId="0" xfId="0" applyNumberFormat="1" applyFont="1" applyAlignment="1">
      <alignment horizontal="left" vertical="top" wrapText="1"/>
    </xf>
    <xf numFmtId="0" fontId="6" fillId="2" borderId="0" xfId="0" applyFont="1" applyFill="1" applyAlignment="1">
      <alignment horizontal="lef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12" fillId="3" borderId="0" xfId="0" applyFont="1" applyFill="1" applyAlignment="1">
      <alignment wrapText="1"/>
    </xf>
    <xf numFmtId="0" fontId="4" fillId="0" borderId="0" xfId="0" applyFont="1" applyAlignment="1">
      <alignment horizontal="left" vertical="top"/>
    </xf>
    <xf numFmtId="0" fontId="4" fillId="0" borderId="0" xfId="0" applyFont="1" applyAlignment="1">
      <alignment horizontal="left" vertical="top"/>
    </xf>
    <xf numFmtId="0" fontId="13" fillId="0" borderId="0" xfId="0" applyFont="1" applyAlignment="1"/>
    <xf numFmtId="0" fontId="14" fillId="0" borderId="0" xfId="0" applyFont="1" applyAlignment="1">
      <alignment wrapText="1"/>
    </xf>
    <xf numFmtId="0" fontId="15" fillId="0" borderId="0" xfId="0" applyFont="1" applyAlignment="1">
      <alignment wrapText="1"/>
    </xf>
    <xf numFmtId="0" fontId="0" fillId="3" borderId="0" xfId="0" applyFont="1" applyFill="1" applyAlignment="1">
      <alignment wrapText="1"/>
    </xf>
    <xf numFmtId="0" fontId="14" fillId="0" borderId="0" xfId="0" applyFont="1" applyAlignment="1">
      <alignment wrapText="1"/>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health.nytimes.com/health/guides/disease/alcoholism/possible-complications.html" TargetMode="External"/><Relationship Id="rId18" Type="http://schemas.openxmlformats.org/officeDocument/2006/relationships/hyperlink" Target="http://www.rti.org/newsroom/news.cfm?obj=3E553E11-5056-B172-B89D03CEB74687BF" TargetMode="External"/><Relationship Id="rId26" Type="http://schemas.openxmlformats.org/officeDocument/2006/relationships/hyperlink" Target="http://www.newscientist.com/article/mg20327175.600-eating-less-may-be-the-key-to-living-longer.html" TargetMode="External"/><Relationship Id="rId39" Type="http://schemas.openxmlformats.org/officeDocument/2006/relationships/hyperlink" Target="http://www.ncbi.nlm.nih.gov/pubmed/18823176?ordinalpos=1&amp;itool=EntrezSystem2.PEntrez.Pubmed.Pubmed_ResultsPanel.Pubmed_DiscoveryPanel.Pubmed_Discovery_RA&amp;linkpos=4&amp;log$=relatedreviews&amp;logdbfrom=pubmed" TargetMode="External"/><Relationship Id="rId21" Type="http://schemas.openxmlformats.org/officeDocument/2006/relationships/hyperlink" Target="http://news.bbc.co.uk/1/hi/health/4347701.stm" TargetMode="External"/><Relationship Id="rId34" Type="http://schemas.openxmlformats.org/officeDocument/2006/relationships/hyperlink" Target="http://wtvr.com/2012/11/07/study-says-exercise-lengthens-life-even-if-youre-overweight/" TargetMode="External"/><Relationship Id="rId42" Type="http://schemas.openxmlformats.org/officeDocument/2006/relationships/hyperlink" Target="http://www.mensjournal.com/health-fitness/health/the-best-reason-to-have-sex-20121001" TargetMode="External"/><Relationship Id="rId47" Type="http://schemas.openxmlformats.org/officeDocument/2006/relationships/hyperlink" Target="http://ije.oxfordjournals.org/cgi/content/abstract/35/4/969" TargetMode="External"/><Relationship Id="rId50" Type="http://schemas.openxmlformats.org/officeDocument/2006/relationships/hyperlink" Target="http://www.cdc.gov/nchs/data/nvsr/nvsr57/nvsr57_14.pdf" TargetMode="External"/><Relationship Id="rId55" Type="http://schemas.openxmlformats.org/officeDocument/2006/relationships/hyperlink" Target="http://aje.oxfordjournals.org/content/160/2/173.full" TargetMode="External"/><Relationship Id="rId7" Type="http://schemas.openxmlformats.org/officeDocument/2006/relationships/hyperlink" Target="http://www.ncbi.nlm.nih.gov/pmc/articles/PMC1289326/" TargetMode="External"/><Relationship Id="rId2" Type="http://schemas.openxmlformats.org/officeDocument/2006/relationships/hyperlink" Target="http://well.blogs.nytimes.com/2013/01/23/putting-a-number-to-smokings-toll/" TargetMode="External"/><Relationship Id="rId16" Type="http://schemas.openxmlformats.org/officeDocument/2006/relationships/hyperlink" Target="http://www.healio.com/psychiatry/journals/PsycAnn/%7B9D5D6D5E-31F4-4180-9BA8-4B71AE8D6617%7D/Mental-Health-Community-Case-Management-and-Its-Effect-on-Healthcare-Expenditures" TargetMode="External"/><Relationship Id="rId29" Type="http://schemas.openxmlformats.org/officeDocument/2006/relationships/hyperlink" Target="http://sagecrossroads.net/files/transcript26Marmot.pdf" TargetMode="External"/><Relationship Id="rId11" Type="http://schemas.openxmlformats.org/officeDocument/2006/relationships/hyperlink" Target="http://www.bbc.co.uk/news/magazine-17389938" TargetMode="External"/><Relationship Id="rId24" Type="http://schemas.openxmlformats.org/officeDocument/2006/relationships/hyperlink" Target="http://www.sciencedaily.com/releases/2011/03/110325151643.htm" TargetMode="External"/><Relationship Id="rId32" Type="http://schemas.openxmlformats.org/officeDocument/2006/relationships/hyperlink" Target="http://christakis.med.harvard.edu/pdf/media-talks/archive/ec_2010_08_11.pdf" TargetMode="External"/><Relationship Id="rId37" Type="http://schemas.openxmlformats.org/officeDocument/2006/relationships/hyperlink" Target="http://www.guardian.co.uk/society/2009/apr/30/alcohol-life-expectancy-live-longer" TargetMode="External"/><Relationship Id="rId40" Type="http://schemas.openxmlformats.org/officeDocument/2006/relationships/hyperlink" Target="http://www.nytimes.com/1993/11/09/news/the-secret-of-long-life-be-dour-and-dependable.html" TargetMode="External"/><Relationship Id="rId45" Type="http://schemas.openxmlformats.org/officeDocument/2006/relationships/hyperlink" Target="http://en.wikipedia.org/wiki/Unit_of_alcohol" TargetMode="External"/><Relationship Id="rId53" Type="http://schemas.openxmlformats.org/officeDocument/2006/relationships/hyperlink" Target="http://www.sciencedaily.com/releases/1999/05/990517064323.htm" TargetMode="External"/><Relationship Id="rId58" Type="http://schemas.openxmlformats.org/officeDocument/2006/relationships/hyperlink" Target="http://news.harvard.edu/gazette/2001/09.20/08-longlife.html" TargetMode="External"/><Relationship Id="rId5" Type="http://schemas.openxmlformats.org/officeDocument/2006/relationships/hyperlink" Target="http://www.nlm.nih.gov/medlineplus/news/fullstory_87950.html" TargetMode="External"/><Relationship Id="rId19" Type="http://schemas.openxmlformats.org/officeDocument/2006/relationships/hyperlink" Target="http://www.ncbi.nlm.nih.gov/pubmed/17786799" TargetMode="External"/><Relationship Id="rId4" Type="http://schemas.openxmlformats.org/officeDocument/2006/relationships/hyperlink" Target="http://www.newscientist.com/article/dn1928-seven-hours-sleep-the-safest.html" TargetMode="External"/><Relationship Id="rId9" Type="http://schemas.openxmlformats.org/officeDocument/2006/relationships/hyperlink" Target="http://www.amazon.com/Okinawa-Program-Longest-Lived-Everlasting-Health/dp/0609807501" TargetMode="External"/><Relationship Id="rId14" Type="http://schemas.openxmlformats.org/officeDocument/2006/relationships/hyperlink" Target="http://aje.oxfordjournals.org/content/160/2/173.full" TargetMode="External"/><Relationship Id="rId22" Type="http://schemas.openxmlformats.org/officeDocument/2006/relationships/hyperlink" Target="http://www.ncbi.nlm.nih.gov/pmc/articles/PMC1733062/" TargetMode="External"/><Relationship Id="rId27" Type="http://schemas.openxmlformats.org/officeDocument/2006/relationships/hyperlink" Target="http://www.nytimes.com/2009/07/10/science/10aging.html?_r=2&amp;hpw" TargetMode="External"/><Relationship Id="rId30" Type="http://schemas.openxmlformats.org/officeDocument/2006/relationships/hyperlink" Target="http://www.cdc.gov/nchs/data/lifetables/life89_1_4.pdf" TargetMode="External"/><Relationship Id="rId35" Type="http://schemas.openxmlformats.org/officeDocument/2006/relationships/hyperlink" Target="http://www.wifle.org/pdf/Living_to_100.pdf" TargetMode="External"/><Relationship Id="rId43" Type="http://schemas.openxmlformats.org/officeDocument/2006/relationships/hyperlink" Target="http://www.medigraphic.com/pdfs/rma/cma-2004/cmas041c.pdf" TargetMode="External"/><Relationship Id="rId48" Type="http://schemas.openxmlformats.org/officeDocument/2006/relationships/hyperlink" Target="http://ije.oxfordjournals.org/cgi/content/full/35/4/969" TargetMode="External"/><Relationship Id="rId56" Type="http://schemas.openxmlformats.org/officeDocument/2006/relationships/hyperlink" Target="http://ririanproject.com/2007/03/30/cheat-death-and-grow-younger-with-these-44-longevity-tips/" TargetMode="External"/><Relationship Id="rId8" Type="http://schemas.openxmlformats.org/officeDocument/2006/relationships/hyperlink" Target="http://www.longevitypanel.co.uk/docs/life-expectancy-by-socio-economic-group.pdf" TargetMode="External"/><Relationship Id="rId51" Type="http://schemas.openxmlformats.org/officeDocument/2006/relationships/hyperlink" Target="http://www.guardian.co.uk/lifeandstyle/2010/jul/27/friendship-relationships-good-health-study" TargetMode="External"/><Relationship Id="rId3" Type="http://schemas.openxmlformats.org/officeDocument/2006/relationships/hyperlink" Target="http://www.ncbi.nlm.nih.gov/pubmed/22450936" TargetMode="External"/><Relationship Id="rId12" Type="http://schemas.openxmlformats.org/officeDocument/2006/relationships/hyperlink" Target="http://archinte.jamanetwork.com/article.aspx?articleid=1134845" TargetMode="External"/><Relationship Id="rId17" Type="http://schemas.openxmlformats.org/officeDocument/2006/relationships/hyperlink" Target="http://www.nih.gov/news/pr/mar2005/nia-16.htm" TargetMode="External"/><Relationship Id="rId25" Type="http://schemas.openxmlformats.org/officeDocument/2006/relationships/hyperlink" Target="http://www.psychpage.com/family/brwaitgalligher.html" TargetMode="External"/><Relationship Id="rId33" Type="http://schemas.openxmlformats.org/officeDocument/2006/relationships/hyperlink" Target="http://www.cdc.gov/nchs/data/lifetables/life89_1_4.pdf" TargetMode="External"/><Relationship Id="rId38" Type="http://schemas.openxmlformats.org/officeDocument/2006/relationships/hyperlink" Target="http://en.wikipedia.org/wiki/Unit_of_alcohol" TargetMode="External"/><Relationship Id="rId46" Type="http://schemas.openxmlformats.org/officeDocument/2006/relationships/hyperlink" Target="http://www.bmj.com/cgi/content/full/319/7215/953" TargetMode="External"/><Relationship Id="rId59" Type="http://schemas.openxmlformats.org/officeDocument/2006/relationships/hyperlink" Target="https://www.ishn.com/articles/111649-dog-ownership-associated-with-longer-life-especially-heart-attack-stroke-survivors" TargetMode="External"/><Relationship Id="rId20" Type="http://schemas.openxmlformats.org/officeDocument/2006/relationships/hyperlink" Target="http://www.medicalnewstoday.com/releases/21265.php" TargetMode="External"/><Relationship Id="rId41" Type="http://schemas.openxmlformats.org/officeDocument/2006/relationships/hyperlink" Target="http://www.psychosomaticmedicine.org/cgi/content/abstract/70/6/621" TargetMode="External"/><Relationship Id="rId54" Type="http://schemas.openxmlformats.org/officeDocument/2006/relationships/hyperlink" Target="http://www.academia.edu/880932/Religious_involvement_and_US_adult_mortality" TargetMode="External"/><Relationship Id="rId1" Type="http://schemas.openxmlformats.org/officeDocument/2006/relationships/hyperlink" Target="http://www.washingtonpost.com/wp-dyn/articles/A61981-2004Jun22.html" TargetMode="External"/><Relationship Id="rId6" Type="http://schemas.openxmlformats.org/officeDocument/2006/relationships/hyperlink" Target="http://www.medicalnewstoday.com/articles/98432.php" TargetMode="External"/><Relationship Id="rId15" Type="http://schemas.openxmlformats.org/officeDocument/2006/relationships/hyperlink" Target="http://ririanproject.com/2007/03/30/cheat-death-and-grow-younger-with-these-44-longevity-tips/" TargetMode="External"/><Relationship Id="rId23" Type="http://schemas.openxmlformats.org/officeDocument/2006/relationships/hyperlink" Target="http://www.ncbi.nlm.nih.gov/pmc/articles/PMC1733062/pdf/v059p00274.pdf" TargetMode="External"/><Relationship Id="rId28" Type="http://schemas.openxmlformats.org/officeDocument/2006/relationships/hyperlink" Target="http://sagecrossroads.net/webcast26" TargetMode="External"/><Relationship Id="rId36" Type="http://schemas.openxmlformats.org/officeDocument/2006/relationships/hyperlink" Target="http://www.plosmedicine.org/article/info%3Adoi%2F10.1371%2Fjournal.pmed.1001335;jsessionid=FCE9EBF47EDA37D706ECA89EC79653DD" TargetMode="External"/><Relationship Id="rId49" Type="http://schemas.openxmlformats.org/officeDocument/2006/relationships/hyperlink" Target="http://www.statistics.gov.uk/CCI/article.asp?ID=2076&amp;Pos=2&amp;ColRank=1&amp;Rank=176" TargetMode="External"/><Relationship Id="rId57" Type="http://schemas.openxmlformats.org/officeDocument/2006/relationships/hyperlink" Target="http://www.newscientist.com/article/dn14564-polygamy-is-the-key-to-a-long-life.html" TargetMode="External"/><Relationship Id="rId10" Type="http://schemas.openxmlformats.org/officeDocument/2006/relationships/hyperlink" Target="http://www.nanocorthx.com/Articles/HeartDiseaseStrokeStatistics.pdf" TargetMode="External"/><Relationship Id="rId31" Type="http://schemas.openxmlformats.org/officeDocument/2006/relationships/hyperlink" Target="http://www.plosmedicine.org/article/info:doi/10.1371/journal.pmed.0050012" TargetMode="External"/><Relationship Id="rId44" Type="http://schemas.openxmlformats.org/officeDocument/2006/relationships/hyperlink" Target="http://www.guardian.co.uk/society/2009/apr/30/alcohol-life-expectancy-live-longer" TargetMode="External"/><Relationship Id="rId52" Type="http://schemas.openxmlformats.org/officeDocument/2006/relationships/hyperlink" Target="http://www.plosmedicine.org/article/info%3Adoi%2F10.1371%2Fjournal.pmed.100031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ciencedirect.com/science/article/pii/S0091743516304479" TargetMode="External"/><Relationship Id="rId13" Type="http://schemas.openxmlformats.org/officeDocument/2006/relationships/hyperlink" Target="https://unews.utah.edu/longevity-primarily-hereditary-in-extremely-long-living-families/" TargetMode="External"/><Relationship Id="rId3" Type="http://schemas.openxmlformats.org/officeDocument/2006/relationships/hyperlink" Target="https://www.reddit.com/r/science/comments/7rii40/a_recent_study_published_in_the_journal_plos_one/" TargetMode="External"/><Relationship Id="rId7" Type="http://schemas.openxmlformats.org/officeDocument/2006/relationships/hyperlink" Target="https://www.reddit.com/r/science/comments/6dibu1/following_a_vegetarian_diet_does_not_reduce_your/" TargetMode="External"/><Relationship Id="rId12" Type="http://schemas.openxmlformats.org/officeDocument/2006/relationships/hyperlink" Target="https://www.reddit.com/r/science/comments/afu91q/look_to_your_aunts_uncles_and_parents_for_clues/" TargetMode="External"/><Relationship Id="rId2" Type="http://schemas.openxmlformats.org/officeDocument/2006/relationships/hyperlink" Target="https://www.nature.com/articles/s41467-017-00934-5" TargetMode="External"/><Relationship Id="rId1" Type="http://schemas.openxmlformats.org/officeDocument/2006/relationships/hyperlink" Target="https://www.reddit.com/r/science/comments/76bc1q/genomic_analysis_of_longevity_of_606059_parents/" TargetMode="External"/><Relationship Id="rId6" Type="http://schemas.openxmlformats.org/officeDocument/2006/relationships/hyperlink" Target="http://www.theguardian.com/world/2015/aug/05/frequent-spicy-meals-linked-to-human-longevity" TargetMode="External"/><Relationship Id="rId11" Type="http://schemas.openxmlformats.org/officeDocument/2006/relationships/hyperlink" Target="https://www.reddit.com/r/science/comments/81dpou/science_ama_series_im_yaniv_erlich_from_columbia/" TargetMode="External"/><Relationship Id="rId5" Type="http://schemas.openxmlformats.org/officeDocument/2006/relationships/hyperlink" Target="https://www.reddit.com/r/science/comments/3fv2p5/frequent_spicy_meals_linked_to_human_longevity/" TargetMode="External"/><Relationship Id="rId10" Type="http://schemas.openxmlformats.org/officeDocument/2006/relationships/hyperlink" Target="https://www.cambridge.org/core/journals/international-psychogeriatrics/article/mixedmethods-quantitativequalitative-study-of-29-nonagenarians-and-centenarians-in-rural-southern-italy-focus-on-positive-psychological-traits/5E8B913EB66829B730CB83B41C1D4E39/core-reader" TargetMode="External"/><Relationship Id="rId4" Type="http://schemas.openxmlformats.org/officeDocument/2006/relationships/hyperlink" Target="http://journals.plos.org/plosone/article?id=10.1371/journal.pone.0189134" TargetMode="External"/><Relationship Id="rId9" Type="http://schemas.openxmlformats.org/officeDocument/2006/relationships/hyperlink" Target="https://www.reddit.com/r/science/comments/7jiiih/a_study_of_positive_psychological_traits_in_rura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informationisbeautiful.net/data/" TargetMode="External"/><Relationship Id="rId2" Type="http://schemas.openxmlformats.org/officeDocument/2006/relationships/hyperlink" Target="http://www.informationisbeautiful.net/" TargetMode="External"/><Relationship Id="rId1" Type="http://schemas.openxmlformats.org/officeDocument/2006/relationships/hyperlink" Target="http://www.informationisbeautiful.net/2014/knowledge-is-beautifu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37"/>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x14ac:dyDescent="0.2"/>
  <cols>
    <col min="1" max="1" width="17.85546875" customWidth="1"/>
    <col min="2" max="2" width="11" customWidth="1"/>
    <col min="3" max="4" width="9.85546875" customWidth="1"/>
    <col min="5" max="5" width="29.5703125" customWidth="1"/>
    <col min="6" max="6" width="70.28515625" customWidth="1"/>
    <col min="7" max="7" width="2.28515625" customWidth="1"/>
    <col min="8" max="8" width="47.42578125" customWidth="1"/>
  </cols>
  <sheetData>
    <row r="1" spans="1:19" ht="15.75" customHeight="1" x14ac:dyDescent="0.2">
      <c r="A1" s="1" t="s">
        <v>0</v>
      </c>
      <c r="B1" s="2" t="s">
        <v>36</v>
      </c>
      <c r="C1" s="2" t="s">
        <v>59</v>
      </c>
      <c r="D1" s="3" t="s">
        <v>64</v>
      </c>
      <c r="E1" s="2" t="s">
        <v>70</v>
      </c>
      <c r="F1" s="3" t="s">
        <v>97</v>
      </c>
      <c r="G1" s="4"/>
      <c r="H1" s="5" t="s">
        <v>135</v>
      </c>
      <c r="I1" s="6" t="s">
        <v>165</v>
      </c>
      <c r="J1" s="7"/>
      <c r="K1" s="7"/>
      <c r="L1" s="7"/>
      <c r="M1" s="8"/>
      <c r="N1" s="8"/>
      <c r="O1" s="8"/>
      <c r="P1" s="9"/>
      <c r="Q1" s="9"/>
      <c r="R1" s="9"/>
      <c r="S1" s="9"/>
    </row>
    <row r="2" spans="1:19" ht="15.75" customHeight="1" x14ac:dyDescent="0.2">
      <c r="A2" s="9"/>
      <c r="B2" s="10"/>
      <c r="C2" s="11" t="s">
        <v>60</v>
      </c>
      <c r="D2" s="9"/>
      <c r="E2" s="9"/>
      <c r="F2" s="12" t="s">
        <v>98</v>
      </c>
      <c r="G2" s="13"/>
      <c r="H2" s="9"/>
      <c r="I2" s="14"/>
      <c r="J2" s="15"/>
      <c r="K2" s="15"/>
      <c r="L2" s="15"/>
      <c r="M2" s="9"/>
      <c r="N2" s="9"/>
      <c r="O2" s="9"/>
      <c r="P2" s="9"/>
      <c r="Q2" s="9"/>
      <c r="R2" s="9"/>
      <c r="S2" s="9"/>
    </row>
    <row r="3" spans="1:19" ht="15.75" customHeight="1" x14ac:dyDescent="0.2">
      <c r="A3" s="3" t="s">
        <v>1</v>
      </c>
      <c r="B3" s="16">
        <v>-10</v>
      </c>
      <c r="C3" s="16" t="s">
        <v>61</v>
      </c>
      <c r="D3" s="16" t="s">
        <v>65</v>
      </c>
      <c r="E3" s="16" t="s">
        <v>71</v>
      </c>
      <c r="F3" s="16" t="s">
        <v>99</v>
      </c>
      <c r="G3" s="17"/>
      <c r="H3" s="11" t="s">
        <v>136</v>
      </c>
      <c r="I3" s="18" t="s">
        <v>166</v>
      </c>
      <c r="J3" s="19" t="s">
        <v>198</v>
      </c>
      <c r="K3" s="15"/>
      <c r="L3" s="15"/>
      <c r="M3" s="9"/>
      <c r="N3" s="9"/>
      <c r="O3" s="9"/>
      <c r="P3" s="9"/>
      <c r="Q3" s="9"/>
      <c r="R3" s="9"/>
      <c r="S3" s="9"/>
    </row>
    <row r="4" spans="1:19" ht="15.75" customHeight="1" x14ac:dyDescent="0.2">
      <c r="A4" s="2" t="s">
        <v>2</v>
      </c>
      <c r="B4" s="20">
        <f>-28*0.107</f>
        <v>-2.996</v>
      </c>
      <c r="C4" s="21" t="s">
        <v>62</v>
      </c>
      <c r="D4" s="21" t="s">
        <v>65</v>
      </c>
      <c r="E4" s="21" t="s">
        <v>72</v>
      </c>
      <c r="F4" s="21" t="s">
        <v>100</v>
      </c>
      <c r="G4" s="22"/>
      <c r="H4" s="11" t="s">
        <v>137</v>
      </c>
      <c r="I4" s="18" t="s">
        <v>167</v>
      </c>
      <c r="J4" s="15"/>
      <c r="K4" s="15"/>
      <c r="L4" s="15"/>
      <c r="M4" s="9"/>
      <c r="N4" s="9"/>
      <c r="O4" s="9"/>
      <c r="P4" s="9"/>
      <c r="Q4" s="9"/>
      <c r="R4" s="9"/>
      <c r="S4" s="9"/>
    </row>
    <row r="5" spans="1:19" ht="15.75" customHeight="1" x14ac:dyDescent="0.2">
      <c r="A5" s="3" t="s">
        <v>3</v>
      </c>
      <c r="B5" s="23">
        <f>-14*0.107</f>
        <v>-1.498</v>
      </c>
      <c r="C5" s="16" t="s">
        <v>62</v>
      </c>
      <c r="D5" s="16" t="s">
        <v>65</v>
      </c>
      <c r="E5" s="16" t="s">
        <v>73</v>
      </c>
      <c r="F5" s="16" t="s">
        <v>101</v>
      </c>
      <c r="G5" s="17"/>
      <c r="H5" s="11" t="s">
        <v>138</v>
      </c>
      <c r="I5" s="18" t="s">
        <v>168</v>
      </c>
      <c r="J5" s="15"/>
      <c r="K5" s="15"/>
      <c r="L5" s="15"/>
      <c r="M5" s="9"/>
      <c r="N5" s="9"/>
      <c r="O5" s="9"/>
      <c r="P5" s="9"/>
      <c r="Q5" s="9"/>
      <c r="R5" s="9"/>
      <c r="S5" s="9"/>
    </row>
    <row r="6" spans="1:19" ht="15.75" customHeight="1" x14ac:dyDescent="0.2">
      <c r="A6" s="3" t="s">
        <v>4</v>
      </c>
      <c r="B6" s="20">
        <f>15*0.107</f>
        <v>1.605</v>
      </c>
      <c r="C6" s="16" t="s">
        <v>62</v>
      </c>
      <c r="D6" s="16" t="s">
        <v>66</v>
      </c>
      <c r="E6" s="16" t="s">
        <v>74</v>
      </c>
      <c r="F6" s="16" t="s">
        <v>102</v>
      </c>
      <c r="G6" s="17"/>
      <c r="H6" s="11" t="s">
        <v>139</v>
      </c>
      <c r="I6" s="18" t="s">
        <v>169</v>
      </c>
      <c r="J6" s="15"/>
      <c r="K6" s="15"/>
      <c r="L6" s="15"/>
      <c r="M6" s="9"/>
      <c r="N6" s="9"/>
      <c r="O6" s="9"/>
      <c r="P6" s="9"/>
      <c r="Q6" s="9"/>
      <c r="R6" s="9"/>
      <c r="S6" s="9"/>
    </row>
    <row r="7" spans="1:19" ht="15.75" customHeight="1" x14ac:dyDescent="0.2">
      <c r="A7" s="2" t="s">
        <v>5</v>
      </c>
      <c r="B7" s="20">
        <f>30*0.107</f>
        <v>3.21</v>
      </c>
      <c r="C7" s="16" t="s">
        <v>63</v>
      </c>
      <c r="D7" s="16" t="s">
        <v>65</v>
      </c>
      <c r="E7" s="16" t="s">
        <v>75</v>
      </c>
      <c r="F7" s="16" t="s">
        <v>103</v>
      </c>
      <c r="G7" s="17"/>
      <c r="H7" s="11" t="s">
        <v>140</v>
      </c>
      <c r="I7" s="18" t="s">
        <v>170</v>
      </c>
      <c r="J7" s="19" t="s">
        <v>199</v>
      </c>
      <c r="K7" s="15"/>
      <c r="L7" s="15"/>
      <c r="M7" s="9"/>
      <c r="N7" s="9"/>
      <c r="O7" s="9"/>
      <c r="P7" s="9"/>
      <c r="Q7" s="9"/>
      <c r="R7" s="9"/>
      <c r="S7" s="9"/>
    </row>
    <row r="8" spans="1:19" ht="15.75" customHeight="1" x14ac:dyDescent="0.2">
      <c r="A8" s="3" t="s">
        <v>6</v>
      </c>
      <c r="B8" s="10">
        <f>18.8-15.3</f>
        <v>3.5</v>
      </c>
      <c r="C8" s="16" t="s">
        <v>62</v>
      </c>
      <c r="D8" s="16" t="s">
        <v>67</v>
      </c>
      <c r="E8" s="16" t="s">
        <v>76</v>
      </c>
      <c r="F8" s="16" t="s">
        <v>104</v>
      </c>
      <c r="G8" s="17"/>
      <c r="H8" s="24" t="s">
        <v>141</v>
      </c>
      <c r="I8" s="18" t="s">
        <v>171</v>
      </c>
      <c r="J8" s="15"/>
      <c r="K8" s="15"/>
      <c r="L8" s="15"/>
      <c r="M8" s="9"/>
      <c r="N8" s="9"/>
      <c r="O8" s="9"/>
      <c r="P8" s="9"/>
      <c r="Q8" s="9"/>
      <c r="R8" s="9"/>
      <c r="S8" s="9"/>
    </row>
    <row r="9" spans="1:19" ht="15.75" customHeight="1" x14ac:dyDescent="0.2">
      <c r="A9" s="2" t="s">
        <v>7</v>
      </c>
      <c r="B9" s="20">
        <f>69*0.107</f>
        <v>7.383</v>
      </c>
      <c r="C9" s="16" t="s">
        <v>61</v>
      </c>
      <c r="D9" s="16" t="s">
        <v>65</v>
      </c>
      <c r="E9" s="16" t="s">
        <v>77</v>
      </c>
      <c r="F9" s="16" t="s">
        <v>105</v>
      </c>
      <c r="G9" s="17"/>
      <c r="H9" s="11" t="s">
        <v>142</v>
      </c>
      <c r="I9" s="18" t="s">
        <v>172</v>
      </c>
      <c r="J9" s="19" t="s">
        <v>200</v>
      </c>
      <c r="K9" s="15"/>
      <c r="L9" s="15"/>
      <c r="M9" s="9"/>
      <c r="N9" s="9"/>
      <c r="O9" s="9"/>
      <c r="P9" s="9"/>
      <c r="Q9" s="9"/>
      <c r="R9" s="9"/>
      <c r="S9" s="9"/>
    </row>
    <row r="10" spans="1:19" ht="15.75" customHeight="1" x14ac:dyDescent="0.2">
      <c r="A10" s="2" t="s">
        <v>8</v>
      </c>
      <c r="B10" s="21" t="s">
        <v>37</v>
      </c>
      <c r="C10" s="16" t="s">
        <v>63</v>
      </c>
      <c r="D10" s="16" t="s">
        <v>65</v>
      </c>
      <c r="E10" s="25"/>
      <c r="F10" s="16" t="s">
        <v>106</v>
      </c>
      <c r="G10" s="17"/>
      <c r="H10" s="24" t="s">
        <v>143</v>
      </c>
      <c r="I10" s="18" t="s">
        <v>173</v>
      </c>
      <c r="J10" s="19" t="s">
        <v>201</v>
      </c>
      <c r="K10" s="15"/>
      <c r="L10" s="15"/>
      <c r="M10" s="9"/>
      <c r="N10" s="9"/>
      <c r="O10" s="9"/>
      <c r="P10" s="9"/>
      <c r="Q10" s="9"/>
      <c r="R10" s="9"/>
      <c r="S10" s="9"/>
    </row>
    <row r="11" spans="1:19" ht="15.75" customHeight="1" x14ac:dyDescent="0.2">
      <c r="A11" s="2" t="s">
        <v>9</v>
      </c>
      <c r="B11" s="16" t="s">
        <v>38</v>
      </c>
      <c r="C11" s="16" t="s">
        <v>63</v>
      </c>
      <c r="D11" s="16" t="s">
        <v>65</v>
      </c>
      <c r="E11" s="16" t="s">
        <v>78</v>
      </c>
      <c r="F11" s="16" t="s">
        <v>107</v>
      </c>
      <c r="G11" s="17"/>
      <c r="H11" s="11" t="s">
        <v>144</v>
      </c>
      <c r="I11" s="18" t="s">
        <v>174</v>
      </c>
      <c r="J11" s="15"/>
      <c r="K11" s="15"/>
      <c r="L11" s="15"/>
      <c r="M11" s="9"/>
      <c r="N11" s="9"/>
      <c r="O11" s="9"/>
      <c r="P11" s="9"/>
      <c r="Q11" s="9"/>
      <c r="R11" s="9"/>
      <c r="S11" s="9"/>
    </row>
    <row r="12" spans="1:19" ht="15.75" customHeight="1" x14ac:dyDescent="0.2">
      <c r="A12" s="3" t="s">
        <v>10</v>
      </c>
      <c r="B12" s="21" t="s">
        <v>39</v>
      </c>
      <c r="C12" s="16" t="s">
        <v>62</v>
      </c>
      <c r="D12" s="16" t="s">
        <v>65</v>
      </c>
      <c r="E12" s="16" t="s">
        <v>79</v>
      </c>
      <c r="F12" s="16" t="s">
        <v>108</v>
      </c>
      <c r="G12" s="17"/>
      <c r="H12" s="11" t="s">
        <v>145</v>
      </c>
      <c r="I12" s="18" t="s">
        <v>175</v>
      </c>
      <c r="J12" s="19" t="s">
        <v>202</v>
      </c>
      <c r="K12" s="15"/>
      <c r="L12" s="15"/>
      <c r="M12" s="9"/>
      <c r="N12" s="9"/>
      <c r="O12" s="9"/>
      <c r="P12" s="9"/>
      <c r="Q12" s="9"/>
      <c r="R12" s="9"/>
      <c r="S12" s="9"/>
    </row>
    <row r="13" spans="1:19" ht="15.75" customHeight="1" x14ac:dyDescent="0.2">
      <c r="A13" s="3" t="s">
        <v>11</v>
      </c>
      <c r="B13" s="21" t="s">
        <v>40</v>
      </c>
      <c r="C13" s="16" t="s">
        <v>61</v>
      </c>
      <c r="D13" s="16" t="s">
        <v>65</v>
      </c>
      <c r="E13" s="16" t="s">
        <v>80</v>
      </c>
      <c r="F13" s="16" t="s">
        <v>109</v>
      </c>
      <c r="G13" s="17"/>
      <c r="H13" s="11" t="s">
        <v>146</v>
      </c>
      <c r="I13" s="18" t="s">
        <v>176</v>
      </c>
      <c r="J13" s="15"/>
      <c r="K13" s="15"/>
      <c r="L13" s="15"/>
      <c r="M13" s="9"/>
      <c r="N13" s="9"/>
      <c r="O13" s="9"/>
      <c r="P13" s="9"/>
      <c r="Q13" s="9"/>
      <c r="R13" s="9"/>
      <c r="S13" s="9"/>
    </row>
    <row r="14" spans="1:19" ht="15.75" customHeight="1" x14ac:dyDescent="0.2">
      <c r="A14" s="3" t="s">
        <v>12</v>
      </c>
      <c r="B14" s="10">
        <f>AVERAGE(-5,-12)</f>
        <v>-8.5</v>
      </c>
      <c r="C14" s="16" t="s">
        <v>61</v>
      </c>
      <c r="D14" s="16" t="s">
        <v>65</v>
      </c>
      <c r="E14" s="26"/>
      <c r="F14" s="16" t="s">
        <v>110</v>
      </c>
      <c r="G14" s="17"/>
      <c r="H14" s="11" t="s">
        <v>147</v>
      </c>
      <c r="I14" s="18" t="s">
        <v>177</v>
      </c>
      <c r="J14" s="19" t="s">
        <v>203</v>
      </c>
      <c r="K14" s="15"/>
      <c r="L14" s="15"/>
      <c r="M14" s="9"/>
      <c r="N14" s="9"/>
      <c r="O14" s="9"/>
      <c r="P14" s="9"/>
      <c r="Q14" s="9"/>
      <c r="R14" s="9"/>
      <c r="S14" s="9"/>
    </row>
    <row r="15" spans="1:19" ht="15.75" customHeight="1" x14ac:dyDescent="0.2">
      <c r="A15" s="3" t="s">
        <v>13</v>
      </c>
      <c r="B15" s="21" t="s">
        <v>41</v>
      </c>
      <c r="C15" s="16" t="s">
        <v>63</v>
      </c>
      <c r="D15" s="16" t="s">
        <v>65</v>
      </c>
      <c r="E15" s="16" t="s">
        <v>81</v>
      </c>
      <c r="F15" s="16" t="s">
        <v>111</v>
      </c>
      <c r="G15" s="17"/>
      <c r="H15" s="11" t="s">
        <v>148</v>
      </c>
      <c r="I15" s="18" t="s">
        <v>178</v>
      </c>
      <c r="J15" s="15"/>
      <c r="K15" s="15"/>
      <c r="L15" s="15"/>
      <c r="M15" s="9"/>
      <c r="N15" s="9"/>
      <c r="O15" s="9"/>
      <c r="P15" s="9"/>
      <c r="Q15" s="9"/>
      <c r="R15" s="9"/>
      <c r="S15" s="9"/>
    </row>
    <row r="16" spans="1:19" ht="15.75" customHeight="1" x14ac:dyDescent="0.2">
      <c r="A16" s="3" t="s">
        <v>14</v>
      </c>
      <c r="B16" s="21" t="s">
        <v>42</v>
      </c>
      <c r="C16" s="16" t="s">
        <v>61</v>
      </c>
      <c r="D16" s="16" t="s">
        <v>68</v>
      </c>
      <c r="E16" s="16" t="s">
        <v>82</v>
      </c>
      <c r="F16" s="16" t="s">
        <v>112</v>
      </c>
      <c r="G16" s="17"/>
      <c r="H16" s="11" t="s">
        <v>149</v>
      </c>
      <c r="I16" s="18" t="s">
        <v>179</v>
      </c>
      <c r="J16" s="19" t="s">
        <v>204</v>
      </c>
      <c r="K16" s="19" t="s">
        <v>214</v>
      </c>
      <c r="L16" s="19" t="s">
        <v>218</v>
      </c>
      <c r="M16" s="27" t="s">
        <v>220</v>
      </c>
      <c r="N16" s="9"/>
      <c r="O16" s="9"/>
      <c r="P16" s="9"/>
      <c r="Q16" s="9"/>
      <c r="R16" s="9"/>
      <c r="S16" s="9"/>
    </row>
    <row r="17" spans="1:19" ht="15.75" customHeight="1" x14ac:dyDescent="0.2">
      <c r="A17" s="2" t="s">
        <v>15</v>
      </c>
      <c r="B17" s="21" t="s">
        <v>43</v>
      </c>
      <c r="C17" s="16" t="s">
        <v>63</v>
      </c>
      <c r="D17" s="16" t="s">
        <v>65</v>
      </c>
      <c r="E17" s="25"/>
      <c r="F17" s="16" t="s">
        <v>113</v>
      </c>
      <c r="G17" s="17"/>
      <c r="H17" s="11" t="s">
        <v>150</v>
      </c>
      <c r="I17" s="18" t="s">
        <v>180</v>
      </c>
      <c r="J17" s="15"/>
      <c r="K17" s="15"/>
      <c r="L17" s="15"/>
      <c r="M17" s="9"/>
      <c r="N17" s="9"/>
      <c r="O17" s="9"/>
      <c r="P17" s="9"/>
      <c r="Q17" s="9"/>
      <c r="R17" s="9"/>
      <c r="S17" s="9"/>
    </row>
    <row r="18" spans="1:19" ht="15.75" customHeight="1" x14ac:dyDescent="0.2">
      <c r="A18" s="3" t="s">
        <v>16</v>
      </c>
      <c r="B18" s="28" t="s">
        <v>44</v>
      </c>
      <c r="C18" s="16" t="s">
        <v>62</v>
      </c>
      <c r="D18" s="16" t="s">
        <v>65</v>
      </c>
      <c r="E18" s="16" t="s">
        <v>83</v>
      </c>
      <c r="F18" s="21" t="s">
        <v>114</v>
      </c>
      <c r="G18" s="17"/>
      <c r="H18" s="11" t="s">
        <v>151</v>
      </c>
      <c r="I18" s="18" t="s">
        <v>181</v>
      </c>
      <c r="J18" s="19" t="s">
        <v>205</v>
      </c>
      <c r="K18" s="15"/>
      <c r="L18" s="15"/>
      <c r="M18" s="9"/>
      <c r="N18" s="9"/>
      <c r="O18" s="9"/>
      <c r="P18" s="9"/>
      <c r="Q18" s="9"/>
      <c r="R18" s="9"/>
      <c r="S18" s="9"/>
    </row>
    <row r="19" spans="1:19" ht="15.75" customHeight="1" x14ac:dyDescent="0.2">
      <c r="A19" s="3" t="s">
        <v>17</v>
      </c>
      <c r="B19" s="21" t="s">
        <v>45</v>
      </c>
      <c r="C19" s="16" t="s">
        <v>62</v>
      </c>
      <c r="D19" s="16" t="s">
        <v>65</v>
      </c>
      <c r="E19" s="16" t="s">
        <v>84</v>
      </c>
      <c r="F19" s="16" t="s">
        <v>115</v>
      </c>
      <c r="G19" s="17"/>
      <c r="H19" s="11" t="s">
        <v>152</v>
      </c>
      <c r="I19" s="18" t="s">
        <v>182</v>
      </c>
      <c r="J19" s="19" t="s">
        <v>206</v>
      </c>
      <c r="K19" s="15"/>
      <c r="L19" s="15"/>
      <c r="M19" s="9"/>
      <c r="N19" s="9"/>
      <c r="O19" s="9"/>
      <c r="P19" s="9"/>
      <c r="Q19" s="9"/>
      <c r="R19" s="9"/>
      <c r="S19" s="9"/>
    </row>
    <row r="20" spans="1:19" ht="15.75" customHeight="1" x14ac:dyDescent="0.2">
      <c r="A20" s="3" t="s">
        <v>18</v>
      </c>
      <c r="B20" s="21" t="s">
        <v>46</v>
      </c>
      <c r="C20" s="16" t="s">
        <v>62</v>
      </c>
      <c r="D20" s="16" t="s">
        <v>65</v>
      </c>
      <c r="E20" s="25"/>
      <c r="F20" s="16" t="s">
        <v>116</v>
      </c>
      <c r="G20" s="17"/>
      <c r="H20" s="11" t="s">
        <v>153</v>
      </c>
      <c r="I20" s="18" t="s">
        <v>183</v>
      </c>
      <c r="J20" s="15"/>
      <c r="K20" s="15"/>
      <c r="L20" s="15"/>
      <c r="M20" s="9"/>
      <c r="N20" s="9"/>
      <c r="O20" s="9"/>
      <c r="P20" s="9"/>
      <c r="Q20" s="9"/>
      <c r="R20" s="9"/>
      <c r="S20" s="9"/>
    </row>
    <row r="21" spans="1:19" ht="15.75" customHeight="1" x14ac:dyDescent="0.2">
      <c r="A21" s="2" t="s">
        <v>19</v>
      </c>
      <c r="B21" s="21" t="s">
        <v>47</v>
      </c>
      <c r="C21" s="16" t="s">
        <v>61</v>
      </c>
      <c r="D21" s="16" t="s">
        <v>65</v>
      </c>
      <c r="E21" s="25"/>
      <c r="F21" s="16" t="s">
        <v>117</v>
      </c>
      <c r="G21" s="17"/>
      <c r="H21" s="11" t="s">
        <v>136</v>
      </c>
      <c r="I21" s="18" t="s">
        <v>184</v>
      </c>
      <c r="J21" s="15"/>
      <c r="K21" s="15"/>
      <c r="L21" s="15"/>
      <c r="M21" s="9"/>
      <c r="N21" s="9"/>
      <c r="O21" s="9"/>
      <c r="P21" s="9"/>
      <c r="Q21" s="9"/>
      <c r="R21" s="9"/>
      <c r="S21" s="9"/>
    </row>
    <row r="22" spans="1:19" ht="15.75" customHeight="1" x14ac:dyDescent="0.2">
      <c r="A22" s="3" t="s">
        <v>20</v>
      </c>
      <c r="B22" s="21" t="s">
        <v>48</v>
      </c>
      <c r="C22" s="16" t="s">
        <v>62</v>
      </c>
      <c r="D22" s="16" t="s">
        <v>67</v>
      </c>
      <c r="E22" s="16" t="s">
        <v>85</v>
      </c>
      <c r="F22" s="16" t="s">
        <v>118</v>
      </c>
      <c r="G22" s="17"/>
      <c r="H22" s="11" t="s">
        <v>154</v>
      </c>
      <c r="I22" s="18" t="s">
        <v>185</v>
      </c>
      <c r="J22" s="15"/>
      <c r="K22" s="15"/>
      <c r="L22" s="15"/>
      <c r="M22" s="9"/>
      <c r="N22" s="9"/>
      <c r="O22" s="9"/>
      <c r="P22" s="9"/>
      <c r="Q22" s="9"/>
      <c r="R22" s="9"/>
      <c r="S22" s="9"/>
    </row>
    <row r="23" spans="1:19" ht="15.75" customHeight="1" x14ac:dyDescent="0.2">
      <c r="A23" s="3" t="s">
        <v>21</v>
      </c>
      <c r="B23" s="21" t="s">
        <v>48</v>
      </c>
      <c r="C23" s="16" t="s">
        <v>62</v>
      </c>
      <c r="D23" s="16" t="s">
        <v>65</v>
      </c>
      <c r="E23" s="25"/>
      <c r="F23" s="16" t="s">
        <v>119</v>
      </c>
      <c r="G23" s="17"/>
      <c r="H23" s="11" t="s">
        <v>153</v>
      </c>
      <c r="I23" s="18" t="s">
        <v>183</v>
      </c>
      <c r="J23" s="15"/>
      <c r="K23" s="15"/>
      <c r="L23" s="15"/>
      <c r="M23" s="9"/>
      <c r="N23" s="9"/>
      <c r="O23" s="9"/>
      <c r="P23" s="9"/>
      <c r="Q23" s="9"/>
      <c r="R23" s="9"/>
      <c r="S23" s="9"/>
    </row>
    <row r="24" spans="1:19" ht="15.75" customHeight="1" x14ac:dyDescent="0.2">
      <c r="A24" s="2" t="s">
        <v>22</v>
      </c>
      <c r="B24" s="10">
        <f>AVERAGE(1.5, 2.5)</f>
        <v>2</v>
      </c>
      <c r="C24" s="16" t="s">
        <v>61</v>
      </c>
      <c r="D24" s="16" t="s">
        <v>65</v>
      </c>
      <c r="E24" s="16" t="s">
        <v>86</v>
      </c>
      <c r="F24" s="16" t="s">
        <v>120</v>
      </c>
      <c r="G24" s="17"/>
      <c r="H24" s="11" t="s">
        <v>155</v>
      </c>
      <c r="I24" s="18" t="s">
        <v>186</v>
      </c>
      <c r="J24" s="19" t="s">
        <v>207</v>
      </c>
      <c r="K24" s="19" t="s">
        <v>215</v>
      </c>
      <c r="L24" s="15"/>
      <c r="M24" s="9"/>
      <c r="N24" s="9"/>
      <c r="O24" s="9"/>
      <c r="P24" s="9"/>
      <c r="Q24" s="9"/>
      <c r="R24" s="9"/>
      <c r="S24" s="9"/>
    </row>
    <row r="25" spans="1:19" ht="15.75" customHeight="1" x14ac:dyDescent="0.2">
      <c r="A25" s="2" t="s">
        <v>23</v>
      </c>
      <c r="B25" s="21" t="s">
        <v>49</v>
      </c>
      <c r="C25" s="16" t="s">
        <v>62</v>
      </c>
      <c r="D25" s="16" t="s">
        <v>67</v>
      </c>
      <c r="E25" s="16" t="s">
        <v>87</v>
      </c>
      <c r="F25" s="16" t="s">
        <v>121</v>
      </c>
      <c r="G25" s="17"/>
      <c r="H25" s="11" t="s">
        <v>156</v>
      </c>
      <c r="I25" s="18" t="s">
        <v>187</v>
      </c>
      <c r="J25" s="19" t="s">
        <v>208</v>
      </c>
      <c r="K25" s="9"/>
      <c r="L25" s="15"/>
      <c r="M25" s="9"/>
      <c r="N25" s="9"/>
      <c r="O25" s="9"/>
      <c r="P25" s="9"/>
      <c r="Q25" s="9"/>
      <c r="R25" s="9"/>
      <c r="S25" s="9"/>
    </row>
    <row r="26" spans="1:19" ht="15.75" customHeight="1" x14ac:dyDescent="0.2">
      <c r="A26" s="2" t="s">
        <v>24</v>
      </c>
      <c r="B26" s="21" t="s">
        <v>50</v>
      </c>
      <c r="C26" s="16" t="s">
        <v>62</v>
      </c>
      <c r="D26" s="16" t="s">
        <v>65</v>
      </c>
      <c r="E26" s="16" t="s">
        <v>88</v>
      </c>
      <c r="F26" s="16" t="s">
        <v>122</v>
      </c>
      <c r="G26" s="29" t="s">
        <v>134</v>
      </c>
      <c r="H26" s="11" t="s">
        <v>157</v>
      </c>
      <c r="I26" s="18" t="s">
        <v>188</v>
      </c>
      <c r="J26" s="19" t="s">
        <v>209</v>
      </c>
      <c r="K26" s="19" t="s">
        <v>216</v>
      </c>
      <c r="L26" s="15"/>
      <c r="M26" s="9"/>
      <c r="N26" s="9"/>
      <c r="O26" s="9"/>
      <c r="P26" s="9"/>
      <c r="Q26" s="9"/>
      <c r="R26" s="9"/>
      <c r="S26" s="9"/>
    </row>
    <row r="27" spans="1:19" ht="15.75" customHeight="1" x14ac:dyDescent="0.2">
      <c r="A27" s="3" t="s">
        <v>25</v>
      </c>
      <c r="B27" s="21" t="s">
        <v>51</v>
      </c>
      <c r="C27" s="16" t="s">
        <v>62</v>
      </c>
      <c r="D27" s="16" t="s">
        <v>67</v>
      </c>
      <c r="E27" s="25"/>
      <c r="F27" s="16" t="s">
        <v>123</v>
      </c>
      <c r="G27" s="17"/>
      <c r="H27" s="11" t="s">
        <v>158</v>
      </c>
      <c r="I27" s="18" t="s">
        <v>189</v>
      </c>
      <c r="J27" s="19" t="s">
        <v>210</v>
      </c>
      <c r="K27" s="15"/>
      <c r="L27" s="15"/>
      <c r="M27" s="9"/>
      <c r="N27" s="9"/>
      <c r="O27" s="9"/>
      <c r="P27" s="9"/>
      <c r="Q27" s="9"/>
      <c r="R27" s="9"/>
      <c r="S27" s="9"/>
    </row>
    <row r="28" spans="1:19" ht="15.75" customHeight="1" x14ac:dyDescent="0.2">
      <c r="A28" s="2" t="s">
        <v>26</v>
      </c>
      <c r="B28" s="21" t="s">
        <v>52</v>
      </c>
      <c r="C28" s="16" t="s">
        <v>62</v>
      </c>
      <c r="D28" s="16" t="s">
        <v>67</v>
      </c>
      <c r="E28" s="16" t="s">
        <v>89</v>
      </c>
      <c r="F28" s="16" t="s">
        <v>124</v>
      </c>
      <c r="G28" s="17"/>
      <c r="H28" s="11" t="s">
        <v>156</v>
      </c>
      <c r="I28" s="18" t="s">
        <v>187</v>
      </c>
      <c r="J28" s="19" t="s">
        <v>208</v>
      </c>
      <c r="K28" s="15"/>
      <c r="L28" s="15"/>
      <c r="M28" s="9"/>
      <c r="N28" s="9"/>
      <c r="O28" s="9"/>
      <c r="P28" s="9"/>
      <c r="Q28" s="9"/>
      <c r="R28" s="9"/>
      <c r="S28" s="9"/>
    </row>
    <row r="29" spans="1:19" ht="15.75" customHeight="1" x14ac:dyDescent="0.2">
      <c r="A29" s="3" t="s">
        <v>27</v>
      </c>
      <c r="B29" s="21" t="s">
        <v>53</v>
      </c>
      <c r="C29" s="16" t="s">
        <v>63</v>
      </c>
      <c r="D29" s="16" t="s">
        <v>65</v>
      </c>
      <c r="E29" s="16" t="s">
        <v>90</v>
      </c>
      <c r="F29" s="16" t="s">
        <v>125</v>
      </c>
      <c r="G29" s="17"/>
      <c r="H29" s="11" t="s">
        <v>159</v>
      </c>
      <c r="I29" s="18" t="s">
        <v>190</v>
      </c>
      <c r="J29" s="19" t="s">
        <v>211</v>
      </c>
      <c r="K29" s="19" t="s">
        <v>217</v>
      </c>
      <c r="L29" s="19" t="s">
        <v>219</v>
      </c>
      <c r="M29" s="9"/>
      <c r="N29" s="9"/>
      <c r="O29" s="9"/>
      <c r="P29" s="9"/>
      <c r="Q29" s="9"/>
      <c r="R29" s="9"/>
      <c r="S29" s="9"/>
    </row>
    <row r="30" spans="1:19" ht="15.75" customHeight="1" x14ac:dyDescent="0.2">
      <c r="A30" s="3" t="s">
        <v>28</v>
      </c>
      <c r="B30" s="21" t="s">
        <v>54</v>
      </c>
      <c r="C30" s="16" t="s">
        <v>63</v>
      </c>
      <c r="D30" s="16" t="s">
        <v>66</v>
      </c>
      <c r="E30" s="25"/>
      <c r="F30" s="16" t="s">
        <v>126</v>
      </c>
      <c r="G30" s="17"/>
      <c r="H30" s="11" t="s">
        <v>153</v>
      </c>
      <c r="I30" s="18" t="s">
        <v>191</v>
      </c>
      <c r="J30" s="15"/>
      <c r="K30" s="15"/>
      <c r="L30" s="15"/>
      <c r="M30" s="9"/>
      <c r="N30" s="9"/>
      <c r="O30" s="9"/>
      <c r="P30" s="9"/>
      <c r="Q30" s="9"/>
      <c r="R30" s="9"/>
      <c r="S30" s="9"/>
    </row>
    <row r="31" spans="1:19" ht="15.75" customHeight="1" x14ac:dyDescent="0.2">
      <c r="A31" s="2" t="s">
        <v>29</v>
      </c>
      <c r="B31" s="21" t="s">
        <v>55</v>
      </c>
      <c r="C31" s="16" t="s">
        <v>62</v>
      </c>
      <c r="D31" s="16" t="s">
        <v>65</v>
      </c>
      <c r="E31" s="21" t="s">
        <v>91</v>
      </c>
      <c r="F31" s="16" t="s">
        <v>127</v>
      </c>
      <c r="G31" s="17"/>
      <c r="H31" s="24" t="s">
        <v>160</v>
      </c>
      <c r="I31" s="18" t="s">
        <v>192</v>
      </c>
      <c r="J31" s="19" t="s">
        <v>212</v>
      </c>
      <c r="K31" s="15"/>
      <c r="L31" s="15"/>
      <c r="M31" s="9"/>
      <c r="N31" s="9"/>
      <c r="O31" s="9"/>
      <c r="P31" s="9"/>
      <c r="Q31" s="9"/>
      <c r="R31" s="9"/>
      <c r="S31" s="9"/>
    </row>
    <row r="32" spans="1:19" ht="15.75" customHeight="1" x14ac:dyDescent="0.2">
      <c r="A32" s="2" t="s">
        <v>30</v>
      </c>
      <c r="B32" s="21" t="s">
        <v>56</v>
      </c>
      <c r="C32" s="16" t="s">
        <v>62</v>
      </c>
      <c r="D32" s="16" t="s">
        <v>69</v>
      </c>
      <c r="E32" s="16" t="s">
        <v>92</v>
      </c>
      <c r="F32" s="16" t="s">
        <v>128</v>
      </c>
      <c r="G32" s="17"/>
      <c r="H32" s="11" t="s">
        <v>161</v>
      </c>
      <c r="I32" s="18" t="s">
        <v>193</v>
      </c>
      <c r="J32" s="19" t="s">
        <v>213</v>
      </c>
      <c r="K32" s="15"/>
      <c r="L32" s="15"/>
      <c r="M32" s="9"/>
      <c r="N32" s="9"/>
      <c r="O32" s="9"/>
      <c r="P32" s="9"/>
      <c r="Q32" s="9"/>
      <c r="R32" s="9"/>
      <c r="S32" s="9"/>
    </row>
    <row r="33" spans="1:19" ht="24" x14ac:dyDescent="0.2">
      <c r="A33" s="3" t="s">
        <v>31</v>
      </c>
      <c r="B33" s="10">
        <f>84-76</f>
        <v>8</v>
      </c>
      <c r="C33" s="16" t="s">
        <v>62</v>
      </c>
      <c r="D33" s="16" t="s">
        <v>65</v>
      </c>
      <c r="E33" s="16" t="s">
        <v>93</v>
      </c>
      <c r="F33" s="16" t="s">
        <v>129</v>
      </c>
      <c r="G33" s="17"/>
      <c r="H33" s="11" t="s">
        <v>145</v>
      </c>
      <c r="I33" s="18" t="s">
        <v>175</v>
      </c>
      <c r="J33" s="19" t="s">
        <v>202</v>
      </c>
      <c r="K33" s="15"/>
      <c r="L33" s="15"/>
      <c r="M33" s="9"/>
      <c r="N33" s="9"/>
      <c r="O33" s="9"/>
      <c r="P33" s="9"/>
      <c r="Q33" s="9"/>
      <c r="R33" s="9"/>
      <c r="S33" s="9"/>
    </row>
    <row r="34" spans="1:19" ht="12.75" x14ac:dyDescent="0.2">
      <c r="A34" s="3" t="s">
        <v>32</v>
      </c>
      <c r="B34" s="21" t="s">
        <v>57</v>
      </c>
      <c r="C34" s="16" t="s">
        <v>62</v>
      </c>
      <c r="D34" s="16" t="s">
        <v>67</v>
      </c>
      <c r="E34" s="16" t="s">
        <v>94</v>
      </c>
      <c r="F34" s="21" t="s">
        <v>130</v>
      </c>
      <c r="G34" s="17"/>
      <c r="H34" s="11" t="s">
        <v>138</v>
      </c>
      <c r="I34" s="18" t="s">
        <v>194</v>
      </c>
      <c r="J34" s="15"/>
      <c r="K34" s="15"/>
      <c r="L34" s="15"/>
      <c r="M34" s="9"/>
      <c r="N34" s="9"/>
      <c r="O34" s="9"/>
      <c r="P34" s="9"/>
      <c r="Q34" s="9"/>
      <c r="R34" s="9"/>
      <c r="S34" s="9"/>
    </row>
    <row r="35" spans="1:19" ht="60" x14ac:dyDescent="0.2">
      <c r="A35" s="2" t="s">
        <v>33</v>
      </c>
      <c r="B35" s="21" t="s">
        <v>58</v>
      </c>
      <c r="C35" s="16" t="s">
        <v>61</v>
      </c>
      <c r="D35" s="16" t="s">
        <v>65</v>
      </c>
      <c r="E35" s="16" t="s">
        <v>95</v>
      </c>
      <c r="F35" s="16" t="s">
        <v>131</v>
      </c>
      <c r="G35" s="17"/>
      <c r="H35" s="24" t="s">
        <v>162</v>
      </c>
      <c r="I35" s="18" t="s">
        <v>195</v>
      </c>
      <c r="J35" s="15"/>
      <c r="K35" s="15"/>
      <c r="L35" s="15"/>
      <c r="M35" s="9"/>
      <c r="N35" s="9"/>
      <c r="O35" s="9"/>
      <c r="P35" s="9"/>
      <c r="Q35" s="9"/>
      <c r="R35" s="9"/>
      <c r="S35" s="9"/>
    </row>
    <row r="36" spans="1:19" ht="36" x14ac:dyDescent="0.2">
      <c r="A36" s="30" t="s">
        <v>34</v>
      </c>
      <c r="B36" s="20">
        <f>18*0.107</f>
        <v>1.9259999999999999</v>
      </c>
      <c r="C36" s="31" t="s">
        <v>61</v>
      </c>
      <c r="D36" s="16" t="s">
        <v>65</v>
      </c>
      <c r="E36" s="31" t="s">
        <v>96</v>
      </c>
      <c r="F36" s="32" t="s">
        <v>132</v>
      </c>
      <c r="G36" s="17"/>
      <c r="H36" s="33" t="s">
        <v>163</v>
      </c>
      <c r="I36" s="34" t="s">
        <v>196</v>
      </c>
      <c r="J36" s="15"/>
      <c r="K36" s="15"/>
      <c r="L36" s="15"/>
      <c r="M36" s="9"/>
      <c r="N36" s="9"/>
      <c r="O36" s="9"/>
      <c r="P36" s="9"/>
      <c r="Q36" s="9"/>
      <c r="R36" s="9"/>
      <c r="S36" s="9"/>
    </row>
    <row r="37" spans="1:19" ht="120" x14ac:dyDescent="0.2">
      <c r="A37" s="30" t="s">
        <v>35</v>
      </c>
      <c r="B37" s="20"/>
      <c r="C37" s="31" t="s">
        <v>61</v>
      </c>
      <c r="D37" s="31" t="s">
        <v>65</v>
      </c>
      <c r="E37" s="31"/>
      <c r="F37" s="32" t="s">
        <v>133</v>
      </c>
      <c r="G37" s="17"/>
      <c r="H37" s="33" t="s">
        <v>164</v>
      </c>
      <c r="I37" s="35" t="s">
        <v>197</v>
      </c>
      <c r="J37" s="15"/>
      <c r="K37" s="15"/>
      <c r="L37" s="15"/>
      <c r="M37" s="9"/>
      <c r="N37" s="9"/>
      <c r="O37" s="9"/>
      <c r="P37" s="9"/>
      <c r="Q37" s="9"/>
      <c r="R37" s="9"/>
      <c r="S37" s="9"/>
    </row>
  </sheetData>
  <hyperlinks>
    <hyperlink ref="I3" r:id="rId1" xr:uid="{00000000-0004-0000-0000-000000000000}"/>
    <hyperlink ref="J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J7" r:id="rId7" xr:uid="{00000000-0004-0000-0000-000006000000}"/>
    <hyperlink ref="I8" r:id="rId8" xr:uid="{00000000-0004-0000-0000-000007000000}"/>
    <hyperlink ref="I9" r:id="rId9" xr:uid="{00000000-0004-0000-0000-000008000000}"/>
    <hyperlink ref="J9" r:id="rId10" xr:uid="{00000000-0004-0000-0000-000009000000}"/>
    <hyperlink ref="I10" r:id="rId11" xr:uid="{00000000-0004-0000-0000-00000A000000}"/>
    <hyperlink ref="J10" r:id="rId12" xr:uid="{00000000-0004-0000-0000-00000B000000}"/>
    <hyperlink ref="I11" r:id="rId13" xr:uid="{00000000-0004-0000-0000-00000C000000}"/>
    <hyperlink ref="I12" r:id="rId14" xr:uid="{00000000-0004-0000-0000-00000D000000}"/>
    <hyperlink ref="J12" r:id="rId15" xr:uid="{00000000-0004-0000-0000-00000E000000}"/>
    <hyperlink ref="I13" r:id="rId16" xr:uid="{00000000-0004-0000-0000-00000F000000}"/>
    <hyperlink ref="I14" r:id="rId17" xr:uid="{00000000-0004-0000-0000-000010000000}"/>
    <hyperlink ref="J14" r:id="rId18" xr:uid="{00000000-0004-0000-0000-000011000000}"/>
    <hyperlink ref="I15" r:id="rId19" xr:uid="{00000000-0004-0000-0000-000012000000}"/>
    <hyperlink ref="I16" r:id="rId20" xr:uid="{00000000-0004-0000-0000-000013000000}"/>
    <hyperlink ref="J16" r:id="rId21" xr:uid="{00000000-0004-0000-0000-000014000000}"/>
    <hyperlink ref="K16" r:id="rId22" xr:uid="{00000000-0004-0000-0000-000015000000}"/>
    <hyperlink ref="L16" r:id="rId23" xr:uid="{00000000-0004-0000-0000-000016000000}"/>
    <hyperlink ref="M16" r:id="rId24" xr:uid="{00000000-0004-0000-0000-000017000000}"/>
    <hyperlink ref="I17" r:id="rId25" xr:uid="{00000000-0004-0000-0000-000018000000}"/>
    <hyperlink ref="I18" r:id="rId26" xr:uid="{00000000-0004-0000-0000-000019000000}"/>
    <hyperlink ref="J18" r:id="rId27" xr:uid="{00000000-0004-0000-0000-00001A000000}"/>
    <hyperlink ref="I19" r:id="rId28" xr:uid="{00000000-0004-0000-0000-00001B000000}"/>
    <hyperlink ref="J19" r:id="rId29" xr:uid="{00000000-0004-0000-0000-00001C000000}"/>
    <hyperlink ref="I20" r:id="rId30" xr:uid="{00000000-0004-0000-0000-00001D000000}"/>
    <hyperlink ref="I21" r:id="rId31" xr:uid="{00000000-0004-0000-0000-00001E000000}"/>
    <hyperlink ref="I22" r:id="rId32" xr:uid="{00000000-0004-0000-0000-00001F000000}"/>
    <hyperlink ref="I23" r:id="rId33" xr:uid="{00000000-0004-0000-0000-000020000000}"/>
    <hyperlink ref="I24" r:id="rId34" xr:uid="{00000000-0004-0000-0000-000021000000}"/>
    <hyperlink ref="J24" r:id="rId35" xr:uid="{00000000-0004-0000-0000-000022000000}"/>
    <hyperlink ref="K24" r:id="rId36" xr:uid="{00000000-0004-0000-0000-000023000000}"/>
    <hyperlink ref="I25" r:id="rId37" xr:uid="{00000000-0004-0000-0000-000024000000}"/>
    <hyperlink ref="J25" r:id="rId38" xr:uid="{00000000-0004-0000-0000-000025000000}"/>
    <hyperlink ref="I26" r:id="rId39" xr:uid="{00000000-0004-0000-0000-000026000000}"/>
    <hyperlink ref="J26" r:id="rId40" xr:uid="{00000000-0004-0000-0000-000027000000}"/>
    <hyperlink ref="K26" r:id="rId41" xr:uid="{00000000-0004-0000-0000-000028000000}"/>
    <hyperlink ref="I27" r:id="rId42" xr:uid="{00000000-0004-0000-0000-000029000000}"/>
    <hyperlink ref="J27" r:id="rId43" xr:uid="{00000000-0004-0000-0000-00002A000000}"/>
    <hyperlink ref="I28" r:id="rId44" xr:uid="{00000000-0004-0000-0000-00002B000000}"/>
    <hyperlink ref="J28" r:id="rId45" xr:uid="{00000000-0004-0000-0000-00002C000000}"/>
    <hyperlink ref="I29" r:id="rId46" xr:uid="{00000000-0004-0000-0000-00002D000000}"/>
    <hyperlink ref="J29" r:id="rId47" xr:uid="{00000000-0004-0000-0000-00002E000000}"/>
    <hyperlink ref="K29" r:id="rId48" xr:uid="{00000000-0004-0000-0000-00002F000000}"/>
    <hyperlink ref="L29" r:id="rId49" xr:uid="{00000000-0004-0000-0000-000030000000}"/>
    <hyperlink ref="I30" r:id="rId50" xr:uid="{00000000-0004-0000-0000-000031000000}"/>
    <hyperlink ref="I31" r:id="rId51" xr:uid="{00000000-0004-0000-0000-000032000000}"/>
    <hyperlink ref="J31" r:id="rId52" xr:uid="{00000000-0004-0000-0000-000033000000}"/>
    <hyperlink ref="I32" r:id="rId53" xr:uid="{00000000-0004-0000-0000-000034000000}"/>
    <hyperlink ref="J32" r:id="rId54" xr:uid="{00000000-0004-0000-0000-000035000000}"/>
    <hyperlink ref="I33" r:id="rId55" xr:uid="{00000000-0004-0000-0000-000036000000}"/>
    <hyperlink ref="J33" r:id="rId56" xr:uid="{00000000-0004-0000-0000-000037000000}"/>
    <hyperlink ref="I34" r:id="rId57" xr:uid="{00000000-0004-0000-0000-000038000000}"/>
    <hyperlink ref="I35" r:id="rId58" xr:uid="{00000000-0004-0000-0000-000039000000}"/>
    <hyperlink ref="I37" r:id="rId59" xr:uid="{00000000-0004-0000-0000-00003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A36"/>
  <sheetViews>
    <sheetView workbookViewId="0"/>
  </sheetViews>
  <sheetFormatPr defaultColWidth="17.28515625" defaultRowHeight="15.75" customHeight="1" x14ac:dyDescent="0.2"/>
  <cols>
    <col min="1" max="1" width="65.140625" customWidth="1"/>
  </cols>
  <sheetData>
    <row r="2" spans="1:1" ht="15.75" customHeight="1" x14ac:dyDescent="0.2">
      <c r="A2" s="36" t="s">
        <v>221</v>
      </c>
    </row>
    <row r="4" spans="1:1" ht="15.75" customHeight="1" x14ac:dyDescent="0.2">
      <c r="A4" s="37" t="s">
        <v>222</v>
      </c>
    </row>
    <row r="5" spans="1:1" ht="15.75" customHeight="1" x14ac:dyDescent="0.2">
      <c r="A5" s="37" t="s">
        <v>223</v>
      </c>
    </row>
    <row r="7" spans="1:1" ht="15.75" customHeight="1" x14ac:dyDescent="0.2">
      <c r="A7" s="36" t="s">
        <v>224</v>
      </c>
    </row>
    <row r="9" spans="1:1" ht="15.75" customHeight="1" x14ac:dyDescent="0.2">
      <c r="A9" s="37" t="s">
        <v>225</v>
      </c>
    </row>
    <row r="10" spans="1:1" ht="15.75" customHeight="1" x14ac:dyDescent="0.2">
      <c r="A10" s="37" t="s">
        <v>226</v>
      </c>
    </row>
    <row r="12" spans="1:1" ht="15.75" customHeight="1" x14ac:dyDescent="0.2">
      <c r="A12" s="36" t="s">
        <v>227</v>
      </c>
    </row>
    <row r="14" spans="1:1" ht="15.75" customHeight="1" x14ac:dyDescent="0.2">
      <c r="A14" s="37" t="s">
        <v>228</v>
      </c>
    </row>
    <row r="15" spans="1:1" ht="15.75" customHeight="1" x14ac:dyDescent="0.2">
      <c r="A15" s="37" t="s">
        <v>229</v>
      </c>
    </row>
    <row r="17" spans="1:1" ht="15.75" customHeight="1" x14ac:dyDescent="0.2">
      <c r="A17" s="36" t="s">
        <v>230</v>
      </c>
    </row>
    <row r="19" spans="1:1" ht="15.75" customHeight="1" x14ac:dyDescent="0.2">
      <c r="A19" s="37" t="s">
        <v>231</v>
      </c>
    </row>
    <row r="20" spans="1:1" ht="15.75" customHeight="1" x14ac:dyDescent="0.2">
      <c r="A20" s="37" t="s">
        <v>232</v>
      </c>
    </row>
    <row r="22" spans="1:1" ht="15.75" customHeight="1" x14ac:dyDescent="0.2">
      <c r="A22" s="36" t="s">
        <v>233</v>
      </c>
    </row>
    <row r="24" spans="1:1" ht="15.75" customHeight="1" x14ac:dyDescent="0.2">
      <c r="A24" s="37" t="s">
        <v>234</v>
      </c>
    </row>
    <row r="25" spans="1:1" ht="15.75" customHeight="1" x14ac:dyDescent="0.2">
      <c r="A25" s="37" t="s">
        <v>235</v>
      </c>
    </row>
    <row r="27" spans="1:1" ht="15.75" customHeight="1" x14ac:dyDescent="0.2">
      <c r="A27" s="36" t="s">
        <v>236</v>
      </c>
    </row>
    <row r="29" spans="1:1" ht="15.75" customHeight="1" x14ac:dyDescent="0.2">
      <c r="A29" s="37" t="s">
        <v>237</v>
      </c>
    </row>
    <row r="31" spans="1:1" ht="51" x14ac:dyDescent="0.2">
      <c r="A31" s="36" t="s">
        <v>238</v>
      </c>
    </row>
    <row r="33" spans="1:1" ht="25.5" x14ac:dyDescent="0.2">
      <c r="A33" s="37" t="s">
        <v>239</v>
      </c>
    </row>
    <row r="34" spans="1:1" ht="25.5" x14ac:dyDescent="0.2">
      <c r="A34" s="37" t="s">
        <v>240</v>
      </c>
    </row>
    <row r="36" spans="1:1" ht="12.75" x14ac:dyDescent="0.2">
      <c r="A36" s="38"/>
    </row>
  </sheetData>
  <hyperlinks>
    <hyperlink ref="A4" r:id="rId1" xr:uid="{00000000-0004-0000-0100-000000000000}"/>
    <hyperlink ref="A5" r:id="rId2" xr:uid="{00000000-0004-0000-0100-000001000000}"/>
    <hyperlink ref="A9" r:id="rId3" xr:uid="{00000000-0004-0000-0100-000002000000}"/>
    <hyperlink ref="A10" r:id="rId4" xr:uid="{00000000-0004-0000-0100-000003000000}"/>
    <hyperlink ref="A14" r:id="rId5" xr:uid="{00000000-0004-0000-0100-000004000000}"/>
    <hyperlink ref="A15" r:id="rId6" xr:uid="{00000000-0004-0000-0100-000005000000}"/>
    <hyperlink ref="A19" r:id="rId7" xr:uid="{00000000-0004-0000-0100-000006000000}"/>
    <hyperlink ref="A20" r:id="rId8" xr:uid="{00000000-0004-0000-0100-000007000000}"/>
    <hyperlink ref="A24" r:id="rId9" xr:uid="{00000000-0004-0000-0100-000008000000}"/>
    <hyperlink ref="A25" r:id="rId10" xr:uid="{00000000-0004-0000-0100-000009000000}"/>
    <hyperlink ref="A29" r:id="rId11" xr:uid="{00000000-0004-0000-0100-00000A000000}"/>
    <hyperlink ref="A33" r:id="rId12" xr:uid="{00000000-0004-0000-0100-00000B000000}"/>
    <hyperlink ref="A3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defaultColWidth="17.28515625" defaultRowHeight="15.75" customHeight="1" x14ac:dyDescent="0.2"/>
  <cols>
    <col min="1" max="1" width="53.28515625" customWidth="1"/>
  </cols>
  <sheetData>
    <row r="1" spans="1:1" ht="15.75" customHeight="1" x14ac:dyDescent="0.2">
      <c r="A1" s="39" t="s">
        <v>241</v>
      </c>
    </row>
    <row r="3" spans="1:1" ht="15.75" customHeight="1" x14ac:dyDescent="0.2">
      <c r="A3" s="39" t="s">
        <v>242</v>
      </c>
    </row>
    <row r="5" spans="1:1" ht="15.75" customHeight="1" x14ac:dyDescent="0.2">
      <c r="A5" s="39" t="s">
        <v>243</v>
      </c>
    </row>
    <row r="7" spans="1:1" ht="15.75" customHeight="1" x14ac:dyDescent="0.2">
      <c r="A7" s="39" t="s">
        <v>244</v>
      </c>
    </row>
    <row r="8" spans="1:1" ht="15.75" customHeight="1" x14ac:dyDescent="0.2">
      <c r="A8" s="40" t="s">
        <v>245</v>
      </c>
    </row>
    <row r="10" spans="1:1" ht="15.75" customHeight="1" x14ac:dyDescent="0.2">
      <c r="A10" s="39" t="s">
        <v>246</v>
      </c>
    </row>
    <row r="11" spans="1:1" ht="15.75" customHeight="1" x14ac:dyDescent="0.2">
      <c r="A11" s="40" t="s">
        <v>247</v>
      </c>
    </row>
    <row r="13" spans="1:1" ht="15.75" customHeight="1" x14ac:dyDescent="0.2">
      <c r="A13" s="39" t="s">
        <v>248</v>
      </c>
    </row>
    <row r="14" spans="1:1" ht="15.75" customHeight="1" x14ac:dyDescent="0.2">
      <c r="A14" s="40" t="s">
        <v>249</v>
      </c>
    </row>
    <row r="16" spans="1:1" ht="15.75" customHeight="1" x14ac:dyDescent="0.2">
      <c r="A16" s="39" t="s">
        <v>250</v>
      </c>
    </row>
    <row r="17" spans="1:1" ht="15.75" customHeight="1" x14ac:dyDescent="0.2">
      <c r="A17" s="39" t="s">
        <v>251</v>
      </c>
    </row>
    <row r="18" spans="1:1" ht="15.75" customHeight="1" x14ac:dyDescent="0.2">
      <c r="A18" s="39" t="s">
        <v>252</v>
      </c>
    </row>
  </sheetData>
  <hyperlinks>
    <hyperlink ref="A8" r:id="rId1" xr:uid="{00000000-0004-0000-0200-000000000000}"/>
    <hyperlink ref="A11" r:id="rId2" xr:uid="{00000000-0004-0000-0200-000001000000}"/>
    <hyperlink ref="A14"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Longevity data</vt:lpstr>
      <vt:lpstr>dropoff</vt:lpstr>
      <vt:lpstr>Hello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2022-03-08T23:21:05Z</dcterms:created>
  <dcterms:modified xsi:type="dcterms:W3CDTF">2022-03-08T23:21:05Z</dcterms:modified>
</cp:coreProperties>
</file>