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8140" windowHeight="11970" activeTab="6"/>
  </bookViews>
  <sheets>
    <sheet name="CnidariaPairingResults" sheetId="1" r:id="rId1"/>
    <sheet name="RelativeDist" sheetId="4" r:id="rId2"/>
    <sheet name="pValues" sheetId="2" r:id="rId3"/>
    <sheet name="pseudoReplicates" sheetId="3" r:id="rId4"/>
    <sheet name="RelativeBranchLengths" sheetId="5" r:id="rId5"/>
    <sheet name="RelBrLngth_Pseudo" sheetId="6" r:id="rId6"/>
    <sheet name="RelBrLngth_Pseudo_&lt;2out" sheetId="8" r:id="rId7"/>
    <sheet name="Sheet3" sheetId="9" r:id="rId8"/>
  </sheets>
  <calcPr calcId="145621"/>
  <pivotCaches>
    <pivotCache cacheId="0" r:id="rId9"/>
  </pivotCaches>
</workbook>
</file>

<file path=xl/calcChain.xml><?xml version="1.0" encoding="utf-8"?>
<calcChain xmlns="http://schemas.openxmlformats.org/spreadsheetml/2006/main">
  <c r="F50" i="8" l="1"/>
  <c r="F49" i="8"/>
  <c r="F45" i="8"/>
  <c r="F44" i="8"/>
  <c r="F43" i="8"/>
  <c r="F28" i="8"/>
  <c r="F48" i="8" s="1"/>
  <c r="F46" i="8" l="1"/>
  <c r="D44" i="1"/>
  <c r="D43" i="1"/>
  <c r="D44" i="5" l="1"/>
  <c r="D43" i="5"/>
  <c r="E28" i="6" l="1"/>
  <c r="E43" i="6" s="1"/>
  <c r="E50" i="6"/>
  <c r="E49" i="6"/>
  <c r="E48" i="6"/>
  <c r="E46" i="6"/>
  <c r="E45" i="6"/>
  <c r="E44" i="6"/>
  <c r="I50" i="5"/>
  <c r="I49" i="5"/>
  <c r="I48" i="5"/>
  <c r="I46" i="5"/>
  <c r="I45" i="5"/>
  <c r="I44" i="5"/>
  <c r="I43" i="5"/>
  <c r="I2" i="5"/>
  <c r="F2" i="5"/>
  <c r="E2" i="5"/>
  <c r="I40" i="5"/>
  <c r="I38" i="5"/>
  <c r="I36" i="5"/>
  <c r="I34" i="5"/>
  <c r="I32" i="5"/>
  <c r="I30" i="5"/>
  <c r="I28" i="5"/>
  <c r="I26" i="5"/>
  <c r="I24" i="5"/>
  <c r="I22" i="5"/>
  <c r="I20" i="5"/>
  <c r="I18" i="5"/>
  <c r="I16" i="5"/>
  <c r="I14" i="5"/>
  <c r="I12" i="5"/>
  <c r="I10" i="5"/>
  <c r="I8" i="5"/>
  <c r="I6" i="5"/>
  <c r="I4" i="5"/>
  <c r="H40" i="5"/>
  <c r="H38" i="5"/>
  <c r="H36" i="5"/>
  <c r="H34" i="5"/>
  <c r="H32" i="5"/>
  <c r="H30" i="5"/>
  <c r="H28" i="5"/>
  <c r="H26" i="5"/>
  <c r="H24" i="5"/>
  <c r="H22" i="5"/>
  <c r="H20" i="5"/>
  <c r="H18" i="5"/>
  <c r="H16" i="5"/>
  <c r="H14" i="5"/>
  <c r="H12" i="5"/>
  <c r="H10" i="5"/>
  <c r="H8" i="5"/>
  <c r="H6" i="5"/>
  <c r="H4" i="5"/>
  <c r="H2" i="5"/>
  <c r="F41" i="5"/>
  <c r="G41" i="5" s="1"/>
  <c r="F40" i="5"/>
  <c r="G40" i="5" s="1"/>
  <c r="F39" i="5"/>
  <c r="G39" i="5" s="1"/>
  <c r="F38" i="5"/>
  <c r="G38" i="5" s="1"/>
  <c r="F37" i="5"/>
  <c r="G37" i="5" s="1"/>
  <c r="F36" i="5"/>
  <c r="G36" i="5" s="1"/>
  <c r="F35" i="5"/>
  <c r="G35" i="5" s="1"/>
  <c r="F34" i="5"/>
  <c r="G34" i="5" s="1"/>
  <c r="F33" i="5"/>
  <c r="G33" i="5" s="1"/>
  <c r="F32" i="5"/>
  <c r="G32" i="5" s="1"/>
  <c r="F31" i="5"/>
  <c r="G31" i="5" s="1"/>
  <c r="F30" i="5"/>
  <c r="G30" i="5" s="1"/>
  <c r="F29" i="5"/>
  <c r="G29" i="5" s="1"/>
  <c r="F28" i="5"/>
  <c r="G28" i="5" s="1"/>
  <c r="F27" i="5"/>
  <c r="G27" i="5" s="1"/>
  <c r="F26" i="5"/>
  <c r="G26" i="5" s="1"/>
  <c r="F25" i="5"/>
  <c r="G25" i="5" s="1"/>
  <c r="F24" i="5"/>
  <c r="G24" i="5" s="1"/>
  <c r="F23" i="5"/>
  <c r="G23" i="5" s="1"/>
  <c r="F22" i="5"/>
  <c r="G22" i="5" s="1"/>
  <c r="G21" i="5"/>
  <c r="F21" i="5"/>
  <c r="F20" i="5"/>
  <c r="G20" i="5" s="1"/>
  <c r="F19" i="5"/>
  <c r="G19" i="5" s="1"/>
  <c r="F18" i="5"/>
  <c r="G18" i="5" s="1"/>
  <c r="F17" i="5"/>
  <c r="G17" i="5" s="1"/>
  <c r="F16" i="5"/>
  <c r="G16" i="5" s="1"/>
  <c r="F15" i="5"/>
  <c r="G15" i="5" s="1"/>
  <c r="F14" i="5"/>
  <c r="G14" i="5" s="1"/>
  <c r="F13" i="5"/>
  <c r="G13" i="5" s="1"/>
  <c r="F12" i="5"/>
  <c r="G12" i="5" s="1"/>
  <c r="F11" i="5"/>
  <c r="G11" i="5" s="1"/>
  <c r="G10" i="5"/>
  <c r="F10" i="5"/>
  <c r="F9" i="5"/>
  <c r="G9" i="5" s="1"/>
  <c r="F8" i="5"/>
  <c r="G8" i="5" s="1"/>
  <c r="F7" i="5"/>
  <c r="G7" i="5" s="1"/>
  <c r="F6" i="5"/>
  <c r="G6" i="5" s="1"/>
  <c r="F5" i="5"/>
  <c r="G5" i="5" s="1"/>
  <c r="F4" i="5"/>
  <c r="G4" i="5" s="1"/>
  <c r="F3" i="5"/>
  <c r="G3" i="5"/>
  <c r="G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B25" i="4" l="1"/>
  <c r="B24" i="4"/>
  <c r="B23" i="4"/>
  <c r="B22" i="4"/>
</calcChain>
</file>

<file path=xl/sharedStrings.xml><?xml version="1.0" encoding="utf-8"?>
<sst xmlns="http://schemas.openxmlformats.org/spreadsheetml/2006/main" count="1303" uniqueCount="257">
  <si>
    <t>inGroupPairing</t>
  </si>
  <si>
    <t>relativeOutGroupDist</t>
  </si>
  <si>
    <t>inGroupBin</t>
  </si>
  <si>
    <t>inGroupDist</t>
  </si>
  <si>
    <t>inGroupDistx1.3</t>
  </si>
  <si>
    <t>outGroupDistance</t>
  </si>
  <si>
    <t>outGroupBin</t>
  </si>
  <si>
    <t>inGroupMedianLatAbs</t>
  </si>
  <si>
    <t>latDelta</t>
  </si>
  <si>
    <t>inGroupMinLat</t>
  </si>
  <si>
    <t>inGroupMaxLat</t>
  </si>
  <si>
    <t>inGroupClass</t>
  </si>
  <si>
    <t>inGroupOrder</t>
  </si>
  <si>
    <t>inGroupFamily</t>
  </si>
  <si>
    <t>inGroupGenus</t>
  </si>
  <si>
    <t>inGroupSpecies</t>
  </si>
  <si>
    <t>inGroupNucleotides</t>
  </si>
  <si>
    <t>outGroupClass</t>
  </si>
  <si>
    <t>outGroupOrder</t>
  </si>
  <si>
    <t>outGroupFamily</t>
  </si>
  <si>
    <t>outGroupGenus</t>
  </si>
  <si>
    <t>outGroupSpecies</t>
  </si>
  <si>
    <t>outGroupNucleotides</t>
  </si>
  <si>
    <t>ACM5810</t>
  </si>
  <si>
    <t>AAJ8124</t>
  </si>
  <si>
    <t>Anthozoa</t>
  </si>
  <si>
    <t>Actiniaria</t>
  </si>
  <si>
    <t>NA</t>
  </si>
  <si>
    <t>GAATAGGGTCCGGTATGATAGGCACAGCTTTAAGTATGTTAATAAGATTGGAATTATCTGCCCCTGGTACTATGCTGGGGGACGACCATTTTTATAATGTCATAGTTACGGCACATGCCTTTATTATGATTTTTTTCCTAGTAATGCCAGTAATGATAGGGGGGTTTGGTAATTGGTTGGTACCACTATACATTGGTGCCCCCGATATGGCCTTCCCACGACTAAATAATATTAGTTTTTGGTTACTCCCTCCCGCGCTTATACTATTACTAGGCTCTGCTTTTGTTGAGCAAGGAGTCGGGACAGGGTGGACGGTTTACCCTCCTCTATCCGGCATTCAAACGCACTCGGGAGGGGCGGTCGACATGGCCATCTTTAGCCTTCATTTAGCGGGCGCGTCTTCTATATTAGGGGCAATGAATTTTATAACAACCATATTTAATATGAGAGCCCCGGGATTAACGATGGATAGACTTCCGCTATTTGTGTGGTCTATTTTAATTACTGCCTTTTTATTACTACTTTCCCTACCAGTCTTAGCGGGTGGAATAACCATGCTTTTAACAGATAGGAATTTTAATACAACTTTCTTTGACCCAGCAGGGGGTGGAGATCCCATT</t>
  </si>
  <si>
    <t>Metridiidae</t>
  </si>
  <si>
    <t>Metridium</t>
  </si>
  <si>
    <t>Metridium sp.</t>
  </si>
  <si>
    <t>GAATAGGATCCGGTATGATAGGCACAGCTTTAAGTATGTTAATAAGATTGGAATTATCTGCCCCTGGTACTATGTTGGGGGATGACCATCTTTATAATGTCATAGTGACGGCACACGCCTTTATTATGATTTTCTTCCTAGTAATGCCAGTAATGATAGGAGGGTTTGGTAATTGGTTGGTACCACTATACATTGGTGCCCCCGATATGGCCTTCCCACGACTAAACAATATTAGTTTTTGGCTACTTCCTCCCGCGCTTATACTATTACTAGGTTCTGCCTTTGTTGAGCAAGGAGTGGGAACAGGGTGGACGGTATACCCTCCTCTATCCGGCATTCAAACGCACTCGGGAGGGGCGGTCGACATGGCCATCTTTAGCCTTCATTTAGCGGGTGCGTCTTCTATATTAGGGGCAATGAATTTTATAACAACCATATTTAATATGAGAGCACCGGGATTAACGATGGATAGACTCCCGCTATTTGTGTGGTCCATTTTAATTACTGCCTTTTTATTATTACTCTCCCTACCAGTCTTAGCAGGTGGAATAACCATGCTTTTAACAGATAGGAATTTTAATACAACTTTCTTTGACCCAGCAGGAGGTGGAGATCCCATC</t>
  </si>
  <si>
    <t>AAG1974</t>
  </si>
  <si>
    <t>Actiniidae</t>
  </si>
  <si>
    <t>Bolocera</t>
  </si>
  <si>
    <t>Bolocera sp.</t>
  </si>
  <si>
    <t>GAATAGGGTCCGGTATGATAGGCACAGCTTTAAGTATGTTAATAAGATTGGAATTATCTGCCCCTGGTACTATGTTGGGGGACGACCATCTTTATAATGTCATAGTGACGGCACATGCCTTTATTATGATTTTTTTCCTAGTAATGCCAGTCATGATAGGGGGGTTTGGTAATTGGTTGGTACCACTATACATTGGTGCCCCCGATATGGCCTTCCCACGACTAAATAATATTAGTTTTTGGTTACTTCCTCCCGCGCTTATACTATTACTAGGCTCTGCTTTTGTTGAGCAAGGAGTAGGGACAGGGTGGACGGTTTACCCTCCTCTATCCGGCATTCAAACGCACTCGGGAGGGGCGGTCGACATGGCCATCTTTAGCCTTCATTTAGCGGGTGCGTCTTCTATATTAGGGGCAATGAATTTTATAACAACCATATTTAATATGAGAGCCCCGGGATTAACGATGGATAGACTTCCGCTATTTGTGTGGTCTATTTTAATTACTGCCTTTTTATTATTACTTTCCCTACCAGTCTTAGCGGGTGGAATAACCATGCTTTTAACAGATAGGAATTTTAATACAACTTTCTTTGACCCAGCAGGGGGTGGAGATCCCATT</t>
  </si>
  <si>
    <t>ACQ2461</t>
  </si>
  <si>
    <t>AAI4363</t>
  </si>
  <si>
    <t>GAATAGGATCCGGTATGATAGGCACAGCTTTAAGTATGTTAATAAGATTGGAGTTGTCTGCCCCTGGGACTATGTTAGGGGACGACCATCTTTATAATGTCATAGTGACGGCGCACGCCTTTATTATGATTTTTTTCCTAGTAATGCCAGTAATGATAGGAGGGTTTGGTAATTGGTTAGTACCACTATATATTGGCGCCCCTGATATGGCCTTTCCACGATTAAACAATATTAGTTTTTGGTTACTTCCTCCTGCGCTTATACTATTATTAGGCTCTGCCTTTGTTGAGCAAGGAGTAGGAACTGGGTGGACAGTTTATCCTCCTCTTTCTGGTATTCAAACGCACTCGGGAGGGGCGGTCGACATGGCCATCTTTAGCCTTCATTTAGCGGGTGCGTCTTCTATATTAGGGGCAATGAATTTTATAACAACCATATTTAATATGAGAGCCCCGGGATTAACGATGGATAGACTCCCATTATTTGTGTGGTCCATTTTAATCACTGCCTTTTTATTATTACTTTCCCTACCAGTTTTAGCGGGTGGAATAACCATGCTTTTAACAGATAGGAATTTTAATACAACTTTCTTTGACCCAGCAGGGGGTGGAGACCCCATC</t>
  </si>
  <si>
    <t>GAATAGGGTCCGGTATGATAGGCACAGCTTTAAGTATGTTAATAAGATTGGAACTATCTGCCCCTGGTAGTATGTTGGGGGACGACCATCTTTATAATGTCATAGTAACGGCACACGCCTTTATTATGATCTTTTTCCTAGTAATGCCAGTAATGATAGGAGGGTTTGGTAATTGGTTGGTACCACTATATATTGGCGCCCCCGATATGGCCTTCCCACGACTAAATAATATTAGTTTTTGGTTACTTCCTCCCGCGCTTATACTATTATTAGGCTCTGCTTTTGTTGAGCAAGGAGTAGGGACAGGGTGGACAGTTTATCCTCCTCTATCCGGCATTCAAACGCACTCGGGAGGGGCGGTCGACATGGCCATCTTTAGCCTTCATTTAGCGGGTGCTTCTTCTATATTAGGGGCAATGAATTTTATAACAACCATATTTAATATGAGAGCCCCGGGATTAACGATGGATAGACTCCCACTATTTGTGTGGTCTATTTTAATCACTGCCTTTTTATTATTACTCTCCCTACCAGTTTTAGCGGGTGGAATAACCATGCTTTTAACAGATAGGAACTTTAATACGACTTTCTTTGACCCAGCAGGGGGTGGAGATCCCATC</t>
  </si>
  <si>
    <t>AAK0746</t>
  </si>
  <si>
    <t>Anthopleura</t>
  </si>
  <si>
    <t>Anthopleura elegantissima</t>
  </si>
  <si>
    <t>GAATAGGATCCGGTATGATAGGCACAGCTTTAAGTATGTTAATAAGATTGGAGTTGTCTGCCCCTGGTACTATGTTAGGGGATGACCATCTTTATAATGTCATAGTGACGGCACACGCCTTTATTATGATTTTTTTCCTAGTAATGCCAGTAATGATAGGAGGGTTTGGTAATTGGTTAGTGCCACTATATATTGGCGCCCCCGATATGGCCTTCCCACGACTAAATAATATTAGTTTTTGGTTACTTCCTCCCGCGCTTATACTATTATTAGGCTCTGCCTTTGTTGAGCAAGGAGTAGGGACCGGGTGGACAGTTTATCCTCCTCTTTCTGGCATTCAAACGCACTCGGGCGGGGCGGTCGACATGGCCATCTTTAGCCTTCATTTAGCGGGTGCGTCTTCTATATTAGGGGCAATGAATTTTATAACAACCATATTTAATATGAGAGCCCCGGGATTAACGATGGATAGACTCCCACTATTTGTGTGGTCCATTTTAATCACTGCCTTTTTATTATTACTTTCCCTACCAGTTTTAGCGGGTGGAATAACCATGCTTTTAACAGATAGGAATTTTAATACAACTTTCTTTGACCCAGCAGGGGGTGGAGATCCCATC</t>
  </si>
  <si>
    <t>ACH7778</t>
  </si>
  <si>
    <t>ACA9624</t>
  </si>
  <si>
    <t>Scyphozoa</t>
  </si>
  <si>
    <t>Semaeostomeae</t>
  </si>
  <si>
    <t>Pelagiidae</t>
  </si>
  <si>
    <t>Pelagia</t>
  </si>
  <si>
    <t>Pelagia noctiluca</t>
  </si>
  <si>
    <t>GGGCTTTCTCCGCTATGGTTGGGACAGCCTTCAGCATGATTATAAGACTAGAATTGTCTGGACCAGGGTCAATGCTTGGAGATGACCAAATATATAATGTTGTGGTCACGGCTCACGCCCTAATAATGATTTTCTTCTTCGTAATGCCTGTACTAATAGGAGGTTTTGGCAATTGGTTTGTACCATTGTATATCGGAGCCCCAGACATGGCGTTCCCGAGGCTTAACAACATTAGCTTCTGGTTACTTCCTCCCGCCCTACTTTTGTTGTTAGGGTCATCTCTGATAGAGCAAGGGGCCGGAACCGGCTGAACAATATACCCTCCCCTCTCGTCGATTCAATCACATTCAGGGGGGTCTGTTGATATGGCCATATTTAGCTTGCACCTGGCTGGAGCTTCATCGATAATGGGTGCTATAAATTTCATTACGACTATTATAAATATGAGGGCACCAGGTATGACTATGGACAGGATACCTCTGTTTGTTTGGTCTGTTCTCGTTACTGCTATTTTACTACTACTGTCTCTCCCAGTTCTAGCAGGTGCTATAACTATGCTATTGACTGATAGGAACTTTAACACCTCTTTCTTCGATCCTGCTGGGGGAGGAGATCCTATA</t>
  </si>
  <si>
    <t>GGGCTTTCTCCGCTATGATTGGGACAGCCTTCAGCATGATTATAAGACTAGAGTTGTCTGGACCTGGATCAATGCTTGGGGACGACCAAATATATAATGTTGTGGTCACGGCTCACGCCCTAATAATGATTTTCTTCTTTGTAATGCCTGTACTAATAGGAGGTTTTGGTAATTGGTTTGTGCCATTATATATCGGAGCCCCAGACATGGCGTTCCCGAGGCTTAATAATATTAGCTTCTGGTTACTTCCTCCCGCCCTACTTTTGTTGTTAGGCTCATCTCTGATAGAGCAAGGGGCCGGAACCGGCTGAACAATATACCCCCCTCTCTCGTCGATTCAGTCACATTCAGGAGGGTCTGTTGATATGGCCATATTTAGCTTGCACCTGGCTGGAGCTTCATCGATAATGGGTGCTATAAATTTCATTACGACTATTATAAATATGAGGGCCCCAGGTATGACTATGGACAGGATACCTCTATTTGTTTGGTCTGTTCTCGTTACTGCTATTTTACTACTATTGTCTCTCCCAGTTCTAGCAGGTGCTATAACCATGCTATTGACTGATAGGAACTTTAACACCTCTTTCTTCGATCCTGCTGGGGGAGGGGATCCTATA</t>
  </si>
  <si>
    <t>ACH7777</t>
  </si>
  <si>
    <t>GGGCTTTCTCCGCTATGGTTGGGACAGCCTTCAGCATGATTATAAGACTAGAATTGTCTGGACCAGGGTCGATGCTTGGGGATGACCAAATATATAATGTTGTGGTCACGGCTCACGCCCTAATAATGATTTTCTTCTTCGTAATGCCTGTACTAATAGGAGGTTTTGGCAATTGGTTTGTGCCATTGTATATCGGAGCCCCAGACATGGCGTTTCCGAGGCTTAATAACATTAGCTTCTGGTTACTTCCTCCCGCCCTACTTTTGTTGTTAGGGTCATCTCTGATAGAGCAAGGGGCCGGAACCGGCTGAACAATATACCCTCCTCTCTCGTCAATTCAATCACATTCAGGAGGGTCTGTTGATATGGCTATATTTAGCTTGCACTTGGCTGGAGCTTCATCGATAATGGGTGCTATAAATTTCATTACGACTATTATAAATATGAGGGCCCCAGGTATGACTATGGACAGGATACCTTTATTTGTTTGGTCTGTTCTCGTTACTGCTATTTTACTACTACTATCTCTCCCAGTTCTAGCAGGTGCAATAACCATGCTATTGACTGATAGGAACTTTAACACCTCTTTCTTCGATCCTGCTGGGGGAGGAGATCCCATA</t>
  </si>
  <si>
    <t>AAK0118</t>
  </si>
  <si>
    <t>ABA4108</t>
  </si>
  <si>
    <t>Scleractinia</t>
  </si>
  <si>
    <t>Dendrophylliidae</t>
  </si>
  <si>
    <t>Balanophyllia</t>
  </si>
  <si>
    <t>Balanophyllia elegans</t>
  </si>
  <si>
    <t>GGATTGGGGCAGGTATGCTCGGCACGGCCTTCAGTATGCTAATAAGATTAGAGCTCTCGGCTCCGGGGGCGATGTTAGGAGACGATCATCTTTATAATGTAATTGTTACGGCACACGCTTTTATTATGATTTTTTTTTTGGTTATGCCAGTGATGATAGGGGGGTTTGGGAATTGGTTGGTTCCATTATATATTGGAGCACCTGATATGGCTTTCCCACGGCTTAATAATATTAGTTTTTGGTTATTGGCCCCTTCTTTAATATTATTATTAGGTTCCGCTTTTGTTGAACAAGGAGCTGGTACCGGGTGAACGGTCTATCCTCCTTTATCTGGCATTCAGGCCCATTCTGGCGGGGCGGTGGATATGGCTATTTTTAGTCTCCACTTAGCTGGGGCGTCCTCGATTATGAGTGCAATGAATTTTATAACAACTATATTTAATATGCGGGCTCCCGGGGTAACGTTGAATAGAATGCCCTTATTTGTGTGGTCTATCTTGATTACTGCTTTTTTATTATTATTGTCTTTGCCTGTATTAGCGGGGGGAATAACCATGCTTTTAACGGATAGAAACTTTAACACTACTTTCTTCGACCCCGCCGGGGGGGGGGATCCGATT</t>
  </si>
  <si>
    <t>GGATTGGGGCAGGTATGCTCGGCACAGCCTTCAGTATGTTAATAAGATTAGAGCTCTCGGCTCCGGGGGCTATGTTAGGAGACGATCATCTTTATAATGTAATTGTTACGGCACACGCTTTTATTATGATCTTTTTTTTGGTTATGCCAGTGATGATAGGGGGGTTTGGAAATTGGTTGGTTCCACTATATATTGGGGCCCCTGATATGGCTTTCCCACGGCTTAATAACATTAGTTTTTGGCTGTTGCCCCCTGCTTTAATATTGTTATTAGGTTCTGCTTTTGTTGAACAAGGGGCGGGTACCGGATGAACGGTTTATCCTCCTCTGTCTAGCATTCAGGCCCATTCTGGTGGGGCGGTGGATATGGCTATTTTTAGTCTCCACTTAGCTGGGGCGTCCTCTATTTTGGGCGCAATGAATTTTATAACAACTATATTTAATATGCGGGCTCCTGGGATAACGTTGAATAGAATGCCTTTATTTGTGTGGTCTATCTTGATTACTGCTTTTTTATTATTATTGTCTTTGCCCGTATTAGCGGGGGCCATAACCATGCTTTTAACGGACAGAAACTTTAATACAACTTTCTTTGACCCCGCAGGGGGGGGAGATCCGATT</t>
  </si>
  <si>
    <t>AAF6001</t>
  </si>
  <si>
    <t>GGATTGGGGCAGGTATGCTCGGCACGGCCTTCAGTATGCTAATAAGATTAGAGCTCTCGGCTCCGGGGGCTATGTTAGGAGACGATCATCTTTATAATGTAATTGTTACGGCACACGCTTTGATTATGATTTTTTTTTTGGTTATGCCAGTGATGATAGGGGGGTTTGGGAATTGGTTGGTTCCATTATATATTGGAGCACCTGATATGGCTTTCCCACGGCTTAATAATATTAGTTTTTGGTTGTTGCCCCCTGCTTTAATATTATTATTAGGCTCCTCTTTCGTTGAACAAGGAGCTGGTACCGGGTGAACGATTTATCCTCCTTTAGCTAGCATTCAGGCCCATTCTGGCGGGGCGGTGGATATGGCTATTTTTAGTCTCCACTTAGCTGGGGCGTCCTCGATTTTGGGTGCAATGAATTTTATAACAACTATATTTAATATGCGGGCTCCCGGGGTAACGTTGAATAGAATGCCCTTATTTGTGTGGTCTATCTTGATTACTGCTTTTTTATTATTATTGTCTTTGCCTGTATTAGCGGGGGCAATAACCATGCTTTTAACGGATAGAAACTTTAACACTACTTTCTTCGACCCTGCAGGGGGGGGGGANCCAATT</t>
  </si>
  <si>
    <t>ABA9105</t>
  </si>
  <si>
    <t>ACY3742</t>
  </si>
  <si>
    <t>GAATGGGATCTGGTATGATAGGCACAGCTTTAAGTATGTTAATAAGATTGGAACTATCTGCCCCTGGTACTATGTTAGGGGACGACCATCTTTATAATGTCATAGTAACAGCGCATGCTTTTGTTATGATTTTCTTTTTAGTAATGCCAGTTATGATAGGAGGGTTTGGTAATTGGTTGGTGCCTTTGTATATTGGTGCCCCCGATATGGCTTTTCCTCGATTAAACAATATTAGTTTTTGGTTGCTCCCCCCCGCGCTTATACTATTATTAGGCTCCGCCTTTGTTGAGCAAGGAGTGGGAACAGGGTGGACAGTTTATCCTCCTTTATCCGGCATTCAAACGCACTCAGGAGGGGCCGTCGACATGGCTATTTTTAGTCTTCATTTAGCGGGTGCTTCTTCTATATTAGGGGCAATGAATTTTATAACGACCATATTTAATATGAGAGCGCCAGGGTTGACAATGGACAGACTTCCATTATTTGTGTGGTCTATTTTAATTACTGCCTTTTTATTGTTGCTCTCCTTACCTGTTTTAGCAGGGGGGATTACTATGCTTTTAACAGATAGAAATTTTAATACGACTTTTTTTGATCCAGCCGGGGGTGGAGACCCTATT</t>
  </si>
  <si>
    <t>GAATAGGATCTGGTATGATCGGCACAGCCTTAAGTATGTTAATAAGATTGGAACTATCTGCCCCTGGTACTATGTTAGGGGACGACCATCTTTATAATGTCATAGTAACAGCTCATGCTTTTATTATGATTTTCTTTCTAGTAATGCCCGTTATGATAGGAGGGTTTGGTAATTGGTTAGTACCTCTATATATTGGTGCTCCCGATATGGCTTTCCCTCGATTAAACAATATTAGTTTTTGGTTACTTCCCCCTGCGCTTATATTATTATTAGGCTCTGCCTTTGTTGAGCAAGGAGTGGGAACAGGATGGACAGTCTATCCTCCTTTATCCAGTATTCAAACACACTCGGGAGGGGCGGTTGACATGGCCATTTTTAGCCTTCATTTAGCGGGTGCCTCTTCTATTTTAGGGGCAATGAATTTTATAACGACTATATTTAATATGAGAGCTCCAGGAATGACAATGGACAGACTTCCATTATTTGTATGGTCTATTTTAATCACTGCCTTTTTATTGTTGCTTTCCTTACCTGTTTTAGCAGGAGCTATTACTATGCTTTTAACAGATAGGAATTTTAATACAACTTTCTTTGATCCGGCCGGGGGTGGAGACCCTATT</t>
  </si>
  <si>
    <t>AAF8957</t>
  </si>
  <si>
    <t>Hormathiidae</t>
  </si>
  <si>
    <t>Hormathia</t>
  </si>
  <si>
    <t>Hormathia nodosa</t>
  </si>
  <si>
    <t>GAATAGGATCTGGTATGATAGGTACAGCTTTAAGTATGTTAATAAGATTGGAGCTATCTGCCCCTGGTACTATGTTAGGGGACGACCATCTTTATAATGTCATAGTAACAGCGCATGCTTTTGTTATGATTTTCTTTTTAGTAATGCCAGTTATGATAGGAGGGTTTGGTAATTGGTTGGTACCTTTGTATATTGGTGCCCCCGATATGGCTTTCCCTCGATTAAACAATATTAGTTTTTGGTTGCTTCCTCCTGCGCTTATACTATTATTAGGCTCTGCCTTTGTTGAGCAAGGAGTGGGAACAGGGTGGACAGTTTATCCTCCCTTATCTAGTATTCAAACGCATTCGGGAGGGGCGGTCGACATGGCCATTTTTAGCCTTCATTTAGCGGGTGCTTCTTCTATATTAGGGGCAATGAATTTTATAACGACCATATTTAATATGAGAGCGCCAGGGTTGACCATGGACAGACTTCCATTATTTGTGTGGTCTATTTTAATTACTGCCTTTTTATTGTTGCTTTCTTTACCTGTTTTAGCAGGGGGTATTACTATGCTTTTAACAGATAGAAATTTTAATACGACTTTCTTTGATCCGGCCGGGGGTGGAGACCCTATT</t>
  </si>
  <si>
    <t>ACI0658</t>
  </si>
  <si>
    <t>ABA0241</t>
  </si>
  <si>
    <t>Alcyonacea</t>
  </si>
  <si>
    <t>Coralliidae</t>
  </si>
  <si>
    <t>Corallium</t>
  </si>
  <si>
    <t>Corallium kishinouyei</t>
  </si>
  <si>
    <t>-----------------------------------------------CTAGAGCTGTCAGCTCCAGGTAGTATGTTAGGAGATGATCATCTATATAATGTGATCGTAACAGCACATGCTTTATTAATGATTTTCTTCCTGGTAATGCCAGTAATGATTGGGGGATTCGGAAATTGGTTTGTGCCAATTATGATTGGTGCACCCGATATGGCCTTTCCCAGATTAAACAATATTAGTTTTTGGTTATTACCGCCTT</t>
  </si>
  <si>
    <t>Chrysogorgiidae</t>
  </si>
  <si>
    <t>Chrysogorgia</t>
  </si>
  <si>
    <t>Chrysogorgia monticola</t>
  </si>
  <si>
    <t>GAGCTTTTTCTGGAATGGCGGGGACAGCTTCGAGTATGTTAATACGGCTAGAACTGTCAGCTCCAGGTAGTATGTTAGGAGATGATCATCTATATAATGTGATTGTAACATCACATGCTTTATTAATGATTTTCTTCCTGGTAATGCCAGTACTGATTGGGGGATTCGGAAATTGGTTTGTACCAATTATGATTGGTGCACCTGATATGGCTTTTCCTAGATTAAACAATATCAGTTTCTGGTTATTACCGCCTTCTCTACTACTATTGGCTGGTTCTATGTTTGTGGAACAAGGGGCAGGTACAGGCTGGACCATTTATCCCCCATTAGCAAGTATTCAAGCTCATTCAGGGGGAGCAGTGGACATGGCCATATTCAGTTTACATCTAGCTGGGGTATCTTCCATTTTAAGTTCTATTAACTTTATAACTACAATAATTAACATGAGGGTTCCTGGTATGAGTATGCATAGATTACCTCTATTCGTCTGGTCTGTATTAGTTACTACTATATTGTTATTATTATCTTTACCAGTATTAGCGGGTGCAATCACAATGTTGTTGACAGATAGGAATTTTAATACAACATTCTTTGACCCTGCAGGAGGGGGAGATCCTATT</t>
  </si>
  <si>
    <t>ACI0005</t>
  </si>
  <si>
    <t>Paragorgiidae</t>
  </si>
  <si>
    <t>Paragorgia</t>
  </si>
  <si>
    <t>Paragorgia arborea</t>
  </si>
  <si>
    <t>GAGCTTTTTCCGGAATGGCGGGGACAGCTTCGAGTATGTTAATACGGCTAGAACTGTCAGCTCCAGGTAGTATGTTAGGAGATGATCATCTATATAATGTGATTGTAACAGCACATGCTTTATTAATGATTTTCTTCATGGTAATGCCAGTAATGATTGGGGGATTCGGAAATTGGTTCGTGCCAATTATGATCGGTGCACCCGATATGGCCTTTCCCAGATTAAACAATATTAGTTTTTGGTTATTACCGCCTTCTCTAATACTATTGACTGGTTCTATGTTTGTGGAACAGGGGGCAGGTACAGGTTGGACCATTTATCCCCCATTAGCAAGTGTTCAAGCCCACTCAGGGGGAGCCGTGGACATGGCCATATTCAGTTTACATCTAGCTGGGGTGTCTTCCATTTTAAGTTCTATTAACTTTATAACCACTATAATTAACATGAGAATTCCTGGTATGAGTATGCATAGATTACCTCTATTCGTATGGTCTATTTTAATTACTACAATACTGTTATTGTTATCTCTACCAGTATTAGCGGGTGCAATTACAATGTTATTAACAGATAGAAATTTTAATACAACATTCTTTGATCCTGCGGGAGGGGGGGACCCAATT</t>
  </si>
  <si>
    <t>ACI2409</t>
  </si>
  <si>
    <t>ACB5982</t>
  </si>
  <si>
    <t>Plexauridae</t>
  </si>
  <si>
    <t>Trichogorgia</t>
  </si>
  <si>
    <t>Trichogorgia capensis</t>
  </si>
  <si>
    <t>GGGCTTTTTCTGGAATGGCGGGAACAGCTTCGAGTATGCTAATACGGCTAGAACTGTCAGCTCCGGGTAGTATGTTAGGAGATGATCATCTATATAATGTGATTGTAACATCACATGCTTTATTAATGATTTTCTTCTTGGTAATGCCAGTAATGATTGGGGGATTCGGTAATTGGTTTGTACCAATTATGATTGGTGCGCCTGATATGGCTTTTCCTAGATTAAACAATATTAGTTTCTGGTTATTACCACCTTCTCTAATACTATTGGTTGGTTCTATGTTTGTGGAACAGGGGGCAGGTACCGGTTGGACCATTTATCCTCCATTAGCAAGTATTCAAGCTCATTCAGGGGGAGCAGTGGACATGGCCATATTTAGCTTACATCTAGCTGGGGTATCCTCCATTTTAAGTTCTATTAACTTTATAACTACTATAATTAACATGAGGGTTCCTGGTATGAGTATGCATAGATTACCTCTATTTGTATGGTCTGTATTAATTACTACTATACTGTTATTGTTATCGTTACCAGTATTAGCGGGTGCAATTACAATGTTATTAACAGATAGGAATTTTAATACAACATTCTTTGACCCTGCAGGAGGGGGAGATCCTATT</t>
  </si>
  <si>
    <t>GAGCTTTTTCTGGAATGGCAGGGACAGCTTCGAGTATGTTAATACGGCTAGAGCTGTCAGCTCCAGGTAGTATGTTAGGAGATGATCATTTATATAATGTGATTGTAACAGCACATGCTTTATTAATGATTTTCTTCATGGTAATGCCAATCATGATCGGAGGATTCGGAAATTGGTTTGTACCAATCATGATAGGTGCACCTGATATGGCCTTTCCTAGATTAAACAATATCAGTTTCTGGTTATTACCGCCTTCTCTAATACTATTGACCGGTTCTATGTTTGTGGAACAAGGGGCAGGTACAGGCTGGACCGTTTATCCCCCATTAGCAAGTATTCAAGCTCATTCAGGGGGAGCAGTGGACATGGCCATATTCAGTTTACATCTAGCTGGGGCATCTTCCATTTTAAGTTCTATTAACTTTATAACTACTATAATTAACATGAGGGTTCCTGGTATGAGTATGCATAGATTACCTCTATTCGTATGGTCTGTATTAATTACTACTATATTGCTATTATTGTCTTTACCAGTATTAGCGGGTGCAATCACCATGTTATTGACGGATAGAAATTTTAATACAACATTCTTTGACCCTGCAGGAGGGGGAGATCCTATT</t>
  </si>
  <si>
    <t>ACB5525</t>
  </si>
  <si>
    <t>Stephanogorgia</t>
  </si>
  <si>
    <t>Stephanogorgia faulkneri</t>
  </si>
  <si>
    <t>GGGCTTTTTCTGGAATGGCGGGTACAGCTTCGAGTATGCTAATACGGCTAGAACTGTCAGCTCCGGGCAGTATGCTAGGAGACGATCATCTATATAATGTGATTGTAACATCACATGCTTTATTAATGATTTTCTTCCTGGTAATGCCAGTAATGATTGGGGGTTTCGGTAATTGGTTTGTACCAATTATGATCGGTGCGCCTGATATGGCTTTTCCTAGATTAAACAACATCAGTTTCTGGTTATTGCCGCCTTCTCTAATACTACTGGTTGGTTCTATGTTTGTGGAACAAGGGGCAGGTACAGGCTGGACCATTTATCCCCCATTAGCAAGTATTCAAGCTCATTCAGGGGGAGCAGTGGATATGGCCATATTCAGTTTACATCTAGCTGGGGTATCTTCCATTTTAAGTTCTATTAACTTTATAACTACTATAATTAACATGAGGGTTCCTGGTATGAGTATGCATAGATTACCTCTATTTGTATGGTCTGTATTGGTTACTACTATATTGTTATTGTTATCGTTACCAGTATTAGCGGGCGCAATTACAATGTTATTGACAGATAGGAATTTTAATACAACATTCTTTGACCCTGCAGGAGGGGGAGATCCTATT</t>
  </si>
  <si>
    <t>ACI2162</t>
  </si>
  <si>
    <t>Nephtheidae</t>
  </si>
  <si>
    <t>Gersemia</t>
  </si>
  <si>
    <t>Gersemia sp.</t>
  </si>
  <si>
    <t>GTGCTTTTTCTGGGATGGCGGGGACAGCTTCGAGTATGTTAATACGGCTAGAACTGTCAGCTCCAGGTAGTATGATAGGGGATGATCATCTATATAATGTAATTGTGACAGCACATGCTTTATTAATGATTTTCTTCCTGGTAATGCCAGTAATGATTGGGGGGTTCGGAAATTGGTTTGTGCCAATTATGATTGGTGCACCCGATATGGCCTTTCCTAGATTAAACAATATTAGTTTCTGGTTATTGCCCCCTGCTCTAATCCTATTAGTTGGTTCTATGTTTGTGGAACAAGGGGCAGGTACAGGCTGGACCGTTTACCCCCCACTATCAGGCATTCAAGCCCATTCAGGGGGAGCAGTGGATATGGCCATATTTAGTCTACATCTAGCTGGTATATCTTCCATTTTAAGTTCTATAAACTTTATAACTACTATACTTAACATGAGGGTTCCTGGTATGAGTATGCATAGACTACCTCTATTCGTATGGTCTGTATTAATTACAACAATATTGTTATTATTATCTTTACCAGTGTTAGCTGGTGCAATTACAATGTTATTGACAGATAGAAATTTTAATACAACATTCTTTGACCCTGCGGGAGGGGGAGACCCCATT</t>
  </si>
  <si>
    <t>AAN9179</t>
  </si>
  <si>
    <t>GTGCTTTTTCTGGAATGGCAGGGACAGCTTTGAGTATGTTAATACGGCTAGAACTGTCCGCTCCAGGTAGTATGTTAGGAGATGATCATTTATATAATGTAATTGTAACAGCACATGCTTTATTAATGATTTTCTTCCTAGTAATGCCAGTAATGATCGGAGGATTCGGAAATTGGTTTGTGCCAATTATGATTGGTGCGCCTGATATGGCCTTTCCTAGATTAAACAATATTAGTTTCTGGTTATTACCACCTTCTCTAATACTATTGGTTGGTTCTATGTTTGTGGAACAAGGGGCAGGTACAGGCTGGACCATTTATCCCCCACTATCAAGCATTCAAGCCCATTCAGGGGGAGCAGTGGATATGGCTATATTTAGTCTACATCTAGCTGGTGTATCTTCCATTTTAAGTTCTATTAACTTTATAACTACTATAATCAACATGAGGGTTCCTGGTATGAGTATGCATAGATTACCTCTATTCGTATGGTCTGTATTAATTACTACAATATTGTTATTATTATCTTTACCAGTGTTAGCTGGTGCAATTACAATGTTATTGACAGATAGAAATTTTAATACTACATTCTTTGACCCTGCGGGAGGGGGAGATCCCATT</t>
  </si>
  <si>
    <t>ACA9745</t>
  </si>
  <si>
    <t>AAD3965</t>
  </si>
  <si>
    <t>Hydrozoa</t>
  </si>
  <si>
    <t>Anthoathecata</t>
  </si>
  <si>
    <t>GTTTATTTTCAGGTATGGTAGGAACTGCATTAAGTGCACTAATAAGACTAGAACTATCTACTCCAGGATCAGTTTTAGGAGATGATCACTTATATAATGTTATAGTAACTGCCCATGCTTTTGTTATGATTTTCTTCATGGTTATGCCTATAATGATTGGAGGTTTTGGTAATTGATTCATACCTTTATATGTAGGAGCTCCTGATATGGCATTCCCTAGATTAAACAACTTAAGTTTTTGGTTGTTACCACCTGCATTACTGCTTTTGATAGCCTCGTCATTTGTAGAACAAGGTGCAGGTACTGGGTGGACGGTTTACCCTCCTCTATCAGGTCCTCAAGCTCATTCAGGAGGTTCTGTAGATCTAGCAATTTTTAGTTTACACTGTGCTGGTGCTTCATCAATAATGGGAGCTATAAATTTTATTACAACTATATTCAATATGAGA---GCACCTGGAATGACTTTCGATAAACTACCGTTATTCGTTTGATCAGTCCTTATAACAGCAGTATTACTTCTATTGTCTTTACCTGTATTAGCAGGTGCTATAACAATGTTACTGACAGATAGAAATTTTAATACAACCTTCTTTGACCCTGCAGGAGGAGGAGACCCT</t>
  </si>
  <si>
    <t>Porpitidae</t>
  </si>
  <si>
    <t>Velella</t>
  </si>
  <si>
    <t>Velella velella</t>
  </si>
  <si>
    <t>GTTTATTTTCAGGCATGGTAGGTACAGCCTTAAGTGCTTTAATTAGATTAGAACTATCAACTCCCGGATCAGTCTTAGGAGATGATCACTTATATAATGTTATAGTAACTGCTCACGCTTTTGTAATGATATTCTTCATGGTCATGCCTATTATGATTGGGGGTTTTGGTAATTGATTTATTCCATTATATGTAGGAGCTCCAGATATGGCTTTCCCAAGATTAAATAATTTAAGTTTCTGATTACTTCCACCTGCCTTACTGCTTTTAATAGCATCCTCCTTCGTAGAGCAAGGAGCTGGAACTGGTTGAACAGTTTATCCACCTTTATCAGGCCCTCAAGCTCATTCTGGAGGTTCTGTAGACTTGGCTATCTTTAGTTTACATTGTGCAGGTGCCTCATCAATTATGGGAGCTATAAACTTTATAACTACTATATTTAATATGAGA---GCACCTGGTATGAGCTTTGATAAACTACCTCTTTTTGTTTGATCAGTGCTTATAACAGCAGTCTTATTATTACTATCACTACCTGTATTAGCAGGTGCTATAACAATGCTTCTTACAGATAGAAATTTTAATACTACATTCTTTGACCCAGCTGGAGGAGGAGATCCG</t>
  </si>
  <si>
    <t>AAD4451</t>
  </si>
  <si>
    <t>GTTTATTTTCAGGTATGGTAGGAACTGCACTAAGTGCATTAATAAGACTAGAATTATCTACTCCGGGATCGGTTTTAGGAGATGATCATTTATATAATGTTATAGTAACTGCCCATGCTTTTGTTATGATTTTCTTCATGGTTATGCCTATAATGATTGGAGGTTTTGGTAATTGGTTCATACCTTTATATGTAGGAGCTCCTGATATGGCATTCCCTAGATTAAACAACTTAAGTTTTTGGTTATTACCACCTGCATTATTGCTTTTAATAGCCTCATCCTTTGTAGAACAAGGCGCAGGTACTGGATGGACAGTTTACCCTCCTTTATCAGGTCCTCAAGCTCATTCAGGAGGTTCTGTAGACCTAGCAATTTTTAGTTTGCATTGTGCTGGTGCTTCATCTATAATGGGAGCCATAAATTTTATTACAACTATTTTCAATATGAGA---GCTCCTGGAATGACTTTCGATAAATTACCATTATTTGTTTGGTCAGTCCTTATAACAGCAGTACTACTTCTATTGTCTCTACCTGTATTAGCAGGTGCTATAACAATGTTACTTACTGATAGAAATTTTAATACAACATTCTTTGACCCTGCAGGAGGAGGAGACCCT</t>
  </si>
  <si>
    <t>ACC3637</t>
  </si>
  <si>
    <t>GAATAGGATCTGGTATGATAGGCACAGCTTTAAGTATGTTAATAAGATTGGAACTATCTGCCCCTGGTACTATGTTAGGGGACGACCATCTTTATAATGTCATAGTAACAGCTCATGCTTTTATTATGATTTTCTTTTTAGTAATGCCCGTTATGATAGGAGGGTTTGGAAATTGGTTAGTACCTTTATATATTGGTGCACCCGATATGGCCTTCCCTCGACTAAACAATATTAGTTTTTGGTTGCTGCCCCCTGCCCTTATATTATTATTAGGCTCTGCTTTTGTGGAGCAAGGAGTAGGAACAGGGTGGACAGTCTACCCCCCTCTATCCGGCATTCAAACACACTCGGGAGGAGCGGTTGACATGGCCATTTTTAGTCTTCATCTAGCGGGTGCCTCTTCTATTTTAGGGGCAATGAATTTTATAACAACCATATTTAATATGAGAGCTCCAGGAATGACAATGGACAGACTTCCATTATTTGTATGGTCTATTTTAATTACTGCCTTTTTATTATTGCTCTCTTTACCTGTTTTAGCAGGAGGGATTACTATGCTTTTAACAGATAGGAACTTTAACACAACTTTCTTTGATCCGGCCGGGGGTGGAGACCCTATT</t>
  </si>
  <si>
    <t>ABA7707</t>
  </si>
  <si>
    <t>GTGCTTTTTCTGGAATGGCAGGGACAGCTTCAAGTATGTTAATACGGTTAGAACTGTCAGCTCCAGGTAGTATGTTAGGAGATGATCATCTATATAATGTGATTGTAACATCACATGCTTTATTAATGATTTTCTTCCTAGTTATGCCAGTAATGATTGGGGGATTCGGAAATTGGTTTGTGCCAATTATGATTGGTGCGCCCGATATGGCCTTTCCTAGATTAAACAATATTAGTTTTTGGTTACTACCACCTTCTCTAATACTATTAGTTGGTTCTATGTTTGTGGAACAAGGGGCAGGTACAGGTTGGACCATTTATCCCCCATTATCAGGCATTCAAGCCCATTCAGGGGGAGCAGTGGATATGGCTATATTTAGTCTACATCTAGCTGGTGTATCTTCTATTTTAAGTTCTATAAACTTTATAACTACTATAATTAATATGAGGGTTCCTGGAATGAGTATGCATAGATTACCTCTATTCGTATGGTCTGTATTAATTACTACAATATTGTTGTTACTATCTTTACCAGTGTTAGCTGGTGCAATTACAATGTTATTGACAGATAGAAATTTTAATACAACATTCTTTGACCCCGCGGGAGGAGGAGATCCTATT</t>
  </si>
  <si>
    <t>AAP1189</t>
  </si>
  <si>
    <t>Gersemia rubiformis</t>
  </si>
  <si>
    <t>GTGCTTTTTCTGGGATGGCGGGGACAGCTTCAAGTATGTTAATACGGCTAGAACTATCAGCTCCAGGTAGTATGATAGGGGATGATCATCTATATAATGTAATTGTGACAGCACATGCTTTATTAATGATTTTTTTCCTGGTAATGCCAGTAATGATTGGGGGGTTCGGAAATTGGTTTGTGCCAATTATGATTGGTGCACCCGATATGGCCTTTCCTAGATTAAACAATATTAGTTTCTGGTTATTACCCCCTGCTCTAATCCTATTAGTTGGTTCTATGTTTGTGGAACAGGGGGCAGGTACAGGCTGGACCGTTTATCCCCCCCTATCAGGCATTCAAGCCCATTCAGGGGGAGCAGTGGATATGGCCATATTTAGTCTACATCTAGCTGGTATATCTTCCATTTTAAGTTCTATCAACTTTATAACTACTATACTTAACATGAGGGTTCCTGGTATGAGTATGCATAGACTACCTCTATTCGTATGGTCTGTATTAATAACAACAATATTGTTATTACTATCTTTACCAGTGTTAGCTGGTGCAATTACAATGTTATTGACAGATAGAAATTTTAATACAACATTCTTTGACCCTGCGGGAGGAGGAGATCCTATT</t>
  </si>
  <si>
    <t>AAR9450</t>
  </si>
  <si>
    <t>AAX5515</t>
  </si>
  <si>
    <t>Leptothecata</t>
  </si>
  <si>
    <t>GNGCATTTTCAGGAATGGTAGGAACAGCATTAAGTATGTTAATTAGATTAGAATTAGCAGGACCGGGTGCTATGTTCGGAGATGATCACTTATATAATGTAATAGTAACTGCCCATGCTTTTGTTATGATTTTCTTCTTAGTAATGCCAGTTTTAATTGGGGGTTTCGGTAATTGATTAGTACCTTTATATATAGGAGCACCCGATATGGCATTTCCTAGGTTAAATAACCTAAGTTTTTGGTTACTTCCACCAGCATTATTATTATTATTAGGGTCTTCTTTAGTAGAACAAGGAGCAGGTACTGGTTGAACAGTTTACCCTCCTTTATCAGGACCTCAAACGCATTCAGGAGGGTCAGTAGATATGGCAATTTTTAGTTTACATTGTGCAGGTGCTTCATCTATTATGGGTGCCATAAATTTTATTACAACAATATTTAATATGAGA---GCCCCTGGCTTGACTTTAGATAAATTACCATTATTTGTTTGGTCAGTCTTAATTACTGCCTTTTTATTACTTTTATCTTTACCTGTGTTAGCTGGAGCTATTACGATGTTACTTACAGATAGGAATTTTAACACAACATTCTTTGATCCAGCAGGTGGGGGTGATCCA</t>
  </si>
  <si>
    <t>GAGCATTTTCAGGTATGGTAGGAACTGCATTAAGTATGTTGATTAGATTAGAATTAGCAGGACCGGGTGCTATGTTTGGAGATGATCATTTATATAATGTCATAGTCACTGCACATGCTTTTGTTATGATTTTCTTTTTAGTAATGCCAGTCTTAATTGGAGGCTTTGGTAATTGATTAGTACCATTGTATATAGGAGCACCAGATATGGCATTTCCTAGACTAAATAATTTAAGTTTTTGATTACTACCACCTGCATTATTATTATTATTAGGATCTTCTTTAGTTGAACAAGGAGCAGGAACAGGTTGAACTGTTTACCCTCCTTTATCAGGACCTCAAACTCATTCAGGAGGATCTGTTGATATGGCAATATTTAGTTTACATTGTGCAGGTGCTTCATCTATTATGGGGGCAATAAATTTTATTACTACTATATTTAATATGAGA---GCACCCGGACTAACTCTGGATAAACTACCATTATTTGTTTGATCTGTTTTAATTACAGCATTTTTATTATTACTATCTCTTCCAGTTTTAGCTGGAGCAATAACTATGTTATTGACAGATAGAAATTTCAATACAACATTCTTTGATCCTGCGGGAGGAGGTGACCCT</t>
  </si>
  <si>
    <t>AAD5403</t>
  </si>
  <si>
    <t>GAGCATTTTCAGGAATGGTAGGAACAGCATTAAGTATGTTAATTAGATTAGAATTAGCAGGACCGGGTGCTATGTTCGGAGATGATCATTTATATAATGTAATAGTAACTGCACATGCTTTTGTTATGATTTTTTTCTTGGTAATGCCAGTCTTAATTGGAGGCTTTGGAAATTGGTTAGTTCCTTTATACATAGGAGCACCCGATATGGCATTTCCTAGATTAAATAATTTAAGTTTTTGGTTACTTCCACCAGCATTATTATTATTATTAGGATCTTCTTTAGTAGAACAAGGAGCTGGTACAGGTTGGACAGTTTATCCTCCTTTATCAGGACCGCAAACACATTCAGGAGGTTCAGTTGACATGGCAATTTTTAGTTTACATTGTGCAGGTGCTTCATCTATTATGGGTGCTATTAATTTTATTACAACAATATTTAATATGAGA---GCTCCTGGTTTAACTTTAGATAAACTACCTTTATTTGTTTGATCAGTATTAATCACTGCTTTTTTATTACTTCTATCTTTACCTGTATTAGCAGGAGCTATAACAATGTTACTTACAGATAGAAATTTTAATACAACATTTTTTGATCCAGCAGGAGGAGGTGATCCA</t>
  </si>
  <si>
    <t>ACQ7512</t>
  </si>
  <si>
    <t>AAA4674</t>
  </si>
  <si>
    <t>Rhizostomeae</t>
  </si>
  <si>
    <t>Catostylidae</t>
  </si>
  <si>
    <t>Crambionella</t>
  </si>
  <si>
    <t>Crambionella stuhlmanni</t>
  </si>
  <si>
    <t>GTGCTTTTTCTGCAATGATAGGTACAGCCTTCAGTATGATTATAAGACTCGAATTATCTGGTCCTGGTTCTATGTTAGGAGATGACCAACTTTACAATGTTGTTGTCACCGCTCACGCTTTAATAATGATTTTTTTCTTCGTTATGCCTGTATTAATAGGCGGATTCGGAAACTGATTAGTACCTCTTTATATAGGTGCTCCTGATATGGCATTTCCTAGACTAAATAATATTAGTTTTTGGTTATTACCGCCAGCACTCTTATTGCTACTTGGCTCATCCTTAGTAGAACAAGGAGTCGGGACAGGATGAACTATATACCCACCACTTAGTTCAATCCAAGCTCACTCTGGAGGATCTGTGGATATGGGGATATTTAGTTTACATTTAGCAGGGGCCTCCTCTATAATGGGAGCTATTAATTTCATTACTACAATTTTAAATATGAGAGCCCCAGGGATGACTATGGATAAAATTCCCTTGTTTGTATGGTCAGTATTAGTAACAGCGATACTTTTACTTCTATCCCTACCTGTATTGGCTGGAGCTATCACTATGTTATTAACAGACAGAAATTTCAATACTTCTTTCTTTGATCCTGCTGGA---------------</t>
  </si>
  <si>
    <t>GTGCTTTCTCTGCTATGGTAGGAACTGCCTTTAGTATGATTATAAGATTGGAACTGTCAGGACCTGGATCTATGCTAGGAGATGACCAATTATACAATGTTGTAGTAACTGCACATGCTCTAATAATGATTTTCTTTTTTGTTATGCCCGTCTTAATAGGGGGGTTTGGAAATTGACTGGTTCCATTATATATTGGAGCCCCAGATATGGCTTTCCCAAGGCTTAACAATATTAGTTTTTGATTGCTGCCCCCAGCTCTGCTTTTACTATTAGGGTCTTCTCTTATAGAACAGGGAGCAGGTACTGGATGAACAATTTATCCCCCCCTAAGCGCAATTCAGGCCCATTCCGGTGGTTCAGTAGATATGGCTATATTTAGTTTGCATCTGGCAGGGGCCTCCTCAATAATGGGAGCTATAAATTTTATCACTACCATATTAAATATGAGGGCCCCCGGAATGACTATGGATAAAATACCTCTATTCGTATGATCCGTACTGGTAACCGCAATATTATTGTTATTATCCTTACCTGTCTTGGCTGGGGCTATTACAATGTTATTAACCGACAGAAACTTTAATACATCCTTCTTTGACCCTGCTGGAGGAGGAGATCCAATT</t>
  </si>
  <si>
    <t>ACQ4136</t>
  </si>
  <si>
    <t>Crambionella sp.</t>
  </si>
  <si>
    <t>GGGCTTTTTCTGCAATGATAGGTACAGCTTTCAGTATGATTATAAGACTTGAATTATCTGGTCCTGGTTCTATGTTAGGAGATGACCAACTTTACAACGTTGTTGTCACTGCTCACGCTTTAATAATGATTTTTTTCTTCGTTATGCCTGTATTAATAGGCGGATTTGGAAACTGACTAGTACCTCTTTATATCGGTGCCCCTGATATGGCATTTCCTAGATTAAATAATATTAGCTTTTGATTATTGCCACCAGCTCTTTTATTACTACTTGGCTCATCTTTGGTAGAACAGGGAGTGGGAACAGGATGGACTATATACCCACCACTTAGCTCAATCCAAGCTCATTCTGGAGGCTCTGTAGATATGGGAATATTTAGTTTGCATTTAGCAGGAGCTTCCTCAATAATGGGAGCTATTAATTTCATCACCACGATTTTGAATATGAGAGCCCCGGGAATGACTATGGATAAAATTCCATTATTTGTCTGATCGGTTTTAGTGACAGCAATATTATTACTACTATCCTTACCTGTATTAGCTGGAGCTATCACCATGTTATTGACAGATAGAAACTTTAATACTTCATTCTTTGATCCTGCGGGGGGAGGAGATCCAATA</t>
  </si>
  <si>
    <t>ACA9257</t>
  </si>
  <si>
    <t>Siphonophorae</t>
  </si>
  <si>
    <t>GTTTATTTTCAGGTATGGTAGGAACTGCCCTTAGTATGTTAATCAGATTAGAATTGTCAGGACCTGGTACCATGTTTGGAGATGATCATCTCTATAATGTTATAGTAACTGCTCATGCATTTGTTATGATCTTTTTCCTTGTAATGCCAGTTCTAATTGGAGGATTTGGTAACTGATTCGTACCCCTGTTTATAGGTGCTCCGGATATGGCCTTTCCTAGGTTGAATAACCTAAGTTTTTGGTTACTGCCCCCTGCTCTATTATTATTACTAGGGTCATCTCTGATAGAACAAGGTGCAGGTACTGGTTGAACTGTTTACCCTCCTTTGTCTGGCCCCCAAACTCATTCCGGAGGATCAGTTGATATGGCTATCTTCAGTTTACACTGTGCAGGTGCCTCATCAATCATGGGTGCCATTAACTTTATAACCACTATATTTAATATGAGA---GCTCCCGGTATGACTATGGATAAATTACCACTATTTGTTTGATCCGTTTTGATAACTGCCTTTCTCTTATTACTGTCACTACCTGTATTAGCCGGAGCTATTACTATGTTACTTACTGATAGGAATTTTAATACTACTTTCTTCGACCCCGCAGGAGGAGGTGACCCA</t>
  </si>
  <si>
    <t>ACA8958</t>
  </si>
  <si>
    <t>GTTTATTTTCAGGTATGGTGGGAACTGCTCTTAGTATGTTAATCAGATTGGAGTTATCAGGACCCGGTACTATGTTTGGAGACGATCACCTTTATAATGTTATAGTAACTGCTCATGCCTTTGTCATGATCTTTTTCCTTGTAATGCCAGTTCTAATTGGAGGCTTCGGTAACTGGTTCGTACCCCTGTTTATAGGTGCTCCGGATATGGCCTTCCCTAGGTTAAACAACCTAAGCTTTTGATTACTACCTCCCGCTTTATTATTATTATTAGGGTCATCCTTAATAGAACAAGGTGCAGGAACTGGTTGAACTGTTTACCCTCCTTTATCTGGCCCCCAAACTCATTCTGGGGGGTCGGTTGATATGGCCATTTTCAGTTTGCACTGTGCGGGTGCCTCCTCGATTATGGGTGCTATTAACTTCATAACCACTATATTTAATATGAGA---GCCCCTGGCATGACTATGGATAAGTTACCATTATTTGTTTGATCAGTTTTGATAACTGCCTTCCTCTTACTACTATCATTACCCGTGTTGGCCGGAGCTATAACTATGTTACTTACTGATAGGAATTTTAATACTACTTTCTTCGACCCTGCAGGAGGTGGTGATCCG</t>
  </si>
  <si>
    <t>ACY4752</t>
  </si>
  <si>
    <t>ACM9406</t>
  </si>
  <si>
    <t>GGGCATTTTCAGGTATGGTTGGAACTGCATTAAGTATGTTAATTAGATTAGAATTAGCAGGCCCAGGAGCAATGTTTGGAGACGATCACCTATATAATGTTATAGTAACTGCACATGCATTTGTAATGATATTCTTTTTAGTAATGCCAGTATTAATAGGAGGTTTTGGTAATTGATTTGTACCCTTATATATAGGGGCCCCGGATATGGCATTTCCTAGGTTAAATAACTTAAGCTTTTGACTACTACCTCCAGCCTTATTATTGTTATTAGGATCTTCCCTAGTTGAACAAGGAGCAGGTACAGGTTGAACAGTTTACCCTCCTTTATCAGGTTCACAAACACATTCAGGTGGATCAGTAGACATGGCAATATTTAGTTTACATTGTGCCGGTGCTTCATCTATTATGGGAGCAATTAATTTTATTACAACTATATTTAACATGAGA---GCCCCGGGATTAACTTTAGATAAATTACCTTTATTTGTCTGATCTGTTTTAATTACAGCCTTTTTATTATTATTATCCTTACCAGTATTAGCTGGAGCTATTACAATGTTATTGACAGATAGAAATTTTAATACTACATTTTTTGACCCTGCAGGAGGAGGCGATCCA</t>
  </si>
  <si>
    <t>Laodiceidae</t>
  </si>
  <si>
    <t>Laodicea</t>
  </si>
  <si>
    <t>Laodicea undulata</t>
  </si>
  <si>
    <t>GAGCATTTTCAGGTATGGTAGGTACTGCTTTAAGTATGTTAATTAGATTAGAATTAGCAGGTCCAGGAGCAATGTTTGGGGACGATCATTTATATAATGTAATCGTCACGGCTCATGCTTTTGTGATGATATTTTTCTTAGTTATGCCAGTTTTAATAGGAGGTTTCGGTAATTGGTTTATTCCTTTATATATCGGAGCTCCTGATATGGCATTTCCTAGATTAAATAATTTAAGTTTTTGACTATTACCTCCAGCATTATTATTATTGCTAGGATCTTCTTTAGTCGAACAAGGAGCTGGTACTGGGTGGACTGTATATCCTCCTTTATCAGGCCCTCAAACACATTCAGGGGGTTCCGTAGATATGGCTATATTTAGTTTACATTGTGCAGGTGCTTCTTCTATTATGGGAGCCATAAATTTCATAACAACTATTTTCAATATGAGA---GCCCCAGGATTAACTATGGATAAATTACCTTTATTTGTTTGATCCGTATTAATAACAGCTTTCTTATTATTATTATCTCTTCCAGTACTAGCTGGAGCCATAACAATGTTATTGACAGACAGAAATTTTAATACGACATTTTTTGATCCTGCAGGGGGTGGAGATCCA</t>
  </si>
  <si>
    <t>ACW1912</t>
  </si>
  <si>
    <t>GAGCATTTTCAGGTATGGTAGGAACTGCATTAAGTATGTTAATTAGATTAGAGTTAGCAGGACCGGGAGCTATGTTTGGAGACGATCATTTATATAATGTAATTGTAACTGCACATGCTTTTGTAATGATTTTCTTTTTAGTAATGCCAGTATTAATTGGGGGATTTGGTAACTGATTTGTACCTTTATATATAGGTGCCCCAGATATGGCATTTCCAAGATTAAATAACTTAAGTTTTTGATTATTACCTCCAGCATTACTATTATTATTAGGATCATCTTTAGTAGAACAAGGAGCAGGTACAGGTTGAACTGTTTATCCTCCTCTATCAGGTTCACAAACACACTCAGGAGGTTCAGTAGATATGGCTATATTTAGTTTACATTGTGCAGGTGCTTCTTCAATTATGGGAGCTATTAATTTTATTACTACAATATTTAATATGAGA---GCACCAGGGTTAACTTTAGATAGATTACCATTATTCGTATGATCTGTATTAATTACAGCTTTTTTACTTTTATTATCTTTACCAGTATTAGCTGGTGCTATTACAATGTTATTAACAGATAGAAATTTTAATACTACATTTTTTGACCCAGCAGGAGGAGGTGACCCA</t>
  </si>
  <si>
    <t>AAP1046</t>
  </si>
  <si>
    <t>Physaliidae</t>
  </si>
  <si>
    <t>Physalia</t>
  </si>
  <si>
    <t>Physalia utriculus</t>
  </si>
  <si>
    <t>GTTTATTTTCAGGTATGGTAGGAACTGCTCTTAGTATGTTAATCAGGTTGGAATTATCAGGGCCCGGTACTATGTTTGGAGACGATCACCTTTACAATGTCATAGTAACTGCTCATGCGTTTGTCATGATCTTTTTCCTTGTTATGCCAGTCCTAATCGGAGGTTTCGGTAATTGATTTATACCCCTCTTCATAGGTGCCCCAGATATGGCTTTCCCTAGGTTAAACAACTTAAGTTTTTGGTTACTACCCCCTGCTCTATTACTATTATTAGGGTCGTCTCTGATAGAACAAGGCGCAGGGACTGGGTGAACCGTTTACCCCCCTTTGTCTGGCCCCCAAACTCATTCTGGGGGTTCAGTTGATATGGCCATTTTCAGTTTGCACTGTGCAGGTGTTTCCTCTATTATGGGTGCTATAAACTTTATAACCACTATATTTAATATGAGA---GCCCCTGGTATGACTATGGATAAATTACCGCTGTTTGTTTGGTCGGTTTTGATAACTGCCTTCCTCCTGTTACTATCACTACCCGTACTGGCTGGGGCTATAACCATGTTACTTACTGATAGGAATTTTAATACTACTTTCTTTGACCCCGCAGGGGGTGGTGACCCA</t>
  </si>
  <si>
    <t>AAH8444</t>
  </si>
  <si>
    <t>GTTTATTTTCAGGTATGGTAGGAACTGCTCTTAGTATGTTAATCAGGTTAGAGTTATCAGGACCCGGTACTATGTTTGGAGATGATCACCTTTATAATGTTATAGTAACTGCTCATGCCTTTGTCATGATCTTTTTCCTTGTAATGCCAGTCCTAATCGGAGGCTTCGGTAACTGGTTCGTACCCCTATTTATAGGTGCTCCGGATATGGCCTTCCCTAGGTTGAACAACCTAAGTTTTTGATTATTACCCCCTGCTTTATTACTACTATTAGGGTCATCCTTGATAGAACAAGGTGCAGGAACTGGTTGAACTGTTTACCCTCCTTTGTCTGGCCCCCAAACTCATTCTGGGGGATCAGTTGATATGGCTATTTTCAGTTTACACTGTGCGGGTGCCTCCTCAATTATGGGTGCTATTAACTTCATAACCACTATATTTAATATGAGG---GCCCCTGGTATGACTATGGATAAGTTACCATTATTTGTCTGATCAGTTTTGATAACTGCCTTCCTCTTATTACTATCATTACCCGTGTTGGCCGGAGCTATAACTATGTTACTTACTGATAGAAATTTTAATACTACTTTCTTCGACCCTGCGGGAGGTGGTGATCCA</t>
  </si>
  <si>
    <t>ACM7076</t>
  </si>
  <si>
    <t>ACJ0105</t>
  </si>
  <si>
    <t>Hydridae</t>
  </si>
  <si>
    <t>GAGCTTTTTCTGGGATGATAGGTACTGCTTTAAGTATGTTAATTAGAATTGAACTCTCAGCACCCGGAAGAATAATAGGAGATGATCATTTATATAATGTTATAGTAACAGCTCATGCTTTTGTTATGATATTTTTCTTAGTAATGCCAGTTTTAATAGGAGGTTATGGAAATTGATTTGTTCCTATTTATATAGGAGCACCAGACATGGCTTTTCCTAGACTTAATAACTTAAGTTTTTGATTATTACCCCCCGCATTAATTTTACTTTTAACTTCTTCTTTAGTAGAACAAGGAGCAGGAACAGGATGAACTGTATACCCCCCTTTATCTGGGCCACTAGCTCATTCTGGAGGGTCTGTTGATTTAGCTATTTTTAGCTTACACTGTGCTGGTTTTTCTTCTATTGCAGGAGCTATAAATTTTATTACAACTATTTTCAATATGAGA---ACACCGGGTTTAACATTTGATAAACTCCCTTTATTTGTTTGATCGGTATTAATCACAGCATTTTTATTATTATTATCTTTACCTGTTTTAGCAGGAGCAATAACTATGCTTTTAACTGATAGAAATTTTAATACTACTTTTTTTGATCCTGCTGGAGGAGGTGATCCT</t>
  </si>
  <si>
    <t>Hydra</t>
  </si>
  <si>
    <t>Hydra hymanae</t>
  </si>
  <si>
    <t>GAGCTTTTTCCGGAATGATAGGAACAGCTTTAAGCATGTTAATTAGAATAGAACTATCTAATACAGGTCAAGTAATAGGAGATGATCATTTATATAATGTAATAGTTACTGCACATGCTTTTGTTATGATATTTTTTTTAGTAATGCCAGTGTTAATAGGTGGTTTTGGGAATTGATTTGTACCTATATATATAGGAGCCCCAGACATGGCTTTTCCAAGATTAAATAATTTAAGTTTTTGATTATTACCCCCAGCTTTAATTTTACTTCTTACATCTTCATTAGTTGAACAAGGAGCTGGTACTGGTTGAACAGTTTACCCTCCTTTATCAGGACCATTAGCTCATTCAGGTGGATCAGTAGATTTAGCTATTTTTAGTCTTCACTGTGCAGGTTTTTCGTCAATTGCAGGAGCTATTAATTTTATTACGACTATTTTTAACATGAGA---ACACCAAATTTAACATTCGATAAATTACCTTTATTCGTATGATCTATTCTAATTACAGCTTTTTTATTATTATTATCACTACCTGTACTAGCTGGTGCTATAACAATGTTATTAACAGATAGAAATTTTAATACTACTTTTTTTGACCCAGCAGGGGGAGGTGACCCT</t>
  </si>
  <si>
    <t>AAG7362</t>
  </si>
  <si>
    <t>GGGCATTTTCTGGAATGATAGGAACTGCTTTAAGTATGTTAATTAGAATAGAACTTTCAGCACCAGGAAGAGTAATAGGAGATGATCATTTATATAATGTAATAGTAACAGCTCATGCTTTTGTAATGATATTCTTTTTAGTTATGCCAGTCTTAATAGGAGGTTATGGAAATTGATTTGTGCCTATATATATAGGAGCACCAGACATGGCTTTTCCTAGGCTAAATAATTTAAGTTTTTGATTACTCCCTCCTGCATTAATCCTACTTTTAACTTCATCTTTAGTAGAACAAGGAGCAGGGACAGGTTGAACAGTTTATCCCCCTTTATCTGGGCCTTTAGCTCATTCAGGAGGGTCTGTAGATCTAGCTATTTTTAGTCTACATTGTGCCGGGTTCTCTTCAATTGCTGGAGCAATTAATTTTATTACAACTATCTTCAATATGAGA---ACACCAGGTTTAACATTTGATAAACTTCCTTTATTCGTATGATCTGTTTTAATAACAGCATTCTTATTACTTCTTTCTCTTCCTGTTTTAGCAGGAGCAATAACTATGTTATTGACTGATAGAAATTTTAATACTACTTTTTTTGACCCAGCTGGAGGAGGAGATCCC</t>
  </si>
  <si>
    <t>AAN6775</t>
  </si>
  <si>
    <t>ACM3971</t>
  </si>
  <si>
    <t>Ulmaridae</t>
  </si>
  <si>
    <t>Aurelia</t>
  </si>
  <si>
    <t>GTGCTTTTTCTGCTATGGTAGGAACTGCCTTTAGTATGATTATAAGATTGGAACTATCAGGACCTGGGTCCATGTTAGGAGACGATCAATTATATAATGTTGTAGTAACTGCGCATGCTTTGATAATGATTTTCTTTTTCGTAATGCCCGTCCTGATAGGAGGGTTTGGAAATTGGTTGGTTCCTTTATATATAGGAGCCCCAGATATGGCTTTCCCAAGGCTTAACAATATTAGTTTTTGATTATTACCCCCAGCCTTACTTCTATTATTAGGATCTTCCCTTATAGAACAAGGAGCAGGTACTGGATGAACAATTTATCCCCCTCTAAGTGCAATTCAAGCCCACTCCGGAGGTTCAGTAGATATGGCTATATTCAGCCTACATTTGGCAGGAGCCTCCTCTATAATGGGAGCAATAAACTTTATTACTACCATATTGAATATGAGAGCTCCCGGAATGACTATGGATAAGATACCTTTGTTTGTTTGATCTGTATTAGTAACTGCGGTATTGTTATTATTATCTTTGCCTGTTTTGGCTGGAGCAATTACCATGTTATTAACTGACAGGAACTTTAATACATCTTTCTTTGACCCCGCTGGAGGAGGAGATCCAATA</t>
  </si>
  <si>
    <t>Phacellophora</t>
  </si>
  <si>
    <t>Phacellophora camtschatica</t>
  </si>
  <si>
    <t>GGGCCTTCTCTGCTATGGTAGGAACTGCTCTTAGTATGGTTATAAGACTTGAACTCTCAGGTCCAGGATCTATGCTTGGAGATGACCAATTGTACAATGTAGTTGTAACTGCTCATGCTTTTGTTATGATTTTCTTTTTTGTTATGCCCGTATTAATAGGGGGTTTTGGGAATTGGTTTGTTCCTTTATATATTGGAGCTCCCGATATGGCCTTTCCCAGACTTAACAACATTAGTTTTTGATTACTACCTCCTGCCCTTCTCCTATTATTAGGGTCTGCATTAGTAGAACAAGGAGCAGGGACTGGATGAACAGTTTATCCCCCTCTTAGCTCAATACAATTTCATTCAGGAGGTTCTGTAGATATGGCTATATTTAGCCTACATTTAGCAGGTGCTTCTTCAATTATGGGAGCAATTAATTTTATAACTACCATTCTTAATATGAGAGCACCAGGGATGACAATGGACAGAATGCCTTTGTTTGTCTGATCCATATTAATAACAGCAATACTTCTTTTATTAACACTTCCTGTATTAGCTGGTTCAATTACAATGTTATTAACAGATAGAAATTTTAATACGTCTTTTTTTGATCCTGCTGGAGGAGGTGACCCTATT</t>
  </si>
  <si>
    <t>ACR4297</t>
  </si>
  <si>
    <t>ACY3864</t>
  </si>
  <si>
    <t>GAGCATTCTCTGGAATGGTTGGAACCGCTTTAAGTATGCTAATAAGATTAGAATTAGCAGGACCAGGTCCAATGTTTGGAGATGATCATTTATATAATGTTATAGTAACAGCTCATGCTTTTGTCATGATATTCTTTTTAGTAATGCCTGTTTTAATTGGAGGTTTTGGTAATTGATTTATACCATTATATATTGGAGCTCCTGATATGGCATTTCCTAGACTTAATAATTTAAGTTTTTGATTACTTCCTCCTGCTTTACTATTATTACTAGGTTCTTCTTTAGTAGAACAAGGAGCAGGAACAGGTTGAACTGTTTATCCACCTTTAGCTGGACCTCAAACACATTCTGGAGGTTCCGTAGATATGGCAATTTTTAGTTTACATTGTGCAGGTGCCTCTTCAATTATGGGTGCTATTAATTTTATCACAACCATTTTTAATATGAGA---GCCCCTGGCTTAACTATGGATAAACTACCATTATTTGTATGATCTGTCTTAATTACTGCATTCTTATTATTATTATCCTTACCAGTTTTAGCAGGAGCAATAACTATGCTTTTAACAGATAGAAATTTTAATACAACATTTTTTGATCCAGCAGGAGGAGGAGATCCT</t>
  </si>
  <si>
    <t>GTGCTTTCTCAGGTATGGTAGGTACAGCATTAAGTATGCTAATCAGACTAGAACTTGCAGGACCAGGAGCTATGTTTGGAGACGATCATTTATACAATGTAATAGTAACTGCACACGCTTTTGTAATGATTTTTTTTCTAGTAATGCCCGTATTAATAGGAGGATTTGGTAATTGATTTATTCCTTTATACATAGGAGCCCCAGATATGGCTTTTCCTAGATTAAATAACTTAAGTTTTTGACTATTGCCCCCAGCTTTACTTCTTCTATTAGGATCTTCTTTAGTAGAACAAGGAGCAGGAACAGGATGAACCGTTTATCCTCCTTTATCCGGACCTCAAACTCATTCAGGAGGTTCAGTAGATATGGCTATATTCAGTCTTCATTGTGCTGGAGCTTCTTCTATTATGGGAGCCATAAATTTTATAACAACTATATTTAACATGAGA---GCCCCAGGATTAACCCTGGACAAATTACCCCTATTTGTATGATCTGTATTAATAACAGCCTTTCTGTTATTATTATCTTTACCAGTTTTAGCAGGAGCTATAACAATGCTTTTAACTGATCGTAATTTTAATACAACCTTTTTTGACCCTGCTGGGGTAGGAGATCCT</t>
  </si>
  <si>
    <t>ACM3194</t>
  </si>
  <si>
    <t>Aequoreidae</t>
  </si>
  <si>
    <t>Aequorea</t>
  </si>
  <si>
    <t>Aequorea sp.</t>
  </si>
  <si>
    <t>GAGCATTTTCCGGAATGGTAGGTACAGCTTTAAGTATGTTAATCAGACTAGAATTAGCTGGGCCCGGACCCATGTTTGGGGATGATCATTTATATAATGTTATCGTTACAGCTCATGCTTTTGTCATGATTTTCTTTTTAGTAATGCCAGTTTTAATAGGAGGTTTTGGTAATTGGTTCGTTCCATTATACATAGGAGCCCCTGATATGGCATTTCCAAGATTAAATAATTTAAGTTTTTGATTACTTCCGCCAGCATTATTACTATTGTTAGGTTCTTCATTGGTCGAACAAGGAGCAGGAACAGGATGAACAGTTTATCCTCCTTTATCAGGTGCTCAGACTCATTCAGGAGGTTCAGTAGATATGGCTATTTTTAGTTTACATTGTGCAGGTGCTTCTTCTATTATGGGAGCTATTAACTTTATAACAACTATTTTTAATATGAGA---GCCCCAGGTTTAACTATGGATAAATTACCATTATTTGTTTGGTCTGTCTTAATTACTGCTTTTTTATTATTATTATCCCTTCCTGTATTGGCAGGAGCTATAACCATGTTATTAACTGATAGAAATTTCAATACTACATTCTTCGATCCCGCAGGAGGAGGTGATCCA</t>
  </si>
  <si>
    <t>ACO4122</t>
  </si>
  <si>
    <t>ACY4622</t>
  </si>
  <si>
    <t>Campanulariidae</t>
  </si>
  <si>
    <t>Clytia</t>
  </si>
  <si>
    <t>Clytia languida</t>
  </si>
  <si>
    <t>GAGCATTCTCAGGAATGGTTGGAACAGCATTAAGTATGTTAATTAGATTAGAACTAGCAGGCCCAGGTGCCATGTTTGGAGATGATCACTTGTATAATGTCATAGTAACTGCACATGCTTTTGTTATGATCTTTTTTTTAGTAATGCCCGTATTAATTGGGGGATTTGGTAATTGATTAGTTCCTTTATATATAGGAGCACCAGATATGGCATTTCCTAGGTTAAATAATCTAAGTTTCTGATTATTACCACCAGCATTATTATTATTACTAGGATCTTCTTTAGTTGAACAAGGAGCAGGTACAGGTTGAACTGTTTATCCTCCTTTATCAGGTTCACAAACCCATTCAGGGGGGTCAGTAGATATGGCTATATTTAGTTTACATTGTGCTGGTGCATCTTCTATTATGGGAGCAATAAATTTTATTACTACAATTTTTAATATGAGA---GCCCCAGGATTAACTTTAGATAAATTACCATTGTTTGTATGATCTGTATTAATTACTGCTTTCTTATTATTACTATCTTTACCTGTTTTAGCCGGTGCTATAACAATGTTATTAACAGATAGAAATTTCAATACTACATTTTTTGATCCTGCAGGAGGTGGAGACCCT</t>
  </si>
  <si>
    <t>GAGCTTTTTCAGGTATGATTGGTACAGCATTAAGTATGCTAATAAGATTAGAATTAGCAGGACCAGGACCAATGTTCGGGGACGACCATTTATATAATGTCATAGTAACAGCACATGCTCTTGTTATGATATTTTTCCTAATTATGCCAGTATTAATAGGAGGTTTTGGAAATTGATTTGTGCCTTTATACATTGGAGCTCCGGATATGGCATTTCCAAGATTAAATAATTTAAGTTTTTGACTTTTACCACCTGCTTTACTATTATTATTAGGTTCTTCATTAATAGAACAAGGAGCAGGAACAGGATGAACTTTATATCCACCTTTATCAGGCCCACAAACACATTCTGGGGGATCTGTAGACATGGCTATTTTTAGTTTACACTGTGCGGGTGCTTCTTCTATTATGGGAGCTATAAATTTTATAACAACTATATTTAATATGAGG---GCTCCAGGTTTAACCATGGATAAACTACCACTATTTGTTTGATCGGTATTAATAACAGCTGTTTTATTGTTATTATCTTTACCAGTACTAGCTGGTGCTATAACGATGTTATTAACAGATCGTAACTTTAATACTACATTCTTCGACCCAGCAGGGGGAGGAGATCCA</t>
  </si>
  <si>
    <t>ACA9750</t>
  </si>
  <si>
    <t>GAGCTTTTTCAGGTATGGTGGGTACAGCCTTAAGTATGTTAATTAGACTAGAATTAGCAGGACCAGGTCCTATGTTTGGAGATGATCATTTGTATAATGTAATAGTCACTGCACACGCATTTGTAATGATTTTCTTTTTAGTAATGCCTGTATTAATAGGTGGATTTGGTAATTGGTTCGTCCCTTTATATATAGGAGCACCAGATATGGCCTTTCCTAGACTAAATAATCTTAGTTTCTGATTATTACCTCCAGCATTATTACTATTATTAGGTTCATCTTTGATTGAACAAGGTGCAGGTACAGGTTGGACTGTTTATCCGCCCTTATCTGGCCCCCAAACACATTCAGGCGGTTCTGTAGATATGGCTATATTTAGTTTACACTGTGCAGGTGCTTCTTCAATCATGGGAGCTATAAATTTTATAACAACCATATTAAATATGAGA---GCTCCTGGTTTAACTATGGATAAATTACCATTATTTGTATGATCCATATTAATAACAGCATTCTTATTATTACTATCTCTGCCTGTTTTAGCAGGTGCTATAACTATGTTATTAACTGATAGAAATTTTAATACAACATTTTTTGATCCAGCAGGAGGAGGTGATCCA</t>
  </si>
  <si>
    <t>pValueBinomial</t>
  </si>
  <si>
    <t>pValueWilcoxon</t>
  </si>
  <si>
    <t>AllClasses</t>
  </si>
  <si>
    <t>classNames</t>
  </si>
  <si>
    <t>sign</t>
  </si>
  <si>
    <t>("14", "16")</t>
  </si>
  <si>
    <t>negative</t>
  </si>
  <si>
    <t>RelativeDist</t>
  </si>
  <si>
    <t>pseudoReplicates</t>
  </si>
  <si>
    <t>Class</t>
  </si>
  <si>
    <t>variable</t>
  </si>
  <si>
    <t>value</t>
  </si>
  <si>
    <t>className</t>
  </si>
  <si>
    <t>positive</t>
  </si>
  <si>
    <t>MEAN</t>
  </si>
  <si>
    <t>MEDIAN</t>
  </si>
  <si>
    <t>MAX</t>
  </si>
  <si>
    <t>MIN</t>
  </si>
  <si>
    <t>(blank)</t>
  </si>
  <si>
    <t>Grand Total</t>
  </si>
  <si>
    <t>Row Labels</t>
  </si>
  <si>
    <t>Count of sign</t>
  </si>
  <si>
    <t>HalfinGroupDist</t>
  </si>
  <si>
    <t>HalfoutGroupDistanceDiff</t>
  </si>
  <si>
    <t>EstimatedBranchLengths</t>
  </si>
  <si>
    <t>RelativeBrLength</t>
  </si>
  <si>
    <t>SignedRelativeBrLength</t>
  </si>
  <si>
    <t>Mean</t>
  </si>
  <si>
    <t>Median</t>
  </si>
  <si>
    <t>Positives</t>
  </si>
  <si>
    <t>Count</t>
  </si>
  <si>
    <t>Negatives</t>
  </si>
  <si>
    <t>averaging</t>
  </si>
  <si>
    <t>deleting</t>
  </si>
  <si>
    <t>Averaging pseudoreps</t>
  </si>
  <si>
    <t>NOTE this pair has an anomalously small genetic distance, below 2%. Watch out for this, and can consider deleting pairs below 2% divergence.</t>
  </si>
  <si>
    <t>Values sorted</t>
  </si>
  <si>
    <t>Binom p-val</t>
  </si>
  <si>
    <t>Wilcox p-val</t>
  </si>
  <si>
    <t>V=88</t>
  </si>
  <si>
    <t>opposite signs</t>
  </si>
  <si>
    <t>pair 14 ingroup distance</t>
  </si>
  <si>
    <t>pair 16 ingroup distance</t>
  </si>
  <si>
    <t>mean</t>
  </si>
  <si>
    <t>median</t>
  </si>
  <si>
    <t>same as with R pipeline</t>
  </si>
  <si>
    <t>revised value after converting to relative branch lengths in this file</t>
  </si>
  <si>
    <t>before looking at pseudoreps</t>
  </si>
  <si>
    <t>in this sheet</t>
  </si>
  <si>
    <t>removing pairs</t>
  </si>
  <si>
    <t>with &lt;2% divergence</t>
  </si>
  <si>
    <t>averaging method</t>
  </si>
  <si>
    <t>for pseudoreplicates</t>
  </si>
  <si>
    <t>removing this pair</t>
  </si>
  <si>
    <t>values sorted: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</si>
</sst>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rgb="FF555555"/>
      <name val="Lucida Sans"/>
      <family val="2"/>
    </font>
    <font>
      <sz val="8"/>
      <color theme="1"/>
      <name val="Lucida Sans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FDFDF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rgb="FFCFD4D8"/>
      </right>
      <top/>
      <bottom style="medium">
        <color rgb="FFCFD4D8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0" fontId="18" fillId="0" borderId="10" xfId="0" applyFont="1" applyBorder="1" applyAlignment="1">
      <alignment horizontal="left" vertical="center" wrapText="1"/>
    </xf>
    <xf numFmtId="0" fontId="19" fillId="33" borderId="10" xfId="0" applyFont="1" applyFill="1" applyBorder="1" applyAlignment="1">
      <alignment vertical="center"/>
    </xf>
    <xf numFmtId="0" fontId="19" fillId="33" borderId="10" xfId="0" applyFont="1" applyFill="1" applyBorder="1" applyAlignment="1">
      <alignment horizontal="right" vertical="center"/>
    </xf>
    <xf numFmtId="0" fontId="19" fillId="34" borderId="10" xfId="0" applyFont="1" applyFill="1" applyBorder="1" applyAlignment="1">
      <alignment vertical="center"/>
    </xf>
    <xf numFmtId="0" fontId="19" fillId="34" borderId="10" xfId="0" applyFont="1" applyFill="1" applyBorder="1" applyAlignment="1">
      <alignment horizontal="right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35" borderId="0" xfId="0" applyFill="1"/>
    <xf numFmtId="0" fontId="0" fillId="36" borderId="0" xfId="0" applyFill="1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arah Adamowicz" refreshedDate="42774.238060532407" createdVersion="4" refreshedVersion="4" minRefreshableVersion="3" recordCount="25">
  <cacheSource type="worksheet">
    <worksheetSource ref="C1:C1048576" sheet="RelativeDist"/>
  </cacheSource>
  <cacheFields count="1">
    <cacheField name="sign" numFmtId="0">
      <sharedItems containsBlank="1" count="3">
        <s v="positive"/>
        <s v="negative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5">
  <r>
    <x v="0"/>
  </r>
  <r>
    <x v="0"/>
  </r>
  <r>
    <x v="0"/>
  </r>
  <r>
    <x v="1"/>
  </r>
  <r>
    <x v="0"/>
  </r>
  <r>
    <x v="0"/>
  </r>
  <r>
    <x v="1"/>
  </r>
  <r>
    <x v="1"/>
  </r>
  <r>
    <x v="1"/>
  </r>
  <r>
    <x v="0"/>
  </r>
  <r>
    <x v="1"/>
  </r>
  <r>
    <x v="1"/>
  </r>
  <r>
    <x v="1"/>
  </r>
  <r>
    <x v="0"/>
  </r>
  <r>
    <x v="0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H1:I5" firstHeaderRow="1" firstDataRow="1" firstDataCol="1"/>
  <pivotFields count="1">
    <pivotField axis="axisRow" dataField="1" showAll="0">
      <items count="4">
        <item x="1"/>
        <item x="0"/>
        <item x="2"/>
        <item t="default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sign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4"/>
  <sheetViews>
    <sheetView workbookViewId="0">
      <selection activeCell="A4" sqref="A4:XFD4"/>
    </sheetView>
  </sheetViews>
  <sheetFormatPr defaultRowHeight="15" x14ac:dyDescent="0.25"/>
  <cols>
    <col min="1" max="1" width="13.28515625" customWidth="1"/>
    <col min="3" max="3" width="10.28515625" customWidth="1"/>
    <col min="4" max="4" width="12" bestFit="1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x14ac:dyDescent="0.25">
      <c r="A2">
        <v>1</v>
      </c>
      <c r="B2">
        <v>1.26743029146798</v>
      </c>
      <c r="C2" t="s">
        <v>23</v>
      </c>
      <c r="D2">
        <v>1.30967994271562E-2</v>
      </c>
      <c r="E2">
        <v>1.7025839255303099E-2</v>
      </c>
      <c r="F2">
        <v>4.2217834092950601E-2</v>
      </c>
      <c r="G2" t="s">
        <v>24</v>
      </c>
      <c r="H2">
        <v>23.45</v>
      </c>
      <c r="I2">
        <v>31.0474</v>
      </c>
      <c r="J2">
        <v>31.55</v>
      </c>
      <c r="K2">
        <v>14.824</v>
      </c>
      <c r="L2" t="s">
        <v>25</v>
      </c>
      <c r="M2" t="s">
        <v>26</v>
      </c>
      <c r="N2" t="s">
        <v>27</v>
      </c>
      <c r="O2" t="s">
        <v>27</v>
      </c>
      <c r="P2" t="s">
        <v>27</v>
      </c>
      <c r="Q2" t="s">
        <v>28</v>
      </c>
      <c r="R2" t="s">
        <v>25</v>
      </c>
      <c r="S2" t="s">
        <v>26</v>
      </c>
      <c r="T2" t="s">
        <v>29</v>
      </c>
      <c r="U2" t="s">
        <v>30</v>
      </c>
      <c r="V2" t="s">
        <v>31</v>
      </c>
      <c r="W2" t="s">
        <v>32</v>
      </c>
    </row>
    <row r="3" spans="1:23" x14ac:dyDescent="0.25">
      <c r="A3">
        <v>1</v>
      </c>
      <c r="B3">
        <v>1.26743029146798</v>
      </c>
      <c r="C3" t="s">
        <v>33</v>
      </c>
      <c r="D3">
        <v>1.30967994271562E-2</v>
      </c>
      <c r="E3">
        <v>1.7025839255303099E-2</v>
      </c>
      <c r="F3">
        <v>3.3309787825926598E-2</v>
      </c>
      <c r="G3" t="s">
        <v>24</v>
      </c>
      <c r="H3">
        <v>54.497399999999999</v>
      </c>
      <c r="I3">
        <v>31.0474</v>
      </c>
      <c r="J3">
        <v>68.546999999999997</v>
      </c>
      <c r="K3">
        <v>54.497399999999999</v>
      </c>
      <c r="L3" t="s">
        <v>25</v>
      </c>
      <c r="M3" t="s">
        <v>26</v>
      </c>
      <c r="N3" t="s">
        <v>34</v>
      </c>
      <c r="O3" t="s">
        <v>35</v>
      </c>
      <c r="P3" t="s">
        <v>36</v>
      </c>
      <c r="Q3" t="s">
        <v>37</v>
      </c>
      <c r="R3" t="s">
        <v>25</v>
      </c>
      <c r="S3" t="s">
        <v>26</v>
      </c>
      <c r="T3" t="s">
        <v>29</v>
      </c>
      <c r="U3" t="s">
        <v>30</v>
      </c>
      <c r="V3" t="s">
        <v>31</v>
      </c>
      <c r="W3" t="s">
        <v>32</v>
      </c>
    </row>
    <row r="4" spans="1:23" x14ac:dyDescent="0.25">
      <c r="A4">
        <v>2</v>
      </c>
      <c r="B4">
        <v>1.4032330568571101</v>
      </c>
      <c r="C4" t="s">
        <v>38</v>
      </c>
      <c r="D4">
        <v>2.4886148626710701E-2</v>
      </c>
      <c r="E4">
        <v>3.2351993214723901E-2</v>
      </c>
      <c r="F4">
        <v>4.89394289876715E-2</v>
      </c>
      <c r="G4" t="s">
        <v>39</v>
      </c>
      <c r="H4">
        <v>14.824</v>
      </c>
      <c r="I4">
        <v>34.156999999999996</v>
      </c>
      <c r="J4">
        <v>14.824</v>
      </c>
      <c r="K4">
        <v>14.824</v>
      </c>
      <c r="L4" t="s">
        <v>25</v>
      </c>
      <c r="M4" t="s">
        <v>26</v>
      </c>
      <c r="N4" t="s">
        <v>27</v>
      </c>
      <c r="O4" t="s">
        <v>27</v>
      </c>
      <c r="P4" t="s">
        <v>27</v>
      </c>
      <c r="Q4" t="s">
        <v>40</v>
      </c>
      <c r="R4" t="s">
        <v>25</v>
      </c>
      <c r="S4" t="s">
        <v>26</v>
      </c>
      <c r="T4" t="s">
        <v>27</v>
      </c>
      <c r="U4" t="s">
        <v>27</v>
      </c>
      <c r="V4" t="s">
        <v>27</v>
      </c>
      <c r="W4" t="s">
        <v>41</v>
      </c>
    </row>
    <row r="5" spans="1:23" x14ac:dyDescent="0.25">
      <c r="A5">
        <v>2</v>
      </c>
      <c r="B5">
        <v>1.4032330568571101</v>
      </c>
      <c r="C5" t="s">
        <v>42</v>
      </c>
      <c r="D5">
        <v>2.4886148626710701E-2</v>
      </c>
      <c r="E5">
        <v>3.2351993214723901E-2</v>
      </c>
      <c r="F5">
        <v>3.4876194477119399E-2</v>
      </c>
      <c r="G5" t="s">
        <v>39</v>
      </c>
      <c r="H5">
        <v>48.981000000000002</v>
      </c>
      <c r="I5">
        <v>34.156999999999996</v>
      </c>
      <c r="J5">
        <v>48.408299999999997</v>
      </c>
      <c r="K5">
        <v>53.685299999999998</v>
      </c>
      <c r="L5" t="s">
        <v>25</v>
      </c>
      <c r="M5" t="s">
        <v>26</v>
      </c>
      <c r="N5" t="s">
        <v>34</v>
      </c>
      <c r="O5" t="s">
        <v>43</v>
      </c>
      <c r="P5" t="s">
        <v>44</v>
      </c>
      <c r="Q5" t="s">
        <v>45</v>
      </c>
      <c r="R5" t="s">
        <v>25</v>
      </c>
      <c r="S5" t="s">
        <v>26</v>
      </c>
      <c r="T5" t="s">
        <v>27</v>
      </c>
      <c r="U5" t="s">
        <v>27</v>
      </c>
      <c r="V5" t="s">
        <v>27</v>
      </c>
      <c r="W5" t="s">
        <v>41</v>
      </c>
    </row>
    <row r="6" spans="1:23" x14ac:dyDescent="0.25">
      <c r="A6">
        <v>3</v>
      </c>
      <c r="B6">
        <v>1.04713623544724</v>
      </c>
      <c r="C6" t="s">
        <v>46</v>
      </c>
      <c r="D6">
        <v>2.81525334272631E-2</v>
      </c>
      <c r="E6">
        <v>3.6598293455442001E-2</v>
      </c>
      <c r="F6">
        <v>3.6712427420364201E-2</v>
      </c>
      <c r="G6" t="s">
        <v>47</v>
      </c>
      <c r="H6">
        <v>31.79</v>
      </c>
      <c r="I6">
        <v>20.7881</v>
      </c>
      <c r="J6">
        <v>31.79</v>
      </c>
      <c r="K6">
        <v>31.79</v>
      </c>
      <c r="L6" t="s">
        <v>48</v>
      </c>
      <c r="M6" t="s">
        <v>49</v>
      </c>
      <c r="N6" t="s">
        <v>50</v>
      </c>
      <c r="O6" t="s">
        <v>51</v>
      </c>
      <c r="P6" t="s">
        <v>52</v>
      </c>
      <c r="Q6" t="s">
        <v>53</v>
      </c>
      <c r="R6" t="s">
        <v>48</v>
      </c>
      <c r="S6" t="s">
        <v>49</v>
      </c>
      <c r="T6" t="s">
        <v>27</v>
      </c>
      <c r="U6" t="s">
        <v>27</v>
      </c>
      <c r="V6" t="s">
        <v>27</v>
      </c>
      <c r="W6" t="s">
        <v>54</v>
      </c>
    </row>
    <row r="7" spans="1:23" x14ac:dyDescent="0.25">
      <c r="A7">
        <v>3</v>
      </c>
      <c r="B7">
        <v>1.04713623544724</v>
      </c>
      <c r="C7" t="s">
        <v>55</v>
      </c>
      <c r="D7">
        <v>2.81525334272631E-2</v>
      </c>
      <c r="E7">
        <v>3.6598293455442001E-2</v>
      </c>
      <c r="F7">
        <v>3.8442913043090103E-2</v>
      </c>
      <c r="G7" t="s">
        <v>47</v>
      </c>
      <c r="H7">
        <v>11.001899999999999</v>
      </c>
      <c r="I7">
        <v>20.7881</v>
      </c>
      <c r="J7">
        <v>11.001899999999999</v>
      </c>
      <c r="K7">
        <v>11.001899999999999</v>
      </c>
      <c r="L7" t="s">
        <v>48</v>
      </c>
      <c r="M7" t="s">
        <v>49</v>
      </c>
      <c r="N7" t="s">
        <v>50</v>
      </c>
      <c r="O7" t="s">
        <v>51</v>
      </c>
      <c r="P7" t="s">
        <v>52</v>
      </c>
      <c r="Q7" t="s">
        <v>56</v>
      </c>
      <c r="R7" t="s">
        <v>48</v>
      </c>
      <c r="S7" t="s">
        <v>49</v>
      </c>
      <c r="T7" t="s">
        <v>27</v>
      </c>
      <c r="U7" t="s">
        <v>27</v>
      </c>
      <c r="V7" t="s">
        <v>27</v>
      </c>
      <c r="W7" t="s">
        <v>54</v>
      </c>
    </row>
    <row r="8" spans="1:23" x14ac:dyDescent="0.25">
      <c r="A8">
        <v>4</v>
      </c>
      <c r="B8">
        <v>-1.0504345861945099</v>
      </c>
      <c r="C8" t="s">
        <v>57</v>
      </c>
      <c r="D8">
        <v>2.9701419040374401E-2</v>
      </c>
      <c r="E8">
        <v>3.8611844752486697E-2</v>
      </c>
      <c r="F8">
        <v>6.6392897628047801E-2</v>
      </c>
      <c r="G8" t="s">
        <v>58</v>
      </c>
      <c r="H8">
        <v>48.857799999999997</v>
      </c>
      <c r="I8">
        <v>34.148800000000001</v>
      </c>
      <c r="J8">
        <v>48.736199999999997</v>
      </c>
      <c r="K8">
        <v>48.929499999999997</v>
      </c>
      <c r="L8" t="s">
        <v>25</v>
      </c>
      <c r="M8" t="s">
        <v>59</v>
      </c>
      <c r="N8" t="s">
        <v>60</v>
      </c>
      <c r="O8" t="s">
        <v>61</v>
      </c>
      <c r="P8" t="s">
        <v>62</v>
      </c>
      <c r="Q8" t="s">
        <v>63</v>
      </c>
      <c r="R8" t="s">
        <v>25</v>
      </c>
      <c r="S8" t="s">
        <v>59</v>
      </c>
      <c r="T8" t="s">
        <v>27</v>
      </c>
      <c r="U8" t="s">
        <v>27</v>
      </c>
      <c r="V8" t="s">
        <v>27</v>
      </c>
      <c r="W8" t="s">
        <v>64</v>
      </c>
    </row>
    <row r="9" spans="1:23" x14ac:dyDescent="0.25">
      <c r="A9">
        <v>4</v>
      </c>
      <c r="B9">
        <v>-1.0504345861945099</v>
      </c>
      <c r="C9" t="s">
        <v>65</v>
      </c>
      <c r="D9">
        <v>2.9701419040374401E-2</v>
      </c>
      <c r="E9">
        <v>3.8611844752486697E-2</v>
      </c>
      <c r="F9">
        <v>6.3205170984110895E-2</v>
      </c>
      <c r="G9" t="s">
        <v>58</v>
      </c>
      <c r="H9">
        <v>14.709</v>
      </c>
      <c r="I9">
        <v>34.148800000000001</v>
      </c>
      <c r="J9">
        <v>14.709</v>
      </c>
      <c r="K9">
        <v>14.709</v>
      </c>
      <c r="L9" t="s">
        <v>25</v>
      </c>
      <c r="M9" t="s">
        <v>59</v>
      </c>
      <c r="N9" t="s">
        <v>27</v>
      </c>
      <c r="O9" t="s">
        <v>27</v>
      </c>
      <c r="P9" t="s">
        <v>27</v>
      </c>
      <c r="Q9" t="s">
        <v>66</v>
      </c>
      <c r="R9" t="s">
        <v>25</v>
      </c>
      <c r="S9" t="s">
        <v>59</v>
      </c>
      <c r="T9" t="s">
        <v>27</v>
      </c>
      <c r="U9" t="s">
        <v>27</v>
      </c>
      <c r="V9" t="s">
        <v>27</v>
      </c>
      <c r="W9" t="s">
        <v>64</v>
      </c>
    </row>
    <row r="10" spans="1:23" x14ac:dyDescent="0.25">
      <c r="A10">
        <v>5</v>
      </c>
      <c r="B10">
        <v>1.2381439164497601</v>
      </c>
      <c r="C10" t="s">
        <v>67</v>
      </c>
      <c r="D10">
        <v>4.0410370496620898E-2</v>
      </c>
      <c r="E10">
        <v>5.25334816456072E-2</v>
      </c>
      <c r="F10">
        <v>7.5760471985778996E-2</v>
      </c>
      <c r="G10" t="s">
        <v>68</v>
      </c>
      <c r="H10">
        <v>21.99</v>
      </c>
      <c r="I10">
        <v>26.328399999999998</v>
      </c>
      <c r="J10">
        <v>21.99</v>
      </c>
      <c r="K10">
        <v>21.99</v>
      </c>
      <c r="L10" t="s">
        <v>25</v>
      </c>
      <c r="M10" t="s">
        <v>26</v>
      </c>
      <c r="N10" t="s">
        <v>27</v>
      </c>
      <c r="O10" t="s">
        <v>27</v>
      </c>
      <c r="P10" t="s">
        <v>27</v>
      </c>
      <c r="Q10" t="s">
        <v>69</v>
      </c>
      <c r="R10" t="s">
        <v>25</v>
      </c>
      <c r="S10" t="s">
        <v>26</v>
      </c>
      <c r="T10" t="s">
        <v>27</v>
      </c>
      <c r="U10" t="s">
        <v>27</v>
      </c>
      <c r="V10" t="s">
        <v>27</v>
      </c>
      <c r="W10" t="s">
        <v>70</v>
      </c>
    </row>
    <row r="11" spans="1:23" x14ac:dyDescent="0.25">
      <c r="A11">
        <v>5</v>
      </c>
      <c r="B11">
        <v>1.2381439164497601</v>
      </c>
      <c r="C11" t="s">
        <v>71</v>
      </c>
      <c r="D11">
        <v>4.0410370496620898E-2</v>
      </c>
      <c r="E11">
        <v>5.25334816456072E-2</v>
      </c>
      <c r="F11">
        <v>6.1188744684069901E-2</v>
      </c>
      <c r="G11" t="s">
        <v>68</v>
      </c>
      <c r="H11">
        <v>48.318399999999997</v>
      </c>
      <c r="I11">
        <v>26.328399999999998</v>
      </c>
      <c r="J11">
        <v>68.52</v>
      </c>
      <c r="K11">
        <v>67.072000000000003</v>
      </c>
      <c r="L11" t="s">
        <v>25</v>
      </c>
      <c r="M11" t="s">
        <v>26</v>
      </c>
      <c r="N11" t="s">
        <v>72</v>
      </c>
      <c r="O11" t="s">
        <v>73</v>
      </c>
      <c r="P11" t="s">
        <v>74</v>
      </c>
      <c r="Q11" t="s">
        <v>75</v>
      </c>
      <c r="R11" t="s">
        <v>25</v>
      </c>
      <c r="S11" t="s">
        <v>26</v>
      </c>
      <c r="T11" t="s">
        <v>27</v>
      </c>
      <c r="U11" t="s">
        <v>27</v>
      </c>
      <c r="V11" t="s">
        <v>27</v>
      </c>
      <c r="W11" t="s">
        <v>70</v>
      </c>
    </row>
    <row r="12" spans="1:23" x14ac:dyDescent="0.25">
      <c r="A12">
        <v>6</v>
      </c>
      <c r="B12">
        <v>1.0291699127763301</v>
      </c>
      <c r="C12" t="s">
        <v>76</v>
      </c>
      <c r="D12">
        <v>4.1533727425037803E-2</v>
      </c>
      <c r="E12">
        <v>5.3993845652549097E-2</v>
      </c>
      <c r="F12">
        <v>7.4042881439240302E-2</v>
      </c>
      <c r="G12" t="s">
        <v>77</v>
      </c>
      <c r="H12">
        <v>18.78</v>
      </c>
      <c r="I12">
        <v>34.285200000000003</v>
      </c>
      <c r="J12">
        <v>18.78</v>
      </c>
      <c r="K12">
        <v>18.78</v>
      </c>
      <c r="L12" t="s">
        <v>25</v>
      </c>
      <c r="M12" t="s">
        <v>78</v>
      </c>
      <c r="N12" t="s">
        <v>79</v>
      </c>
      <c r="O12" t="s">
        <v>80</v>
      </c>
      <c r="P12" t="s">
        <v>81</v>
      </c>
      <c r="Q12" t="s">
        <v>82</v>
      </c>
      <c r="R12" t="s">
        <v>25</v>
      </c>
      <c r="S12" t="s">
        <v>78</v>
      </c>
      <c r="T12" t="s">
        <v>83</v>
      </c>
      <c r="U12" t="s">
        <v>84</v>
      </c>
      <c r="V12" t="s">
        <v>85</v>
      </c>
      <c r="W12" t="s">
        <v>86</v>
      </c>
    </row>
    <row r="13" spans="1:23" x14ac:dyDescent="0.25">
      <c r="A13">
        <v>6</v>
      </c>
      <c r="B13">
        <v>1.0291699127763301</v>
      </c>
      <c r="C13" t="s">
        <v>87</v>
      </c>
      <c r="D13">
        <v>4.1533727425037803E-2</v>
      </c>
      <c r="E13">
        <v>5.3993845652549097E-2</v>
      </c>
      <c r="F13">
        <v>7.1944273263391006E-2</v>
      </c>
      <c r="G13" t="s">
        <v>77</v>
      </c>
      <c r="H13">
        <v>53.065199999999997</v>
      </c>
      <c r="I13">
        <v>34.285200000000003</v>
      </c>
      <c r="J13">
        <v>48.332500000000003</v>
      </c>
      <c r="K13">
        <v>53.306699999999999</v>
      </c>
      <c r="L13" t="s">
        <v>25</v>
      </c>
      <c r="M13" t="s">
        <v>78</v>
      </c>
      <c r="N13" t="s">
        <v>88</v>
      </c>
      <c r="O13" t="s">
        <v>89</v>
      </c>
      <c r="P13" t="s">
        <v>90</v>
      </c>
      <c r="Q13" t="s">
        <v>91</v>
      </c>
      <c r="R13" t="s">
        <v>25</v>
      </c>
      <c r="S13" t="s">
        <v>78</v>
      </c>
      <c r="T13" t="s">
        <v>83</v>
      </c>
      <c r="U13" t="s">
        <v>84</v>
      </c>
      <c r="V13" t="s">
        <v>85</v>
      </c>
      <c r="W13" t="s">
        <v>86</v>
      </c>
    </row>
    <row r="14" spans="1:23" x14ac:dyDescent="0.25">
      <c r="A14">
        <v>7</v>
      </c>
      <c r="B14">
        <v>-1.0013676480420399</v>
      </c>
      <c r="C14" t="s">
        <v>92</v>
      </c>
      <c r="D14">
        <v>4.2218623983267402E-2</v>
      </c>
      <c r="E14">
        <v>5.4884211178247599E-2</v>
      </c>
      <c r="F14">
        <v>7.3992404036357803E-2</v>
      </c>
      <c r="G14" t="s">
        <v>93</v>
      </c>
      <c r="H14">
        <v>34.006100000000004</v>
      </c>
      <c r="I14">
        <v>26.7316</v>
      </c>
      <c r="J14">
        <v>34.006100000000004</v>
      </c>
      <c r="K14">
        <v>34.006100000000004</v>
      </c>
      <c r="L14" t="s">
        <v>25</v>
      </c>
      <c r="M14" t="s">
        <v>78</v>
      </c>
      <c r="N14" t="s">
        <v>94</v>
      </c>
      <c r="O14" t="s">
        <v>95</v>
      </c>
      <c r="P14" t="s">
        <v>96</v>
      </c>
      <c r="Q14" t="s">
        <v>97</v>
      </c>
      <c r="R14" t="s">
        <v>25</v>
      </c>
      <c r="S14" t="s">
        <v>27</v>
      </c>
      <c r="T14" t="s">
        <v>27</v>
      </c>
      <c r="U14" t="s">
        <v>27</v>
      </c>
      <c r="V14" t="s">
        <v>27</v>
      </c>
      <c r="W14" t="s">
        <v>98</v>
      </c>
    </row>
    <row r="15" spans="1:23" x14ac:dyDescent="0.25">
      <c r="A15">
        <v>7</v>
      </c>
      <c r="B15">
        <v>-1.0013676480420399</v>
      </c>
      <c r="C15" t="s">
        <v>99</v>
      </c>
      <c r="D15">
        <v>4.2218623983267402E-2</v>
      </c>
      <c r="E15">
        <v>5.4884211178247599E-2</v>
      </c>
      <c r="F15">
        <v>7.38913466807464E-2</v>
      </c>
      <c r="G15" t="s">
        <v>93</v>
      </c>
      <c r="H15">
        <v>7.2744999999999997</v>
      </c>
      <c r="I15">
        <v>26.7316</v>
      </c>
      <c r="J15">
        <v>7.2744999999999997</v>
      </c>
      <c r="K15">
        <v>7.2744999999999997</v>
      </c>
      <c r="L15" t="s">
        <v>25</v>
      </c>
      <c r="M15" t="s">
        <v>78</v>
      </c>
      <c r="N15" t="s">
        <v>83</v>
      </c>
      <c r="O15" t="s">
        <v>100</v>
      </c>
      <c r="P15" t="s">
        <v>101</v>
      </c>
      <c r="Q15" t="s">
        <v>102</v>
      </c>
      <c r="R15" t="s">
        <v>25</v>
      </c>
      <c r="S15" t="s">
        <v>27</v>
      </c>
      <c r="T15" t="s">
        <v>27</v>
      </c>
      <c r="U15" t="s">
        <v>27</v>
      </c>
      <c r="V15" t="s">
        <v>27</v>
      </c>
      <c r="W15" t="s">
        <v>98</v>
      </c>
    </row>
    <row r="16" spans="1:23" x14ac:dyDescent="0.25">
      <c r="A16">
        <v>8</v>
      </c>
      <c r="B16">
        <v>-1.2102978651701299</v>
      </c>
      <c r="C16" t="s">
        <v>103</v>
      </c>
      <c r="D16">
        <v>5.2210878824983001E-2</v>
      </c>
      <c r="E16">
        <v>6.7874142472477902E-2</v>
      </c>
      <c r="F16">
        <v>8.2465647020184205E-2</v>
      </c>
      <c r="G16" t="s">
        <v>77</v>
      </c>
      <c r="H16">
        <v>51.186999999999998</v>
      </c>
      <c r="I16">
        <v>28.361000000000001</v>
      </c>
      <c r="J16">
        <v>47.845999999999997</v>
      </c>
      <c r="K16">
        <v>53.385599999999997</v>
      </c>
      <c r="L16" t="s">
        <v>25</v>
      </c>
      <c r="M16" t="s">
        <v>78</v>
      </c>
      <c r="N16" t="s">
        <v>104</v>
      </c>
      <c r="O16" t="s">
        <v>105</v>
      </c>
      <c r="P16" t="s">
        <v>106</v>
      </c>
      <c r="Q16" t="s">
        <v>107</v>
      </c>
      <c r="R16" t="s">
        <v>25</v>
      </c>
      <c r="S16" t="s">
        <v>78</v>
      </c>
      <c r="T16" t="s">
        <v>83</v>
      </c>
      <c r="U16" t="s">
        <v>84</v>
      </c>
      <c r="V16" t="s">
        <v>85</v>
      </c>
      <c r="W16" t="s">
        <v>86</v>
      </c>
    </row>
    <row r="17" spans="1:23" x14ac:dyDescent="0.25">
      <c r="A17">
        <v>8</v>
      </c>
      <c r="B17">
        <v>-1.2102978651701299</v>
      </c>
      <c r="C17" t="s">
        <v>108</v>
      </c>
      <c r="D17">
        <v>5.2210878824983001E-2</v>
      </c>
      <c r="E17">
        <v>6.7874142472477902E-2</v>
      </c>
      <c r="F17">
        <v>6.8136654119101706E-2</v>
      </c>
      <c r="G17" t="s">
        <v>77</v>
      </c>
      <c r="H17">
        <v>22.826000000000001</v>
      </c>
      <c r="I17">
        <v>28.361000000000001</v>
      </c>
      <c r="J17">
        <v>23.055</v>
      </c>
      <c r="K17">
        <v>22.597000000000001</v>
      </c>
      <c r="L17" t="s">
        <v>25</v>
      </c>
      <c r="M17" t="s">
        <v>78</v>
      </c>
      <c r="N17" t="s">
        <v>27</v>
      </c>
      <c r="O17" t="s">
        <v>27</v>
      </c>
      <c r="P17" t="s">
        <v>27</v>
      </c>
      <c r="Q17" t="s">
        <v>109</v>
      </c>
      <c r="R17" t="s">
        <v>25</v>
      </c>
      <c r="S17" t="s">
        <v>78</v>
      </c>
      <c r="T17" t="s">
        <v>83</v>
      </c>
      <c r="U17" t="s">
        <v>84</v>
      </c>
      <c r="V17" t="s">
        <v>85</v>
      </c>
      <c r="W17" t="s">
        <v>86</v>
      </c>
    </row>
    <row r="18" spans="1:23" x14ac:dyDescent="0.25">
      <c r="A18">
        <v>9</v>
      </c>
      <c r="B18">
        <v>-1.0385396532392199</v>
      </c>
      <c r="C18" t="s">
        <v>110</v>
      </c>
      <c r="D18">
        <v>5.4404347002935699E-2</v>
      </c>
      <c r="E18">
        <v>7.07256511038164E-2</v>
      </c>
      <c r="F18">
        <v>0.16175932345056401</v>
      </c>
      <c r="G18" t="s">
        <v>111</v>
      </c>
      <c r="H18">
        <v>3.0297200000000002</v>
      </c>
      <c r="I18">
        <v>26.38438</v>
      </c>
      <c r="J18">
        <v>3.0297200000000002</v>
      </c>
      <c r="K18">
        <v>3.0297200000000002</v>
      </c>
      <c r="L18" t="s">
        <v>112</v>
      </c>
      <c r="M18" t="s">
        <v>113</v>
      </c>
      <c r="N18" t="s">
        <v>27</v>
      </c>
      <c r="O18" t="s">
        <v>27</v>
      </c>
      <c r="P18" t="s">
        <v>27</v>
      </c>
      <c r="Q18" t="s">
        <v>114</v>
      </c>
      <c r="R18" t="s">
        <v>112</v>
      </c>
      <c r="S18" t="s">
        <v>113</v>
      </c>
      <c r="T18" t="s">
        <v>115</v>
      </c>
      <c r="U18" t="s">
        <v>116</v>
      </c>
      <c r="V18" t="s">
        <v>117</v>
      </c>
      <c r="W18" t="s">
        <v>118</v>
      </c>
    </row>
    <row r="19" spans="1:23" x14ac:dyDescent="0.25">
      <c r="A19">
        <v>9</v>
      </c>
      <c r="B19">
        <v>-1.0385396532392199</v>
      </c>
      <c r="C19" t="s">
        <v>119</v>
      </c>
      <c r="D19">
        <v>5.4404347002935699E-2</v>
      </c>
      <c r="E19">
        <v>7.07256511038164E-2</v>
      </c>
      <c r="F19">
        <v>0.16799347168456</v>
      </c>
      <c r="G19" t="s">
        <v>111</v>
      </c>
      <c r="H19">
        <v>29.414100000000001</v>
      </c>
      <c r="I19">
        <v>26.38438</v>
      </c>
      <c r="J19">
        <v>30.261900000000001</v>
      </c>
      <c r="K19">
        <v>28.566299999999998</v>
      </c>
      <c r="L19" t="s">
        <v>112</v>
      </c>
      <c r="M19" t="s">
        <v>113</v>
      </c>
      <c r="N19" t="s">
        <v>27</v>
      </c>
      <c r="O19" t="s">
        <v>27</v>
      </c>
      <c r="P19" t="s">
        <v>27</v>
      </c>
      <c r="Q19" t="s">
        <v>120</v>
      </c>
      <c r="R19" t="s">
        <v>112</v>
      </c>
      <c r="S19" t="s">
        <v>113</v>
      </c>
      <c r="T19" t="s">
        <v>115</v>
      </c>
      <c r="U19" t="s">
        <v>116</v>
      </c>
      <c r="V19" t="s">
        <v>117</v>
      </c>
      <c r="W19" t="s">
        <v>118</v>
      </c>
    </row>
    <row r="20" spans="1:23" x14ac:dyDescent="0.25">
      <c r="A20">
        <v>10</v>
      </c>
      <c r="B20">
        <v>1.0710792182723201</v>
      </c>
      <c r="C20" t="s">
        <v>68</v>
      </c>
      <c r="D20">
        <v>5.6108957969141997E-2</v>
      </c>
      <c r="E20">
        <v>7.2941645359884497E-2</v>
      </c>
      <c r="F20">
        <v>7.5760471985778996E-2</v>
      </c>
      <c r="G20" t="s">
        <v>67</v>
      </c>
      <c r="H20">
        <v>58.317</v>
      </c>
      <c r="I20">
        <v>24.710899999999999</v>
      </c>
      <c r="J20">
        <v>55.865000000000002</v>
      </c>
      <c r="K20">
        <v>58.877000000000002</v>
      </c>
      <c r="L20" t="s">
        <v>25</v>
      </c>
      <c r="M20" t="s">
        <v>26</v>
      </c>
      <c r="N20" t="s">
        <v>27</v>
      </c>
      <c r="O20" t="s">
        <v>27</v>
      </c>
      <c r="P20" t="s">
        <v>27</v>
      </c>
      <c r="Q20" t="s">
        <v>70</v>
      </c>
      <c r="R20" t="s">
        <v>25</v>
      </c>
      <c r="S20" t="s">
        <v>26</v>
      </c>
      <c r="T20" t="s">
        <v>27</v>
      </c>
      <c r="U20" t="s">
        <v>27</v>
      </c>
      <c r="V20" t="s">
        <v>27</v>
      </c>
      <c r="W20" t="s">
        <v>69</v>
      </c>
    </row>
    <row r="21" spans="1:23" x14ac:dyDescent="0.25">
      <c r="A21">
        <v>10</v>
      </c>
      <c r="B21">
        <v>1.0710792182723201</v>
      </c>
      <c r="C21" t="s">
        <v>121</v>
      </c>
      <c r="D21">
        <v>5.6108957969141997E-2</v>
      </c>
      <c r="E21">
        <v>7.2941645359884497E-2</v>
      </c>
      <c r="F21">
        <v>8.1145467110470298E-2</v>
      </c>
      <c r="G21" t="s">
        <v>67</v>
      </c>
      <c r="H21">
        <v>33.606099999999998</v>
      </c>
      <c r="I21">
        <v>24.710899999999999</v>
      </c>
      <c r="J21">
        <v>33.606099999999998</v>
      </c>
      <c r="K21">
        <v>33.606099999999998</v>
      </c>
      <c r="L21" t="s">
        <v>25</v>
      </c>
      <c r="M21" t="s">
        <v>26</v>
      </c>
      <c r="N21" t="s">
        <v>27</v>
      </c>
      <c r="O21" t="s">
        <v>27</v>
      </c>
      <c r="P21" t="s">
        <v>27</v>
      </c>
      <c r="Q21" t="s">
        <v>122</v>
      </c>
      <c r="R21" t="s">
        <v>25</v>
      </c>
      <c r="S21" t="s">
        <v>26</v>
      </c>
      <c r="T21" t="s">
        <v>27</v>
      </c>
      <c r="U21" t="s">
        <v>27</v>
      </c>
      <c r="V21" t="s">
        <v>27</v>
      </c>
      <c r="W21" t="s">
        <v>69</v>
      </c>
    </row>
    <row r="22" spans="1:23" x14ac:dyDescent="0.25">
      <c r="A22">
        <v>11</v>
      </c>
      <c r="B22">
        <v>-1.13594174698936</v>
      </c>
      <c r="C22" t="s">
        <v>123</v>
      </c>
      <c r="D22">
        <v>6.0901161916013802E-2</v>
      </c>
      <c r="E22">
        <v>7.9171510490817901E-2</v>
      </c>
      <c r="F22">
        <v>7.9198410972218997E-2</v>
      </c>
      <c r="G22" t="s">
        <v>77</v>
      </c>
      <c r="H22">
        <v>23.456</v>
      </c>
      <c r="I22">
        <v>33.311</v>
      </c>
      <c r="J22">
        <v>23.456</v>
      </c>
      <c r="K22">
        <v>23.456</v>
      </c>
      <c r="L22" t="s">
        <v>25</v>
      </c>
      <c r="M22" t="s">
        <v>78</v>
      </c>
      <c r="N22" t="s">
        <v>27</v>
      </c>
      <c r="O22" t="s">
        <v>27</v>
      </c>
      <c r="P22" t="s">
        <v>27</v>
      </c>
      <c r="Q22" t="s">
        <v>124</v>
      </c>
      <c r="R22" t="s">
        <v>25</v>
      </c>
      <c r="S22" t="s">
        <v>78</v>
      </c>
      <c r="T22" t="s">
        <v>83</v>
      </c>
      <c r="U22" t="s">
        <v>84</v>
      </c>
      <c r="V22" t="s">
        <v>85</v>
      </c>
      <c r="W22" t="s">
        <v>86</v>
      </c>
    </row>
    <row r="23" spans="1:23" x14ac:dyDescent="0.25">
      <c r="A23">
        <v>11</v>
      </c>
      <c r="B23">
        <v>-1.13594174698936</v>
      </c>
      <c r="C23" t="s">
        <v>125</v>
      </c>
      <c r="D23">
        <v>6.0901161916013802E-2</v>
      </c>
      <c r="E23">
        <v>7.9171510490817901E-2</v>
      </c>
      <c r="F23">
        <v>8.9964781318564002E-2</v>
      </c>
      <c r="G23" t="s">
        <v>77</v>
      </c>
      <c r="H23">
        <v>56.767000000000003</v>
      </c>
      <c r="I23">
        <v>33.311</v>
      </c>
      <c r="J23">
        <v>44.404000000000003</v>
      </c>
      <c r="K23">
        <v>58.805</v>
      </c>
      <c r="L23" t="s">
        <v>25</v>
      </c>
      <c r="M23" t="s">
        <v>78</v>
      </c>
      <c r="N23" t="s">
        <v>104</v>
      </c>
      <c r="O23" t="s">
        <v>105</v>
      </c>
      <c r="P23" t="s">
        <v>126</v>
      </c>
      <c r="Q23" t="s">
        <v>127</v>
      </c>
      <c r="R23" t="s">
        <v>25</v>
      </c>
      <c r="S23" t="s">
        <v>78</v>
      </c>
      <c r="T23" t="s">
        <v>83</v>
      </c>
      <c r="U23" t="s">
        <v>84</v>
      </c>
      <c r="V23" t="s">
        <v>85</v>
      </c>
      <c r="W23" t="s">
        <v>86</v>
      </c>
    </row>
    <row r="24" spans="1:23" x14ac:dyDescent="0.25">
      <c r="A24">
        <v>12</v>
      </c>
      <c r="B24">
        <v>-1.0872254630448901</v>
      </c>
      <c r="C24" t="s">
        <v>128</v>
      </c>
      <c r="D24">
        <v>7.9746477381816602E-2</v>
      </c>
      <c r="E24">
        <v>0.103670420596362</v>
      </c>
      <c r="F24">
        <v>0.12609687754256799</v>
      </c>
      <c r="G24" t="s">
        <v>129</v>
      </c>
      <c r="H24">
        <v>57.646000000000001</v>
      </c>
      <c r="I24">
        <v>24.045999999999999</v>
      </c>
      <c r="J24">
        <v>57.646000000000001</v>
      </c>
      <c r="K24">
        <v>57.646000000000001</v>
      </c>
      <c r="L24" t="s">
        <v>112</v>
      </c>
      <c r="M24" t="s">
        <v>130</v>
      </c>
      <c r="N24" t="s">
        <v>27</v>
      </c>
      <c r="O24" t="s">
        <v>27</v>
      </c>
      <c r="P24" t="s">
        <v>27</v>
      </c>
      <c r="Q24" t="s">
        <v>131</v>
      </c>
      <c r="R24" t="s">
        <v>112</v>
      </c>
      <c r="S24" t="s">
        <v>130</v>
      </c>
      <c r="T24" t="s">
        <v>27</v>
      </c>
      <c r="U24" t="s">
        <v>27</v>
      </c>
      <c r="V24" t="s">
        <v>27</v>
      </c>
      <c r="W24" t="s">
        <v>132</v>
      </c>
    </row>
    <row r="25" spans="1:23" x14ac:dyDescent="0.25">
      <c r="A25">
        <v>12</v>
      </c>
      <c r="B25">
        <v>-1.0872254630448901</v>
      </c>
      <c r="C25" t="s">
        <v>133</v>
      </c>
      <c r="D25">
        <v>7.9746477381816602E-2</v>
      </c>
      <c r="E25">
        <v>0.103670420596362</v>
      </c>
      <c r="F25">
        <v>0.115980430764949</v>
      </c>
      <c r="G25" t="s">
        <v>129</v>
      </c>
      <c r="H25">
        <v>33.6</v>
      </c>
      <c r="I25">
        <v>24.045999999999999</v>
      </c>
      <c r="J25">
        <v>33.6</v>
      </c>
      <c r="K25">
        <v>33.6</v>
      </c>
      <c r="L25" t="s">
        <v>112</v>
      </c>
      <c r="M25" t="s">
        <v>130</v>
      </c>
      <c r="N25" t="s">
        <v>27</v>
      </c>
      <c r="O25" t="s">
        <v>27</v>
      </c>
      <c r="P25" t="s">
        <v>27</v>
      </c>
      <c r="Q25" t="s">
        <v>134</v>
      </c>
      <c r="R25" t="s">
        <v>112</v>
      </c>
      <c r="S25" t="s">
        <v>130</v>
      </c>
      <c r="T25" t="s">
        <v>27</v>
      </c>
      <c r="U25" t="s">
        <v>27</v>
      </c>
      <c r="V25" t="s">
        <v>27</v>
      </c>
      <c r="W25" t="s">
        <v>132</v>
      </c>
    </row>
    <row r="26" spans="1:23" x14ac:dyDescent="0.25">
      <c r="A26">
        <v>13</v>
      </c>
      <c r="B26">
        <v>-1.1079200774247799</v>
      </c>
      <c r="C26" t="s">
        <v>135</v>
      </c>
      <c r="D26">
        <v>0.106833255824775</v>
      </c>
      <c r="E26">
        <v>0.138883232572208</v>
      </c>
      <c r="F26">
        <v>0.25839512102162698</v>
      </c>
      <c r="G26" t="s">
        <v>136</v>
      </c>
      <c r="H26">
        <v>28.38</v>
      </c>
      <c r="I26">
        <v>20.66</v>
      </c>
      <c r="J26">
        <v>28.38</v>
      </c>
      <c r="K26">
        <v>28.38</v>
      </c>
      <c r="L26" t="s">
        <v>48</v>
      </c>
      <c r="M26" t="s">
        <v>137</v>
      </c>
      <c r="N26" t="s">
        <v>138</v>
      </c>
      <c r="O26" t="s">
        <v>139</v>
      </c>
      <c r="P26" t="s">
        <v>140</v>
      </c>
      <c r="Q26" t="s">
        <v>141</v>
      </c>
      <c r="R26" t="s">
        <v>48</v>
      </c>
      <c r="S26" t="s">
        <v>49</v>
      </c>
      <c r="T26" t="s">
        <v>27</v>
      </c>
      <c r="U26" t="s">
        <v>27</v>
      </c>
      <c r="V26" t="s">
        <v>27</v>
      </c>
      <c r="W26" t="s">
        <v>142</v>
      </c>
    </row>
    <row r="27" spans="1:23" x14ac:dyDescent="0.25">
      <c r="A27">
        <v>13</v>
      </c>
      <c r="B27">
        <v>-1.1079200774247799</v>
      </c>
      <c r="C27" t="s">
        <v>143</v>
      </c>
      <c r="D27">
        <v>0.106833255824775</v>
      </c>
      <c r="E27">
        <v>0.138883232572208</v>
      </c>
      <c r="F27">
        <v>0.23322541606271199</v>
      </c>
      <c r="G27" t="s">
        <v>136</v>
      </c>
      <c r="H27">
        <v>7.72</v>
      </c>
      <c r="I27">
        <v>20.66</v>
      </c>
      <c r="J27">
        <v>7.72</v>
      </c>
      <c r="K27">
        <v>7.72</v>
      </c>
      <c r="L27" t="s">
        <v>48</v>
      </c>
      <c r="M27" t="s">
        <v>137</v>
      </c>
      <c r="N27" t="s">
        <v>138</v>
      </c>
      <c r="O27" t="s">
        <v>139</v>
      </c>
      <c r="P27" t="s">
        <v>144</v>
      </c>
      <c r="Q27" t="s">
        <v>145</v>
      </c>
      <c r="R27" t="s">
        <v>48</v>
      </c>
      <c r="S27" t="s">
        <v>49</v>
      </c>
      <c r="T27" t="s">
        <v>27</v>
      </c>
      <c r="U27" t="s">
        <v>27</v>
      </c>
      <c r="V27" t="s">
        <v>27</v>
      </c>
      <c r="W27" t="s">
        <v>142</v>
      </c>
    </row>
    <row r="28" spans="1:23" x14ac:dyDescent="0.25">
      <c r="A28">
        <v>14</v>
      </c>
      <c r="B28">
        <v>1.01456543707603</v>
      </c>
      <c r="C28" t="s">
        <v>146</v>
      </c>
      <c r="D28">
        <v>0.110370169055897</v>
      </c>
      <c r="E28">
        <v>0.14348121977266601</v>
      </c>
      <c r="F28">
        <v>0.19679292397442599</v>
      </c>
      <c r="G28" t="s">
        <v>128</v>
      </c>
      <c r="H28">
        <v>36.639400000000002</v>
      </c>
      <c r="I28">
        <v>29.647179999999999</v>
      </c>
      <c r="J28">
        <v>37.823599999999999</v>
      </c>
      <c r="K28">
        <v>31.3078</v>
      </c>
      <c r="L28" t="s">
        <v>112</v>
      </c>
      <c r="M28" t="s">
        <v>147</v>
      </c>
      <c r="N28" t="s">
        <v>27</v>
      </c>
      <c r="O28" t="s">
        <v>27</v>
      </c>
      <c r="P28" t="s">
        <v>27</v>
      </c>
      <c r="Q28" t="s">
        <v>148</v>
      </c>
      <c r="R28" t="s">
        <v>112</v>
      </c>
      <c r="S28" t="s">
        <v>130</v>
      </c>
      <c r="T28" t="s">
        <v>27</v>
      </c>
      <c r="U28" t="s">
        <v>27</v>
      </c>
      <c r="V28" t="s">
        <v>27</v>
      </c>
      <c r="W28" t="s">
        <v>131</v>
      </c>
    </row>
    <row r="29" spans="1:23" x14ac:dyDescent="0.25">
      <c r="A29">
        <v>14</v>
      </c>
      <c r="B29">
        <v>1.01456543707603</v>
      </c>
      <c r="C29" t="s">
        <v>149</v>
      </c>
      <c r="D29">
        <v>0.110370169055897</v>
      </c>
      <c r="E29">
        <v>0.14348121977266601</v>
      </c>
      <c r="F29">
        <v>0.19965929892558401</v>
      </c>
      <c r="G29" t="s">
        <v>128</v>
      </c>
      <c r="H29">
        <v>6.9922199999999997</v>
      </c>
      <c r="I29">
        <v>29.647179999999999</v>
      </c>
      <c r="J29">
        <v>3.4105599999999998</v>
      </c>
      <c r="K29">
        <v>12.0008</v>
      </c>
      <c r="L29" t="s">
        <v>112</v>
      </c>
      <c r="M29" t="s">
        <v>147</v>
      </c>
      <c r="N29" t="s">
        <v>27</v>
      </c>
      <c r="O29" t="s">
        <v>27</v>
      </c>
      <c r="P29" t="s">
        <v>27</v>
      </c>
      <c r="Q29" t="s">
        <v>150</v>
      </c>
      <c r="R29" t="s">
        <v>112</v>
      </c>
      <c r="S29" t="s">
        <v>130</v>
      </c>
      <c r="T29" t="s">
        <v>27</v>
      </c>
      <c r="U29" t="s">
        <v>27</v>
      </c>
      <c r="V29" t="s">
        <v>27</v>
      </c>
      <c r="W29" t="s">
        <v>131</v>
      </c>
    </row>
    <row r="30" spans="1:23" x14ac:dyDescent="0.25">
      <c r="A30">
        <v>15</v>
      </c>
      <c r="B30">
        <v>1.01752116001926</v>
      </c>
      <c r="C30" t="s">
        <v>151</v>
      </c>
      <c r="D30">
        <v>0.110776058523024</v>
      </c>
      <c r="E30">
        <v>0.14400887607993099</v>
      </c>
      <c r="F30">
        <v>0.15328957113288</v>
      </c>
      <c r="G30" t="s">
        <v>152</v>
      </c>
      <c r="H30">
        <v>57.646000000000001</v>
      </c>
      <c r="I30">
        <v>24.045999999999999</v>
      </c>
      <c r="J30">
        <v>57.646000000000001</v>
      </c>
      <c r="K30">
        <v>57.646000000000001</v>
      </c>
      <c r="L30" t="s">
        <v>112</v>
      </c>
      <c r="M30" t="s">
        <v>113</v>
      </c>
      <c r="N30" t="s">
        <v>27</v>
      </c>
      <c r="O30" t="s">
        <v>27</v>
      </c>
      <c r="P30" t="s">
        <v>27</v>
      </c>
      <c r="Q30" t="s">
        <v>153</v>
      </c>
      <c r="R30" t="s">
        <v>112</v>
      </c>
      <c r="S30" t="s">
        <v>130</v>
      </c>
      <c r="T30" t="s">
        <v>154</v>
      </c>
      <c r="U30" t="s">
        <v>155</v>
      </c>
      <c r="V30" t="s">
        <v>156</v>
      </c>
      <c r="W30" t="s">
        <v>157</v>
      </c>
    </row>
    <row r="31" spans="1:23" x14ac:dyDescent="0.25">
      <c r="A31">
        <v>15</v>
      </c>
      <c r="B31">
        <v>1.01752116001926</v>
      </c>
      <c r="C31" t="s">
        <v>158</v>
      </c>
      <c r="D31">
        <v>0.110776058523024</v>
      </c>
      <c r="E31">
        <v>0.14400887607993099</v>
      </c>
      <c r="F31">
        <v>0.15597538223798299</v>
      </c>
      <c r="G31" t="s">
        <v>152</v>
      </c>
      <c r="H31">
        <v>33.6</v>
      </c>
      <c r="I31">
        <v>24.045999999999999</v>
      </c>
      <c r="J31">
        <v>33.6</v>
      </c>
      <c r="K31">
        <v>33.6</v>
      </c>
      <c r="L31" t="s">
        <v>112</v>
      </c>
      <c r="M31" t="s">
        <v>130</v>
      </c>
      <c r="N31" t="s">
        <v>27</v>
      </c>
      <c r="O31" t="s">
        <v>27</v>
      </c>
      <c r="P31" t="s">
        <v>27</v>
      </c>
      <c r="Q31" t="s">
        <v>159</v>
      </c>
      <c r="R31" t="s">
        <v>112</v>
      </c>
      <c r="S31" t="s">
        <v>130</v>
      </c>
      <c r="T31" t="s">
        <v>154</v>
      </c>
      <c r="U31" t="s">
        <v>155</v>
      </c>
      <c r="V31" t="s">
        <v>156</v>
      </c>
      <c r="W31" t="s">
        <v>157</v>
      </c>
    </row>
    <row r="32" spans="1:23" x14ac:dyDescent="0.25">
      <c r="A32">
        <v>16</v>
      </c>
      <c r="B32">
        <v>-1.04377848372911</v>
      </c>
      <c r="C32" t="s">
        <v>160</v>
      </c>
      <c r="D32">
        <v>0.114132801589447</v>
      </c>
      <c r="E32">
        <v>0.14837264206628201</v>
      </c>
      <c r="F32">
        <v>0.22858327211520399</v>
      </c>
      <c r="G32" t="s">
        <v>128</v>
      </c>
      <c r="H32">
        <v>35.665900000000001</v>
      </c>
      <c r="I32">
        <v>20.746300000000002</v>
      </c>
      <c r="J32">
        <v>35.665900000000001</v>
      </c>
      <c r="K32">
        <v>35.665900000000001</v>
      </c>
      <c r="L32" t="s">
        <v>112</v>
      </c>
      <c r="M32" t="s">
        <v>147</v>
      </c>
      <c r="N32" t="s">
        <v>161</v>
      </c>
      <c r="O32" t="s">
        <v>162</v>
      </c>
      <c r="P32" t="s">
        <v>163</v>
      </c>
      <c r="Q32" t="s">
        <v>164</v>
      </c>
      <c r="R32" t="s">
        <v>112</v>
      </c>
      <c r="S32" t="s">
        <v>130</v>
      </c>
      <c r="T32" t="s">
        <v>27</v>
      </c>
      <c r="U32" t="s">
        <v>27</v>
      </c>
      <c r="V32" t="s">
        <v>27</v>
      </c>
      <c r="W32" t="s">
        <v>131</v>
      </c>
    </row>
    <row r="33" spans="1:23" x14ac:dyDescent="0.25">
      <c r="A33">
        <v>16</v>
      </c>
      <c r="B33">
        <v>-1.04377848372911</v>
      </c>
      <c r="C33" t="s">
        <v>165</v>
      </c>
      <c r="D33">
        <v>0.114132801589447</v>
      </c>
      <c r="E33">
        <v>0.14837264206628201</v>
      </c>
      <c r="F33">
        <v>0.21899596099983201</v>
      </c>
      <c r="G33" t="s">
        <v>128</v>
      </c>
      <c r="H33">
        <v>14.919600000000001</v>
      </c>
      <c r="I33">
        <v>20.746300000000002</v>
      </c>
      <c r="J33">
        <v>35.665900000000001</v>
      </c>
      <c r="K33">
        <v>19.8917</v>
      </c>
      <c r="L33" t="s">
        <v>112</v>
      </c>
      <c r="M33" t="s">
        <v>147</v>
      </c>
      <c r="N33" t="s">
        <v>27</v>
      </c>
      <c r="O33" t="s">
        <v>27</v>
      </c>
      <c r="P33" t="s">
        <v>27</v>
      </c>
      <c r="Q33" t="s">
        <v>166</v>
      </c>
      <c r="R33" t="s">
        <v>112</v>
      </c>
      <c r="S33" t="s">
        <v>130</v>
      </c>
      <c r="T33" t="s">
        <v>27</v>
      </c>
      <c r="U33" t="s">
        <v>27</v>
      </c>
      <c r="V33" t="s">
        <v>27</v>
      </c>
      <c r="W33" t="s">
        <v>131</v>
      </c>
    </row>
    <row r="34" spans="1:23" x14ac:dyDescent="0.25">
      <c r="A34">
        <v>17</v>
      </c>
      <c r="B34">
        <v>1.0029901214006001</v>
      </c>
      <c r="C34" t="s">
        <v>167</v>
      </c>
      <c r="D34">
        <v>0.121692918817299</v>
      </c>
      <c r="E34">
        <v>0.158200794462489</v>
      </c>
      <c r="F34">
        <v>0.17332384099903</v>
      </c>
      <c r="G34" t="s">
        <v>168</v>
      </c>
      <c r="H34">
        <v>58.662999999999997</v>
      </c>
      <c r="I34">
        <v>25.013000000000002</v>
      </c>
      <c r="J34">
        <v>58.662999999999997</v>
      </c>
      <c r="K34">
        <v>58.662999999999997</v>
      </c>
      <c r="L34" t="s">
        <v>112</v>
      </c>
      <c r="M34" t="s">
        <v>113</v>
      </c>
      <c r="N34" t="s">
        <v>169</v>
      </c>
      <c r="O34" t="s">
        <v>27</v>
      </c>
      <c r="P34" t="s">
        <v>27</v>
      </c>
      <c r="Q34" t="s">
        <v>170</v>
      </c>
      <c r="R34" t="s">
        <v>112</v>
      </c>
      <c r="S34" t="s">
        <v>113</v>
      </c>
      <c r="T34" t="s">
        <v>169</v>
      </c>
      <c r="U34" t="s">
        <v>171</v>
      </c>
      <c r="V34" t="s">
        <v>172</v>
      </c>
      <c r="W34" t="s">
        <v>173</v>
      </c>
    </row>
    <row r="35" spans="1:23" x14ac:dyDescent="0.25">
      <c r="A35">
        <v>17</v>
      </c>
      <c r="B35">
        <v>1.0029901214006001</v>
      </c>
      <c r="C35" t="s">
        <v>174</v>
      </c>
      <c r="D35">
        <v>0.121692918817299</v>
      </c>
      <c r="E35">
        <v>0.158200794462489</v>
      </c>
      <c r="F35">
        <v>0.173842100325235</v>
      </c>
      <c r="G35" t="s">
        <v>168</v>
      </c>
      <c r="H35">
        <v>33.65</v>
      </c>
      <c r="I35">
        <v>25.013000000000002</v>
      </c>
      <c r="J35">
        <v>33.65</v>
      </c>
      <c r="K35">
        <v>33.65</v>
      </c>
      <c r="L35" t="s">
        <v>112</v>
      </c>
      <c r="M35" t="s">
        <v>113</v>
      </c>
      <c r="N35" t="s">
        <v>27</v>
      </c>
      <c r="O35" t="s">
        <v>27</v>
      </c>
      <c r="P35" t="s">
        <v>27</v>
      </c>
      <c r="Q35" t="s">
        <v>175</v>
      </c>
      <c r="R35" t="s">
        <v>112</v>
      </c>
      <c r="S35" t="s">
        <v>113</v>
      </c>
      <c r="T35" t="s">
        <v>169</v>
      </c>
      <c r="U35" t="s">
        <v>171</v>
      </c>
      <c r="V35" t="s">
        <v>172</v>
      </c>
      <c r="W35" t="s">
        <v>173</v>
      </c>
    </row>
    <row r="36" spans="1:23" x14ac:dyDescent="0.25">
      <c r="A36">
        <v>18</v>
      </c>
      <c r="B36">
        <v>-1.0349980035053601</v>
      </c>
      <c r="C36" t="s">
        <v>176</v>
      </c>
      <c r="D36">
        <v>0.133073106037254</v>
      </c>
      <c r="E36">
        <v>0.17299503784843001</v>
      </c>
      <c r="F36">
        <v>0.22642930127123201</v>
      </c>
      <c r="G36" t="s">
        <v>177</v>
      </c>
      <c r="H36">
        <v>58.839149999999997</v>
      </c>
      <c r="I36">
        <v>25.239149999999999</v>
      </c>
      <c r="J36">
        <v>58.801400000000001</v>
      </c>
      <c r="K36">
        <v>58.840600000000002</v>
      </c>
      <c r="L36" t="s">
        <v>48</v>
      </c>
      <c r="M36" t="s">
        <v>49</v>
      </c>
      <c r="N36" t="s">
        <v>178</v>
      </c>
      <c r="O36" t="s">
        <v>179</v>
      </c>
      <c r="P36" t="s">
        <v>27</v>
      </c>
      <c r="Q36" t="s">
        <v>180</v>
      </c>
      <c r="R36" t="s">
        <v>48</v>
      </c>
      <c r="S36" t="s">
        <v>49</v>
      </c>
      <c r="T36" t="s">
        <v>178</v>
      </c>
      <c r="U36" t="s">
        <v>181</v>
      </c>
      <c r="V36" t="s">
        <v>182</v>
      </c>
      <c r="W36" t="s">
        <v>183</v>
      </c>
    </row>
    <row r="37" spans="1:23" x14ac:dyDescent="0.25">
      <c r="A37">
        <v>18</v>
      </c>
      <c r="B37">
        <v>-1.0349980035053601</v>
      </c>
      <c r="C37" t="s">
        <v>136</v>
      </c>
      <c r="D37">
        <v>0.133073106037254</v>
      </c>
      <c r="E37">
        <v>0.17299503784843001</v>
      </c>
      <c r="F37">
        <v>0.21877269376786801</v>
      </c>
      <c r="G37" t="s">
        <v>177</v>
      </c>
      <c r="H37">
        <v>33.6</v>
      </c>
      <c r="I37">
        <v>25.239149999999999</v>
      </c>
      <c r="J37">
        <v>33.6</v>
      </c>
      <c r="K37">
        <v>33.716999999999999</v>
      </c>
      <c r="L37" t="s">
        <v>48</v>
      </c>
      <c r="M37" t="s">
        <v>49</v>
      </c>
      <c r="N37" t="s">
        <v>27</v>
      </c>
      <c r="O37" t="s">
        <v>27</v>
      </c>
      <c r="P37" t="s">
        <v>27</v>
      </c>
      <c r="Q37" t="s">
        <v>142</v>
      </c>
      <c r="R37" t="s">
        <v>48</v>
      </c>
      <c r="S37" t="s">
        <v>49</v>
      </c>
      <c r="T37" t="s">
        <v>178</v>
      </c>
      <c r="U37" t="s">
        <v>181</v>
      </c>
      <c r="V37" t="s">
        <v>182</v>
      </c>
      <c r="W37" t="s">
        <v>183</v>
      </c>
    </row>
    <row r="38" spans="1:23" x14ac:dyDescent="0.25">
      <c r="A38">
        <v>19</v>
      </c>
      <c r="B38">
        <v>-1.0233104315092001</v>
      </c>
      <c r="C38" t="s">
        <v>184</v>
      </c>
      <c r="D38">
        <v>0.14556101005942099</v>
      </c>
      <c r="E38">
        <v>0.189229313077247</v>
      </c>
      <c r="F38">
        <v>0.18976982953475199</v>
      </c>
      <c r="G38" t="s">
        <v>185</v>
      </c>
      <c r="H38">
        <v>33.605899999999998</v>
      </c>
      <c r="I38">
        <v>20.507200000000001</v>
      </c>
      <c r="J38">
        <v>33.6</v>
      </c>
      <c r="K38">
        <v>33.611800000000002</v>
      </c>
      <c r="L38" t="s">
        <v>112</v>
      </c>
      <c r="M38" t="s">
        <v>130</v>
      </c>
      <c r="N38" t="s">
        <v>27</v>
      </c>
      <c r="O38" t="s">
        <v>27</v>
      </c>
      <c r="P38" t="s">
        <v>27</v>
      </c>
      <c r="Q38" t="s">
        <v>186</v>
      </c>
      <c r="R38" t="s">
        <v>112</v>
      </c>
      <c r="S38" t="s">
        <v>130</v>
      </c>
      <c r="T38" t="s">
        <v>27</v>
      </c>
      <c r="U38" t="s">
        <v>27</v>
      </c>
      <c r="V38" t="s">
        <v>27</v>
      </c>
      <c r="W38" t="s">
        <v>187</v>
      </c>
    </row>
    <row r="39" spans="1:23" x14ac:dyDescent="0.25">
      <c r="A39">
        <v>19</v>
      </c>
      <c r="B39">
        <v>-1.0233104315092001</v>
      </c>
      <c r="C39" t="s">
        <v>188</v>
      </c>
      <c r="D39">
        <v>0.14556101005942099</v>
      </c>
      <c r="E39">
        <v>0.189229313077247</v>
      </c>
      <c r="F39">
        <v>0.19419344614863401</v>
      </c>
      <c r="G39" t="s">
        <v>185</v>
      </c>
      <c r="H39">
        <v>54.113100000000003</v>
      </c>
      <c r="I39">
        <v>20.507200000000001</v>
      </c>
      <c r="J39">
        <v>48.283200000000001</v>
      </c>
      <c r="K39">
        <v>54.497399999999999</v>
      </c>
      <c r="L39" t="s">
        <v>112</v>
      </c>
      <c r="M39" t="s">
        <v>130</v>
      </c>
      <c r="N39" t="s">
        <v>189</v>
      </c>
      <c r="O39" t="s">
        <v>190</v>
      </c>
      <c r="P39" t="s">
        <v>191</v>
      </c>
      <c r="Q39" t="s">
        <v>192</v>
      </c>
      <c r="R39" t="s">
        <v>112</v>
      </c>
      <c r="S39" t="s">
        <v>130</v>
      </c>
      <c r="T39" t="s">
        <v>27</v>
      </c>
      <c r="U39" t="s">
        <v>27</v>
      </c>
      <c r="V39" t="s">
        <v>27</v>
      </c>
      <c r="W39" t="s">
        <v>187</v>
      </c>
    </row>
    <row r="40" spans="1:23" x14ac:dyDescent="0.25">
      <c r="A40">
        <v>20</v>
      </c>
      <c r="B40">
        <v>-1.01226327483356</v>
      </c>
      <c r="C40" t="s">
        <v>193</v>
      </c>
      <c r="D40">
        <v>0.14752838479362701</v>
      </c>
      <c r="E40">
        <v>0.19178690023171499</v>
      </c>
      <c r="F40">
        <v>0.19628616427585199</v>
      </c>
      <c r="G40" t="s">
        <v>194</v>
      </c>
      <c r="H40">
        <v>44.974899999999998</v>
      </c>
      <c r="I40">
        <v>27.547699999999999</v>
      </c>
      <c r="J40">
        <v>44.974899999999998</v>
      </c>
      <c r="K40">
        <v>44.974899999999998</v>
      </c>
      <c r="L40" t="s">
        <v>112</v>
      </c>
      <c r="M40" t="s">
        <v>130</v>
      </c>
      <c r="N40" t="s">
        <v>195</v>
      </c>
      <c r="O40" t="s">
        <v>196</v>
      </c>
      <c r="P40" t="s">
        <v>197</v>
      </c>
      <c r="Q40" t="s">
        <v>198</v>
      </c>
      <c r="R40" t="s">
        <v>112</v>
      </c>
      <c r="S40" t="s">
        <v>130</v>
      </c>
      <c r="T40" t="s">
        <v>27</v>
      </c>
      <c r="U40" t="s">
        <v>27</v>
      </c>
      <c r="V40" t="s">
        <v>27</v>
      </c>
      <c r="W40" t="s">
        <v>199</v>
      </c>
    </row>
    <row r="41" spans="1:23" x14ac:dyDescent="0.25">
      <c r="A41">
        <v>20</v>
      </c>
      <c r="B41">
        <v>-1.01226327483356</v>
      </c>
      <c r="C41" t="s">
        <v>200</v>
      </c>
      <c r="D41">
        <v>0.14752838479362701</v>
      </c>
      <c r="E41">
        <v>0.19178690023171499</v>
      </c>
      <c r="F41">
        <v>0.19390821454835999</v>
      </c>
      <c r="G41" t="s">
        <v>194</v>
      </c>
      <c r="H41">
        <v>17.427199999999999</v>
      </c>
      <c r="I41">
        <v>27.547699999999999</v>
      </c>
      <c r="J41">
        <v>17.427199999999999</v>
      </c>
      <c r="K41">
        <v>17.427199999999999</v>
      </c>
      <c r="L41" t="s">
        <v>112</v>
      </c>
      <c r="M41" t="s">
        <v>147</v>
      </c>
      <c r="N41" t="s">
        <v>27</v>
      </c>
      <c r="O41" t="s">
        <v>27</v>
      </c>
      <c r="P41" t="s">
        <v>27</v>
      </c>
      <c r="Q41" t="s">
        <v>201</v>
      </c>
      <c r="R41" t="s">
        <v>112</v>
      </c>
      <c r="S41" t="s">
        <v>130</v>
      </c>
      <c r="T41" t="s">
        <v>27</v>
      </c>
      <c r="U41" t="s">
        <v>27</v>
      </c>
      <c r="V41" t="s">
        <v>27</v>
      </c>
      <c r="W41" t="s">
        <v>199</v>
      </c>
    </row>
    <row r="43" spans="1:23" x14ac:dyDescent="0.25">
      <c r="C43" t="s">
        <v>245</v>
      </c>
      <c r="D43">
        <f>AVERAGE(D2:D42)</f>
        <v>7.5666957511103278E-2</v>
      </c>
    </row>
    <row r="44" spans="1:23" x14ac:dyDescent="0.25">
      <c r="C44" t="s">
        <v>246</v>
      </c>
      <c r="D44">
        <f>MEDIAN(D2:D41)</f>
        <v>5.8505059942577903E-2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>
      <selection activeCell="K2" sqref="K2"/>
    </sheetView>
  </sheetViews>
  <sheetFormatPr defaultRowHeight="15" x14ac:dyDescent="0.25"/>
  <cols>
    <col min="8" max="8" width="13.140625" customWidth="1"/>
    <col min="9" max="9" width="12.5703125" customWidth="1"/>
    <col min="10" max="10" width="16.28515625" bestFit="1" customWidth="1"/>
    <col min="11" max="11" width="11.28515625" bestFit="1" customWidth="1"/>
  </cols>
  <sheetData>
    <row r="1" spans="1:9" ht="21.75" thickBot="1" x14ac:dyDescent="0.3">
      <c r="A1" s="1" t="s">
        <v>212</v>
      </c>
      <c r="B1" s="1" t="s">
        <v>213</v>
      </c>
      <c r="C1" s="1" t="s">
        <v>206</v>
      </c>
      <c r="D1" s="1" t="s">
        <v>214</v>
      </c>
      <c r="H1" s="6" t="s">
        <v>222</v>
      </c>
      <c r="I1" t="s">
        <v>223</v>
      </c>
    </row>
    <row r="2" spans="1:9" ht="15.75" thickBot="1" x14ac:dyDescent="0.3">
      <c r="A2" s="2">
        <v>1</v>
      </c>
      <c r="B2" s="3">
        <v>1.2674300000000001</v>
      </c>
      <c r="C2" s="2" t="s">
        <v>215</v>
      </c>
      <c r="D2" s="2" t="s">
        <v>25</v>
      </c>
      <c r="H2" s="7" t="s">
        <v>208</v>
      </c>
      <c r="I2" s="8">
        <v>11</v>
      </c>
    </row>
    <row r="3" spans="1:9" ht="15.75" thickBot="1" x14ac:dyDescent="0.3">
      <c r="A3" s="4">
        <v>2</v>
      </c>
      <c r="B3" s="5">
        <v>1.403233</v>
      </c>
      <c r="C3" s="4" t="s">
        <v>215</v>
      </c>
      <c r="D3" s="4" t="s">
        <v>25</v>
      </c>
      <c r="H3" s="7" t="s">
        <v>215</v>
      </c>
      <c r="I3" s="8">
        <v>8</v>
      </c>
    </row>
    <row r="4" spans="1:9" ht="15.75" thickBot="1" x14ac:dyDescent="0.3">
      <c r="A4" s="2">
        <v>3</v>
      </c>
      <c r="B4" s="3">
        <v>1.0471360000000001</v>
      </c>
      <c r="C4" s="2" t="s">
        <v>215</v>
      </c>
      <c r="D4" s="2" t="s">
        <v>48</v>
      </c>
      <c r="H4" s="7" t="s">
        <v>220</v>
      </c>
      <c r="I4" s="8"/>
    </row>
    <row r="5" spans="1:9" ht="15.75" thickBot="1" x14ac:dyDescent="0.3">
      <c r="A5" s="4">
        <v>4</v>
      </c>
      <c r="B5" s="5">
        <v>-1.050435</v>
      </c>
      <c r="C5" s="4" t="s">
        <v>208</v>
      </c>
      <c r="D5" s="4" t="s">
        <v>25</v>
      </c>
      <c r="H5" s="7" t="s">
        <v>221</v>
      </c>
      <c r="I5" s="8">
        <v>19</v>
      </c>
    </row>
    <row r="6" spans="1:9" ht="15.75" thickBot="1" x14ac:dyDescent="0.3">
      <c r="A6" s="2">
        <v>5</v>
      </c>
      <c r="B6" s="3">
        <v>1.2381439999999999</v>
      </c>
      <c r="C6" s="2" t="s">
        <v>215</v>
      </c>
      <c r="D6" s="2" t="s">
        <v>25</v>
      </c>
    </row>
    <row r="7" spans="1:9" ht="15.75" thickBot="1" x14ac:dyDescent="0.3">
      <c r="A7" s="4">
        <v>6</v>
      </c>
      <c r="B7" s="5">
        <v>1.0291699999999999</v>
      </c>
      <c r="C7" s="4" t="s">
        <v>215</v>
      </c>
      <c r="D7" s="4" t="s">
        <v>25</v>
      </c>
    </row>
    <row r="8" spans="1:9" ht="15.75" thickBot="1" x14ac:dyDescent="0.3">
      <c r="A8" s="2">
        <v>7</v>
      </c>
      <c r="B8" s="3">
        <v>-1.001368</v>
      </c>
      <c r="C8" s="2" t="s">
        <v>208</v>
      </c>
      <c r="D8" s="2" t="s">
        <v>25</v>
      </c>
    </row>
    <row r="9" spans="1:9" ht="15.75" thickBot="1" x14ac:dyDescent="0.3">
      <c r="A9" s="4">
        <v>8</v>
      </c>
      <c r="B9" s="5">
        <v>-1.2102980000000001</v>
      </c>
      <c r="C9" s="4" t="s">
        <v>208</v>
      </c>
      <c r="D9" s="4" t="s">
        <v>25</v>
      </c>
    </row>
    <row r="10" spans="1:9" ht="15.75" thickBot="1" x14ac:dyDescent="0.3">
      <c r="A10" s="2">
        <v>9</v>
      </c>
      <c r="B10" s="3">
        <v>-1.03854</v>
      </c>
      <c r="C10" s="2" t="s">
        <v>208</v>
      </c>
      <c r="D10" s="2" t="s">
        <v>112</v>
      </c>
    </row>
    <row r="11" spans="1:9" ht="15.75" thickBot="1" x14ac:dyDescent="0.3">
      <c r="A11" s="4">
        <v>10</v>
      </c>
      <c r="B11" s="5">
        <v>1.0710789999999999</v>
      </c>
      <c r="C11" s="4" t="s">
        <v>215</v>
      </c>
      <c r="D11" s="4" t="s">
        <v>25</v>
      </c>
    </row>
    <row r="12" spans="1:9" ht="15.75" thickBot="1" x14ac:dyDescent="0.3">
      <c r="A12" s="2">
        <v>11</v>
      </c>
      <c r="B12" s="3">
        <v>-1.135942</v>
      </c>
      <c r="C12" s="2" t="s">
        <v>208</v>
      </c>
      <c r="D12" s="2" t="s">
        <v>25</v>
      </c>
    </row>
    <row r="13" spans="1:9" ht="15.75" thickBot="1" x14ac:dyDescent="0.3">
      <c r="A13" s="4">
        <v>12</v>
      </c>
      <c r="B13" s="5">
        <v>-1.0872250000000001</v>
      </c>
      <c r="C13" s="4" t="s">
        <v>208</v>
      </c>
      <c r="D13" s="4" t="s">
        <v>112</v>
      </c>
    </row>
    <row r="14" spans="1:9" ht="15.75" thickBot="1" x14ac:dyDescent="0.3">
      <c r="A14" s="2">
        <v>13</v>
      </c>
      <c r="B14" s="3">
        <v>-1.10792</v>
      </c>
      <c r="C14" s="2" t="s">
        <v>208</v>
      </c>
      <c r="D14" s="2" t="s">
        <v>48</v>
      </c>
    </row>
    <row r="15" spans="1:9" ht="15.75" thickBot="1" x14ac:dyDescent="0.3">
      <c r="A15" s="4">
        <v>15</v>
      </c>
      <c r="B15" s="5">
        <v>1.0175209999999999</v>
      </c>
      <c r="C15" s="4" t="s">
        <v>215</v>
      </c>
      <c r="D15" s="4" t="s">
        <v>112</v>
      </c>
    </row>
    <row r="16" spans="1:9" ht="15.75" thickBot="1" x14ac:dyDescent="0.3">
      <c r="A16" s="2">
        <v>17</v>
      </c>
      <c r="B16" s="3">
        <v>1.00299</v>
      </c>
      <c r="C16" s="2" t="s">
        <v>215</v>
      </c>
      <c r="D16" s="2" t="s">
        <v>112</v>
      </c>
    </row>
    <row r="17" spans="1:4" ht="15.75" thickBot="1" x14ac:dyDescent="0.3">
      <c r="A17" s="4">
        <v>18</v>
      </c>
      <c r="B17" s="5">
        <v>-1.0349980000000001</v>
      </c>
      <c r="C17" s="4" t="s">
        <v>208</v>
      </c>
      <c r="D17" s="4" t="s">
        <v>48</v>
      </c>
    </row>
    <row r="18" spans="1:4" ht="15.75" thickBot="1" x14ac:dyDescent="0.3">
      <c r="A18" s="2">
        <v>19</v>
      </c>
      <c r="B18" s="3">
        <v>-1.0233099999999999</v>
      </c>
      <c r="C18" s="2" t="s">
        <v>208</v>
      </c>
      <c r="D18" s="2" t="s">
        <v>112</v>
      </c>
    </row>
    <row r="19" spans="1:4" ht="15.75" thickBot="1" x14ac:dyDescent="0.3">
      <c r="A19" s="4">
        <v>20</v>
      </c>
      <c r="B19" s="5">
        <v>-1.0122629999999999</v>
      </c>
      <c r="C19" s="4" t="s">
        <v>208</v>
      </c>
      <c r="D19" s="4" t="s">
        <v>112</v>
      </c>
    </row>
    <row r="20" spans="1:4" ht="15.75" thickBot="1" x14ac:dyDescent="0.3">
      <c r="A20" s="2" t="s">
        <v>207</v>
      </c>
      <c r="B20" s="3">
        <v>-1.014607</v>
      </c>
      <c r="C20" s="2" t="s">
        <v>208</v>
      </c>
      <c r="D20" s="2" t="s">
        <v>112</v>
      </c>
    </row>
    <row r="22" spans="1:4" x14ac:dyDescent="0.25">
      <c r="A22" t="s">
        <v>216</v>
      </c>
      <c r="B22">
        <f>AVERAGE(B2:B21)</f>
        <v>-0.13895805263157898</v>
      </c>
    </row>
    <row r="23" spans="1:4" x14ac:dyDescent="0.25">
      <c r="A23" t="s">
        <v>217</v>
      </c>
      <c r="B23">
        <f>MEDIAN(B2:B20)</f>
        <v>-1.0122629999999999</v>
      </c>
    </row>
    <row r="24" spans="1:4" x14ac:dyDescent="0.25">
      <c r="A24" t="s">
        <v>218</v>
      </c>
      <c r="B24">
        <f>MAX(B2:B20)</f>
        <v>1.403233</v>
      </c>
    </row>
    <row r="25" spans="1:4" x14ac:dyDescent="0.25">
      <c r="A25" t="s">
        <v>219</v>
      </c>
      <c r="B25">
        <f>MIN(B2:B20)</f>
        <v>-1.2102980000000001</v>
      </c>
    </row>
  </sheetData>
  <pageMargins left="0.7" right="0.7" top="0.75" bottom="0.75" header="0.3" footer="0.3"/>
  <pageSetup orientation="portrait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A2" sqref="A2:XFD2"/>
    </sheetView>
  </sheetViews>
  <sheetFormatPr defaultRowHeight="15" x14ac:dyDescent="0.25"/>
  <cols>
    <col min="1" max="1" width="11.42578125" customWidth="1"/>
    <col min="2" max="2" width="14.5703125" customWidth="1"/>
    <col min="3" max="3" width="14.85546875" customWidth="1"/>
  </cols>
  <sheetData>
    <row r="1" spans="1:3" x14ac:dyDescent="0.25">
      <c r="A1" t="s">
        <v>205</v>
      </c>
      <c r="B1" t="s">
        <v>202</v>
      </c>
      <c r="C1" t="s">
        <v>203</v>
      </c>
    </row>
    <row r="2" spans="1:3" x14ac:dyDescent="0.25">
      <c r="A2" t="s">
        <v>204</v>
      </c>
      <c r="B2">
        <v>0.64760600000000001</v>
      </c>
      <c r="C2">
        <v>0.85957300000000003</v>
      </c>
    </row>
    <row r="3" spans="1:3" x14ac:dyDescent="0.25">
      <c r="A3" t="s">
        <v>25</v>
      </c>
      <c r="B3">
        <v>1</v>
      </c>
      <c r="C3">
        <v>0.42578100000000002</v>
      </c>
    </row>
    <row r="4" spans="1:3" x14ac:dyDescent="0.25">
      <c r="A4" t="s">
        <v>48</v>
      </c>
      <c r="B4">
        <v>1</v>
      </c>
      <c r="C4">
        <v>0.75</v>
      </c>
    </row>
    <row r="5" spans="1:3" x14ac:dyDescent="0.25">
      <c r="A5" t="s">
        <v>112</v>
      </c>
      <c r="B5">
        <v>0.453125</v>
      </c>
      <c r="C5">
        <v>0.15625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B1" sqref="B1:B2"/>
    </sheetView>
  </sheetViews>
  <sheetFormatPr defaultRowHeight="15" x14ac:dyDescent="0.25"/>
  <cols>
    <col min="1" max="1" width="11.28515625" customWidth="1"/>
    <col min="2" max="2" width="15.140625" customWidth="1"/>
    <col min="3" max="3" width="8.42578125" customWidth="1"/>
  </cols>
  <sheetData>
    <row r="1" spans="1:4" x14ac:dyDescent="0.25">
      <c r="A1" t="s">
        <v>209</v>
      </c>
      <c r="B1" t="s">
        <v>210</v>
      </c>
      <c r="C1" t="s">
        <v>206</v>
      </c>
      <c r="D1" t="s">
        <v>211</v>
      </c>
    </row>
    <row r="2" spans="1:4" x14ac:dyDescent="0.25">
      <c r="A2">
        <v>-1.014607</v>
      </c>
      <c r="B2" t="s">
        <v>207</v>
      </c>
      <c r="C2" t="s">
        <v>208</v>
      </c>
      <c r="D2" t="s">
        <v>112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0"/>
  <sheetViews>
    <sheetView workbookViewId="0">
      <pane xSplit="1" ySplit="1" topLeftCell="B23" activePane="bottomRight" state="frozen"/>
      <selection pane="topRight" activeCell="B1" sqref="B1"/>
      <selection pane="bottomLeft" activeCell="A2" sqref="A2"/>
      <selection pane="bottomRight" activeCell="H43" sqref="H43"/>
    </sheetView>
  </sheetViews>
  <sheetFormatPr defaultRowHeight="15" x14ac:dyDescent="0.25"/>
  <cols>
    <col min="1" max="1" width="14.42578125" bestFit="1" customWidth="1"/>
    <col min="2" max="2" width="20.28515625" bestFit="1" customWidth="1"/>
    <col min="3" max="3" width="11" bestFit="1" customWidth="1"/>
    <col min="4" max="4" width="12" bestFit="1" customWidth="1"/>
    <col min="5" max="5" width="15.28515625" bestFit="1" customWidth="1"/>
    <col min="6" max="6" width="27.85546875" bestFit="1" customWidth="1"/>
    <col min="7" max="9" width="27.85546875" customWidth="1"/>
    <col min="10" max="10" width="15.28515625" bestFit="1" customWidth="1"/>
    <col min="11" max="11" width="17.28515625" bestFit="1" customWidth="1"/>
    <col min="12" max="12" width="12.28515625" bestFit="1" customWidth="1"/>
    <col min="13" max="13" width="21" bestFit="1" customWidth="1"/>
    <col min="14" max="14" width="9" bestFit="1" customWidth="1"/>
    <col min="15" max="15" width="14.28515625" bestFit="1" customWidth="1"/>
    <col min="16" max="16" width="14.5703125" bestFit="1" customWidth="1"/>
    <col min="17" max="17" width="12.5703125" bestFit="1" customWidth="1"/>
    <col min="18" max="18" width="16" bestFit="1" customWidth="1"/>
    <col min="19" max="19" width="16.5703125" bestFit="1" customWidth="1"/>
    <col min="20" max="20" width="15" bestFit="1" customWidth="1"/>
    <col min="21" max="21" width="25.28515625" bestFit="1" customWidth="1"/>
    <col min="22" max="22" width="255.7109375" bestFit="1" customWidth="1"/>
    <col min="23" max="23" width="14" bestFit="1" customWidth="1"/>
    <col min="24" max="24" width="16" bestFit="1" customWidth="1"/>
    <col min="25" max="25" width="15.42578125" bestFit="1" customWidth="1"/>
    <col min="26" max="26" width="15.140625" bestFit="1" customWidth="1"/>
    <col min="27" max="27" width="26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224</v>
      </c>
      <c r="F1" t="s">
        <v>225</v>
      </c>
      <c r="G1" t="s">
        <v>226</v>
      </c>
      <c r="H1" t="s">
        <v>227</v>
      </c>
      <c r="I1" t="s">
        <v>228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15</v>
      </c>
      <c r="V1" t="s">
        <v>16</v>
      </c>
      <c r="W1" t="s">
        <v>17</v>
      </c>
      <c r="X1" t="s">
        <v>18</v>
      </c>
      <c r="Y1" t="s">
        <v>19</v>
      </c>
      <c r="Z1" t="s">
        <v>20</v>
      </c>
      <c r="AA1" t="s">
        <v>21</v>
      </c>
      <c r="AB1" t="s">
        <v>22</v>
      </c>
    </row>
    <row r="2" spans="1:28" x14ac:dyDescent="0.25">
      <c r="A2">
        <v>1</v>
      </c>
      <c r="B2">
        <v>1.26743029146798</v>
      </c>
      <c r="C2" t="s">
        <v>23</v>
      </c>
      <c r="D2">
        <v>1.30967994271562E-2</v>
      </c>
      <c r="E2">
        <f>D2/2</f>
        <v>6.5483997135781001E-3</v>
      </c>
      <c r="F2">
        <f>(K2-K3)/2</f>
        <v>4.4540231335120015E-3</v>
      </c>
      <c r="G2">
        <f t="shared" ref="G2:G41" si="0">E2+F2</f>
        <v>1.1002422847090101E-2</v>
      </c>
      <c r="H2">
        <f>LARGE(G2:G3,1)/LARGE(G2:G3,2)</f>
        <v>5.253316405372936</v>
      </c>
      <c r="I2">
        <f>IF(AND(G2&gt;G3,M2&lt;M3),H2,IF(AND(G3&gt;G2,M3&lt;M2),H2,(H2*(-1))))</f>
        <v>5.253316405372936</v>
      </c>
      <c r="J2">
        <v>1.7025839255303099E-2</v>
      </c>
      <c r="K2">
        <v>4.2217834092950601E-2</v>
      </c>
      <c r="L2" t="s">
        <v>24</v>
      </c>
      <c r="M2">
        <v>23.45</v>
      </c>
      <c r="N2">
        <v>31.0474</v>
      </c>
      <c r="O2">
        <v>31.55</v>
      </c>
      <c r="P2">
        <v>14.824</v>
      </c>
      <c r="Q2" t="s">
        <v>25</v>
      </c>
      <c r="R2" t="s">
        <v>26</v>
      </c>
      <c r="S2" t="s">
        <v>27</v>
      </c>
      <c r="T2" t="s">
        <v>27</v>
      </c>
      <c r="U2" t="s">
        <v>27</v>
      </c>
      <c r="V2" t="s">
        <v>28</v>
      </c>
      <c r="W2" t="s">
        <v>25</v>
      </c>
      <c r="X2" t="s">
        <v>26</v>
      </c>
      <c r="Y2" t="s">
        <v>29</v>
      </c>
      <c r="Z2" t="s">
        <v>30</v>
      </c>
      <c r="AA2" t="s">
        <v>31</v>
      </c>
      <c r="AB2" t="s">
        <v>32</v>
      </c>
    </row>
    <row r="3" spans="1:28" x14ac:dyDescent="0.25">
      <c r="A3">
        <v>1</v>
      </c>
      <c r="B3">
        <v>1.26743029146798</v>
      </c>
      <c r="C3" t="s">
        <v>33</v>
      </c>
      <c r="D3">
        <v>1.30967994271562E-2</v>
      </c>
      <c r="E3">
        <f t="shared" ref="E3:E41" si="1">D3/2</f>
        <v>6.5483997135781001E-3</v>
      </c>
      <c r="F3">
        <f>(K3-K2)/2</f>
        <v>-4.4540231335120015E-3</v>
      </c>
      <c r="G3">
        <f t="shared" si="0"/>
        <v>2.0943765800660987E-3</v>
      </c>
      <c r="J3">
        <v>1.7025839255303099E-2</v>
      </c>
      <c r="K3">
        <v>3.3309787825926598E-2</v>
      </c>
      <c r="L3" t="s">
        <v>24</v>
      </c>
      <c r="M3">
        <v>54.497399999999999</v>
      </c>
      <c r="N3">
        <v>31.0474</v>
      </c>
      <c r="O3">
        <v>68.546999999999997</v>
      </c>
      <c r="P3">
        <v>54.497399999999999</v>
      </c>
      <c r="Q3" t="s">
        <v>25</v>
      </c>
      <c r="R3" t="s">
        <v>26</v>
      </c>
      <c r="S3" t="s">
        <v>34</v>
      </c>
      <c r="T3" t="s">
        <v>35</v>
      </c>
      <c r="U3" t="s">
        <v>36</v>
      </c>
      <c r="V3" t="s">
        <v>37</v>
      </c>
      <c r="W3" t="s">
        <v>25</v>
      </c>
      <c r="X3" t="s">
        <v>26</v>
      </c>
      <c r="Y3" t="s">
        <v>29</v>
      </c>
      <c r="Z3" t="s">
        <v>30</v>
      </c>
      <c r="AA3" t="s">
        <v>31</v>
      </c>
      <c r="AB3" t="s">
        <v>32</v>
      </c>
    </row>
    <row r="4" spans="1:28" x14ac:dyDescent="0.25">
      <c r="A4">
        <v>2</v>
      </c>
      <c r="B4">
        <v>1.4032330568571101</v>
      </c>
      <c r="C4" t="s">
        <v>38</v>
      </c>
      <c r="D4">
        <v>2.4886148626710701E-2</v>
      </c>
      <c r="E4">
        <f t="shared" si="1"/>
        <v>1.244307431335535E-2</v>
      </c>
      <c r="F4">
        <f>(K4-K5)/2</f>
        <v>7.0316172552760507E-3</v>
      </c>
      <c r="G4">
        <f t="shared" si="0"/>
        <v>1.9474691568631401E-2</v>
      </c>
      <c r="H4">
        <f>LARGE(G4:G5,1)/LARGE(G4:G5,2)</f>
        <v>3.5987888954150908</v>
      </c>
      <c r="I4">
        <f t="shared" ref="I4:I40" si="2">IF(AND(G4&gt;G5,M4&lt;M5),H4,IF(AND(G5&gt;G4,M5&lt;M4),H4,(H4*(-1))))</f>
        <v>3.5987888954150908</v>
      </c>
      <c r="J4">
        <v>3.2351993214723901E-2</v>
      </c>
      <c r="K4">
        <v>4.89394289876715E-2</v>
      </c>
      <c r="L4" t="s">
        <v>39</v>
      </c>
      <c r="M4">
        <v>14.824</v>
      </c>
      <c r="N4">
        <v>34.156999999999996</v>
      </c>
      <c r="O4">
        <v>14.824</v>
      </c>
      <c r="P4">
        <v>14.824</v>
      </c>
      <c r="Q4" t="s">
        <v>25</v>
      </c>
      <c r="R4" t="s">
        <v>26</v>
      </c>
      <c r="S4" t="s">
        <v>27</v>
      </c>
      <c r="T4" t="s">
        <v>27</v>
      </c>
      <c r="U4" t="s">
        <v>27</v>
      </c>
      <c r="V4" t="s">
        <v>40</v>
      </c>
      <c r="W4" t="s">
        <v>25</v>
      </c>
      <c r="X4" t="s">
        <v>26</v>
      </c>
      <c r="Y4" t="s">
        <v>27</v>
      </c>
      <c r="Z4" t="s">
        <v>27</v>
      </c>
      <c r="AA4" t="s">
        <v>27</v>
      </c>
      <c r="AB4" t="s">
        <v>41</v>
      </c>
    </row>
    <row r="5" spans="1:28" x14ac:dyDescent="0.25">
      <c r="A5">
        <v>2</v>
      </c>
      <c r="B5">
        <v>1.4032330568571101</v>
      </c>
      <c r="C5" t="s">
        <v>42</v>
      </c>
      <c r="D5">
        <v>2.4886148626710701E-2</v>
      </c>
      <c r="E5">
        <f t="shared" si="1"/>
        <v>1.244307431335535E-2</v>
      </c>
      <c r="F5">
        <f>(K5-K4)/2</f>
        <v>-7.0316172552760507E-3</v>
      </c>
      <c r="G5">
        <f t="shared" si="0"/>
        <v>5.4114570580792998E-3</v>
      </c>
      <c r="J5">
        <v>3.2351993214723901E-2</v>
      </c>
      <c r="K5">
        <v>3.4876194477119399E-2</v>
      </c>
      <c r="L5" t="s">
        <v>39</v>
      </c>
      <c r="M5">
        <v>48.981000000000002</v>
      </c>
      <c r="N5">
        <v>34.156999999999996</v>
      </c>
      <c r="O5">
        <v>48.408299999999997</v>
      </c>
      <c r="P5">
        <v>53.685299999999998</v>
      </c>
      <c r="Q5" t="s">
        <v>25</v>
      </c>
      <c r="R5" t="s">
        <v>26</v>
      </c>
      <c r="S5" t="s">
        <v>34</v>
      </c>
      <c r="T5" t="s">
        <v>43</v>
      </c>
      <c r="U5" t="s">
        <v>44</v>
      </c>
      <c r="V5" t="s">
        <v>45</v>
      </c>
      <c r="W5" t="s">
        <v>25</v>
      </c>
      <c r="X5" t="s">
        <v>26</v>
      </c>
      <c r="Y5" t="s">
        <v>27</v>
      </c>
      <c r="Z5" t="s">
        <v>27</v>
      </c>
      <c r="AA5" t="s">
        <v>27</v>
      </c>
      <c r="AB5" t="s">
        <v>41</v>
      </c>
    </row>
    <row r="6" spans="1:28" x14ac:dyDescent="0.25">
      <c r="A6">
        <v>3</v>
      </c>
      <c r="B6">
        <v>1.04713623544724</v>
      </c>
      <c r="C6" t="s">
        <v>46</v>
      </c>
      <c r="D6">
        <v>2.81525334272631E-2</v>
      </c>
      <c r="E6">
        <f t="shared" si="1"/>
        <v>1.407626671363155E-2</v>
      </c>
      <c r="F6">
        <f>(K6-K7)/2</f>
        <v>-8.6524281136295123E-4</v>
      </c>
      <c r="G6">
        <f t="shared" si="0"/>
        <v>1.3211023902268599E-2</v>
      </c>
      <c r="H6">
        <f>LARGE(G6:G7,1)/LARGE(G6:G7,2)</f>
        <v>1.1309880018027023</v>
      </c>
      <c r="I6">
        <f t="shared" si="2"/>
        <v>1.1309880018027023</v>
      </c>
      <c r="J6">
        <v>3.6598293455442001E-2</v>
      </c>
      <c r="K6">
        <v>3.6712427420364201E-2</v>
      </c>
      <c r="L6" t="s">
        <v>47</v>
      </c>
      <c r="M6">
        <v>31.79</v>
      </c>
      <c r="N6">
        <v>20.7881</v>
      </c>
      <c r="O6">
        <v>31.79</v>
      </c>
      <c r="P6">
        <v>31.79</v>
      </c>
      <c r="Q6" t="s">
        <v>48</v>
      </c>
      <c r="R6" t="s">
        <v>49</v>
      </c>
      <c r="S6" t="s">
        <v>50</v>
      </c>
      <c r="T6" t="s">
        <v>51</v>
      </c>
      <c r="U6" t="s">
        <v>52</v>
      </c>
      <c r="V6" t="s">
        <v>53</v>
      </c>
      <c r="W6" t="s">
        <v>48</v>
      </c>
      <c r="X6" t="s">
        <v>49</v>
      </c>
      <c r="Y6" t="s">
        <v>27</v>
      </c>
      <c r="Z6" t="s">
        <v>27</v>
      </c>
      <c r="AA6" t="s">
        <v>27</v>
      </c>
      <c r="AB6" t="s">
        <v>54</v>
      </c>
    </row>
    <row r="7" spans="1:28" x14ac:dyDescent="0.25">
      <c r="A7">
        <v>3</v>
      </c>
      <c r="B7">
        <v>1.04713623544724</v>
      </c>
      <c r="C7" t="s">
        <v>55</v>
      </c>
      <c r="D7">
        <v>2.81525334272631E-2</v>
      </c>
      <c r="E7">
        <f t="shared" si="1"/>
        <v>1.407626671363155E-2</v>
      </c>
      <c r="F7">
        <f>(K7-K6)/2</f>
        <v>8.6524281136295123E-4</v>
      </c>
      <c r="G7">
        <f t="shared" si="0"/>
        <v>1.4941509524994501E-2</v>
      </c>
      <c r="J7">
        <v>3.6598293455442001E-2</v>
      </c>
      <c r="K7">
        <v>3.8442913043090103E-2</v>
      </c>
      <c r="L7" t="s">
        <v>47</v>
      </c>
      <c r="M7">
        <v>11.001899999999999</v>
      </c>
      <c r="N7">
        <v>20.7881</v>
      </c>
      <c r="O7">
        <v>11.001899999999999</v>
      </c>
      <c r="P7">
        <v>11.001899999999999</v>
      </c>
      <c r="Q7" t="s">
        <v>48</v>
      </c>
      <c r="R7" t="s">
        <v>49</v>
      </c>
      <c r="S7" t="s">
        <v>50</v>
      </c>
      <c r="T7" t="s">
        <v>51</v>
      </c>
      <c r="U7" t="s">
        <v>52</v>
      </c>
      <c r="V7" t="s">
        <v>56</v>
      </c>
      <c r="W7" t="s">
        <v>48</v>
      </c>
      <c r="X7" t="s">
        <v>49</v>
      </c>
      <c r="Y7" t="s">
        <v>27</v>
      </c>
      <c r="Z7" t="s">
        <v>27</v>
      </c>
      <c r="AA7" t="s">
        <v>27</v>
      </c>
      <c r="AB7" t="s">
        <v>54</v>
      </c>
    </row>
    <row r="8" spans="1:28" x14ac:dyDescent="0.25">
      <c r="A8">
        <v>4</v>
      </c>
      <c r="B8">
        <v>-1.0504345861945099</v>
      </c>
      <c r="C8" t="s">
        <v>57</v>
      </c>
      <c r="D8">
        <v>2.9701419040374401E-2</v>
      </c>
      <c r="E8">
        <f t="shared" si="1"/>
        <v>1.4850709520187201E-2</v>
      </c>
      <c r="F8">
        <f>(K8-K9)/2</f>
        <v>1.5938633219684528E-3</v>
      </c>
      <c r="G8">
        <f t="shared" si="0"/>
        <v>1.6444572842155655E-2</v>
      </c>
      <c r="H8">
        <f>LARGE(G8:G9,1)/LARGE(G8:G9,2)</f>
        <v>1.2404588992188221</v>
      </c>
      <c r="I8">
        <f t="shared" si="2"/>
        <v>-1.2404588992188221</v>
      </c>
      <c r="J8">
        <v>3.8611844752486697E-2</v>
      </c>
      <c r="K8">
        <v>6.6392897628047801E-2</v>
      </c>
      <c r="L8" t="s">
        <v>58</v>
      </c>
      <c r="M8">
        <v>48.857799999999997</v>
      </c>
      <c r="N8">
        <v>34.148800000000001</v>
      </c>
      <c r="O8">
        <v>48.736199999999997</v>
      </c>
      <c r="P8">
        <v>48.929499999999997</v>
      </c>
      <c r="Q8" t="s">
        <v>25</v>
      </c>
      <c r="R8" t="s">
        <v>59</v>
      </c>
      <c r="S8" t="s">
        <v>60</v>
      </c>
      <c r="T8" t="s">
        <v>61</v>
      </c>
      <c r="U8" t="s">
        <v>62</v>
      </c>
      <c r="V8" t="s">
        <v>63</v>
      </c>
      <c r="W8" t="s">
        <v>25</v>
      </c>
      <c r="X8" t="s">
        <v>59</v>
      </c>
      <c r="Y8" t="s">
        <v>27</v>
      </c>
      <c r="Z8" t="s">
        <v>27</v>
      </c>
      <c r="AA8" t="s">
        <v>27</v>
      </c>
      <c r="AB8" t="s">
        <v>64</v>
      </c>
    </row>
    <row r="9" spans="1:28" x14ac:dyDescent="0.25">
      <c r="A9">
        <v>4</v>
      </c>
      <c r="B9">
        <v>-1.0504345861945099</v>
      </c>
      <c r="C9" t="s">
        <v>65</v>
      </c>
      <c r="D9">
        <v>2.9701419040374401E-2</v>
      </c>
      <c r="E9">
        <f t="shared" si="1"/>
        <v>1.4850709520187201E-2</v>
      </c>
      <c r="F9">
        <f>(K9-K8)/2</f>
        <v>-1.5938633219684528E-3</v>
      </c>
      <c r="G9">
        <f t="shared" si="0"/>
        <v>1.3256846198218748E-2</v>
      </c>
      <c r="J9">
        <v>3.8611844752486697E-2</v>
      </c>
      <c r="K9">
        <v>6.3205170984110895E-2</v>
      </c>
      <c r="L9" t="s">
        <v>58</v>
      </c>
      <c r="M9">
        <v>14.709</v>
      </c>
      <c r="N9">
        <v>34.148800000000001</v>
      </c>
      <c r="O9">
        <v>14.709</v>
      </c>
      <c r="P9">
        <v>14.709</v>
      </c>
      <c r="Q9" t="s">
        <v>25</v>
      </c>
      <c r="R9" t="s">
        <v>59</v>
      </c>
      <c r="S9" t="s">
        <v>27</v>
      </c>
      <c r="T9" t="s">
        <v>27</v>
      </c>
      <c r="U9" t="s">
        <v>27</v>
      </c>
      <c r="V9" t="s">
        <v>66</v>
      </c>
      <c r="W9" t="s">
        <v>25</v>
      </c>
      <c r="X9" t="s">
        <v>59</v>
      </c>
      <c r="Y9" t="s">
        <v>27</v>
      </c>
      <c r="Z9" t="s">
        <v>27</v>
      </c>
      <c r="AA9" t="s">
        <v>27</v>
      </c>
      <c r="AB9" t="s">
        <v>64</v>
      </c>
    </row>
    <row r="10" spans="1:28" x14ac:dyDescent="0.25">
      <c r="A10">
        <v>5</v>
      </c>
      <c r="B10">
        <v>1.2381439164497601</v>
      </c>
      <c r="C10" t="s">
        <v>67</v>
      </c>
      <c r="D10">
        <v>4.0410370496620898E-2</v>
      </c>
      <c r="E10">
        <f t="shared" si="1"/>
        <v>2.0205185248310449E-2</v>
      </c>
      <c r="F10">
        <f>(K10-K11)/2</f>
        <v>7.2858636508545474E-3</v>
      </c>
      <c r="G10">
        <f t="shared" si="0"/>
        <v>2.7491048899164996E-2</v>
      </c>
      <c r="H10">
        <f>LARGE(G10:G11,1)/LARGE(G10:G11,2)</f>
        <v>2.1279018942123544</v>
      </c>
      <c r="I10">
        <f t="shared" si="2"/>
        <v>2.1279018942123544</v>
      </c>
      <c r="J10">
        <v>5.25334816456072E-2</v>
      </c>
      <c r="K10">
        <v>7.5760471985778996E-2</v>
      </c>
      <c r="L10" t="s">
        <v>68</v>
      </c>
      <c r="M10">
        <v>21.99</v>
      </c>
      <c r="N10">
        <v>26.328399999999998</v>
      </c>
      <c r="O10">
        <v>21.99</v>
      </c>
      <c r="P10">
        <v>21.99</v>
      </c>
      <c r="Q10" t="s">
        <v>25</v>
      </c>
      <c r="R10" t="s">
        <v>26</v>
      </c>
      <c r="S10" t="s">
        <v>27</v>
      </c>
      <c r="T10" t="s">
        <v>27</v>
      </c>
      <c r="U10" t="s">
        <v>27</v>
      </c>
      <c r="V10" t="s">
        <v>69</v>
      </c>
      <c r="W10" t="s">
        <v>25</v>
      </c>
      <c r="X10" t="s">
        <v>26</v>
      </c>
      <c r="Y10" t="s">
        <v>27</v>
      </c>
      <c r="Z10" t="s">
        <v>27</v>
      </c>
      <c r="AA10" t="s">
        <v>27</v>
      </c>
      <c r="AB10" t="s">
        <v>70</v>
      </c>
    </row>
    <row r="11" spans="1:28" x14ac:dyDescent="0.25">
      <c r="A11">
        <v>5</v>
      </c>
      <c r="B11">
        <v>1.2381439164497601</v>
      </c>
      <c r="C11" t="s">
        <v>71</v>
      </c>
      <c r="D11">
        <v>4.0410370496620898E-2</v>
      </c>
      <c r="E11">
        <f t="shared" si="1"/>
        <v>2.0205185248310449E-2</v>
      </c>
      <c r="F11">
        <f>(K11-K10)/2</f>
        <v>-7.2858636508545474E-3</v>
      </c>
      <c r="G11">
        <f t="shared" si="0"/>
        <v>1.2919321597455902E-2</v>
      </c>
      <c r="J11">
        <v>5.25334816456072E-2</v>
      </c>
      <c r="K11">
        <v>6.1188744684069901E-2</v>
      </c>
      <c r="L11" t="s">
        <v>68</v>
      </c>
      <c r="M11">
        <v>48.318399999999997</v>
      </c>
      <c r="N11">
        <v>26.328399999999998</v>
      </c>
      <c r="O11">
        <v>68.52</v>
      </c>
      <c r="P11">
        <v>67.072000000000003</v>
      </c>
      <c r="Q11" t="s">
        <v>25</v>
      </c>
      <c r="R11" t="s">
        <v>26</v>
      </c>
      <c r="S11" t="s">
        <v>72</v>
      </c>
      <c r="T11" t="s">
        <v>73</v>
      </c>
      <c r="U11" t="s">
        <v>74</v>
      </c>
      <c r="V11" t="s">
        <v>75</v>
      </c>
      <c r="W11" t="s">
        <v>25</v>
      </c>
      <c r="X11" t="s">
        <v>26</v>
      </c>
      <c r="Y11" t="s">
        <v>27</v>
      </c>
      <c r="Z11" t="s">
        <v>27</v>
      </c>
      <c r="AA11" t="s">
        <v>27</v>
      </c>
      <c r="AB11" t="s">
        <v>70</v>
      </c>
    </row>
    <row r="12" spans="1:28" x14ac:dyDescent="0.25">
      <c r="A12">
        <v>6</v>
      </c>
      <c r="B12">
        <v>1.0291699127763301</v>
      </c>
      <c r="C12" t="s">
        <v>76</v>
      </c>
      <c r="D12">
        <v>4.1533727425037803E-2</v>
      </c>
      <c r="E12">
        <f t="shared" si="1"/>
        <v>2.0766863712518902E-2</v>
      </c>
      <c r="F12">
        <f>(K12-K13)/2</f>
        <v>1.0493040879246476E-3</v>
      </c>
      <c r="G12">
        <f t="shared" si="0"/>
        <v>2.1816167800443549E-2</v>
      </c>
      <c r="H12">
        <f>LARGE(G12:G13,1)/LARGE(G12:G13,2)</f>
        <v>1.1064334641712783</v>
      </c>
      <c r="I12">
        <f t="shared" si="2"/>
        <v>1.1064334641712783</v>
      </c>
      <c r="J12">
        <v>5.3993845652549097E-2</v>
      </c>
      <c r="K12">
        <v>7.4042881439240302E-2</v>
      </c>
      <c r="L12" t="s">
        <v>77</v>
      </c>
      <c r="M12">
        <v>18.78</v>
      </c>
      <c r="N12">
        <v>34.285200000000003</v>
      </c>
      <c r="O12">
        <v>18.78</v>
      </c>
      <c r="P12">
        <v>18.78</v>
      </c>
      <c r="Q12" t="s">
        <v>25</v>
      </c>
      <c r="R12" t="s">
        <v>78</v>
      </c>
      <c r="S12" t="s">
        <v>79</v>
      </c>
      <c r="T12" t="s">
        <v>80</v>
      </c>
      <c r="U12" t="s">
        <v>81</v>
      </c>
      <c r="V12" t="s">
        <v>82</v>
      </c>
      <c r="W12" t="s">
        <v>25</v>
      </c>
      <c r="X12" t="s">
        <v>78</v>
      </c>
      <c r="Y12" t="s">
        <v>83</v>
      </c>
      <c r="Z12" t="s">
        <v>84</v>
      </c>
      <c r="AA12" t="s">
        <v>85</v>
      </c>
      <c r="AB12" t="s">
        <v>86</v>
      </c>
    </row>
    <row r="13" spans="1:28" x14ac:dyDescent="0.25">
      <c r="A13">
        <v>6</v>
      </c>
      <c r="B13">
        <v>1.0291699127763301</v>
      </c>
      <c r="C13" t="s">
        <v>87</v>
      </c>
      <c r="D13">
        <v>4.1533727425037803E-2</v>
      </c>
      <c r="E13">
        <f t="shared" si="1"/>
        <v>2.0766863712518902E-2</v>
      </c>
      <c r="F13">
        <f>(K13-K12)/2</f>
        <v>-1.0493040879246476E-3</v>
      </c>
      <c r="G13">
        <f t="shared" si="0"/>
        <v>1.9717559624594254E-2</v>
      </c>
      <c r="J13">
        <v>5.3993845652549097E-2</v>
      </c>
      <c r="K13">
        <v>7.1944273263391006E-2</v>
      </c>
      <c r="L13" t="s">
        <v>77</v>
      </c>
      <c r="M13">
        <v>53.065199999999997</v>
      </c>
      <c r="N13">
        <v>34.285200000000003</v>
      </c>
      <c r="O13">
        <v>48.332500000000003</v>
      </c>
      <c r="P13">
        <v>53.306699999999999</v>
      </c>
      <c r="Q13" t="s">
        <v>25</v>
      </c>
      <c r="R13" t="s">
        <v>78</v>
      </c>
      <c r="S13" t="s">
        <v>88</v>
      </c>
      <c r="T13" t="s">
        <v>89</v>
      </c>
      <c r="U13" t="s">
        <v>90</v>
      </c>
      <c r="V13" t="s">
        <v>91</v>
      </c>
      <c r="W13" t="s">
        <v>25</v>
      </c>
      <c r="X13" t="s">
        <v>78</v>
      </c>
      <c r="Y13" t="s">
        <v>83</v>
      </c>
      <c r="Z13" t="s">
        <v>84</v>
      </c>
      <c r="AA13" t="s">
        <v>85</v>
      </c>
      <c r="AB13" t="s">
        <v>86</v>
      </c>
    </row>
    <row r="14" spans="1:28" x14ac:dyDescent="0.25">
      <c r="A14">
        <v>7</v>
      </c>
      <c r="B14">
        <v>-1.0013676480420399</v>
      </c>
      <c r="C14" t="s">
        <v>92</v>
      </c>
      <c r="D14">
        <v>4.2218623983267402E-2</v>
      </c>
      <c r="E14">
        <f t="shared" si="1"/>
        <v>2.1109311991633701E-2</v>
      </c>
      <c r="F14">
        <f>(K14-K15)/2</f>
        <v>5.0528677805701527E-5</v>
      </c>
      <c r="G14">
        <f t="shared" si="0"/>
        <v>2.1159840669439402E-2</v>
      </c>
      <c r="H14">
        <f>LARGE(G14:G15,1)/LARGE(G14:G15,2)</f>
        <v>1.0047988221401682</v>
      </c>
      <c r="I14">
        <f t="shared" si="2"/>
        <v>-1.0047988221401682</v>
      </c>
      <c r="J14">
        <v>5.4884211178247599E-2</v>
      </c>
      <c r="K14">
        <v>7.3992404036357803E-2</v>
      </c>
      <c r="L14" t="s">
        <v>93</v>
      </c>
      <c r="M14">
        <v>34.006100000000004</v>
      </c>
      <c r="N14">
        <v>26.7316</v>
      </c>
      <c r="O14">
        <v>34.006100000000004</v>
      </c>
      <c r="P14">
        <v>34.006100000000004</v>
      </c>
      <c r="Q14" t="s">
        <v>25</v>
      </c>
      <c r="R14" t="s">
        <v>78</v>
      </c>
      <c r="S14" t="s">
        <v>94</v>
      </c>
      <c r="T14" t="s">
        <v>95</v>
      </c>
      <c r="U14" t="s">
        <v>96</v>
      </c>
      <c r="V14" t="s">
        <v>97</v>
      </c>
      <c r="W14" t="s">
        <v>25</v>
      </c>
      <c r="X14" t="s">
        <v>27</v>
      </c>
      <c r="Y14" t="s">
        <v>27</v>
      </c>
      <c r="Z14" t="s">
        <v>27</v>
      </c>
      <c r="AA14" t="s">
        <v>27</v>
      </c>
      <c r="AB14" t="s">
        <v>98</v>
      </c>
    </row>
    <row r="15" spans="1:28" x14ac:dyDescent="0.25">
      <c r="A15">
        <v>7</v>
      </c>
      <c r="B15">
        <v>-1.0013676480420399</v>
      </c>
      <c r="C15" t="s">
        <v>99</v>
      </c>
      <c r="D15">
        <v>4.2218623983267402E-2</v>
      </c>
      <c r="E15">
        <f t="shared" si="1"/>
        <v>2.1109311991633701E-2</v>
      </c>
      <c r="F15">
        <f>(K15-K14)/2</f>
        <v>-5.0528677805701527E-5</v>
      </c>
      <c r="G15">
        <f t="shared" si="0"/>
        <v>2.1058783313827999E-2</v>
      </c>
      <c r="J15">
        <v>5.4884211178247599E-2</v>
      </c>
      <c r="K15">
        <v>7.38913466807464E-2</v>
      </c>
      <c r="L15" t="s">
        <v>93</v>
      </c>
      <c r="M15">
        <v>7.2744999999999997</v>
      </c>
      <c r="N15">
        <v>26.7316</v>
      </c>
      <c r="O15">
        <v>7.2744999999999997</v>
      </c>
      <c r="P15">
        <v>7.2744999999999997</v>
      </c>
      <c r="Q15" t="s">
        <v>25</v>
      </c>
      <c r="R15" t="s">
        <v>78</v>
      </c>
      <c r="S15" t="s">
        <v>83</v>
      </c>
      <c r="T15" t="s">
        <v>100</v>
      </c>
      <c r="U15" t="s">
        <v>101</v>
      </c>
      <c r="V15" t="s">
        <v>102</v>
      </c>
      <c r="W15" t="s">
        <v>25</v>
      </c>
      <c r="X15" t="s">
        <v>27</v>
      </c>
      <c r="Y15" t="s">
        <v>27</v>
      </c>
      <c r="Z15" t="s">
        <v>27</v>
      </c>
      <c r="AA15" t="s">
        <v>27</v>
      </c>
      <c r="AB15" t="s">
        <v>98</v>
      </c>
    </row>
    <row r="16" spans="1:28" x14ac:dyDescent="0.25">
      <c r="A16">
        <v>8</v>
      </c>
      <c r="B16">
        <v>-1.2102978651701299</v>
      </c>
      <c r="C16" t="s">
        <v>103</v>
      </c>
      <c r="D16">
        <v>5.2210878824983001E-2</v>
      </c>
      <c r="E16">
        <f t="shared" si="1"/>
        <v>2.61054394124915E-2</v>
      </c>
      <c r="F16">
        <f>(K16-K17)/2</f>
        <v>7.1644964505412495E-3</v>
      </c>
      <c r="G16">
        <f t="shared" si="0"/>
        <v>3.326993586303275E-2</v>
      </c>
      <c r="H16">
        <f>LARGE(G16:G17,1)/LARGE(G16:G17,2)</f>
        <v>1.7565089515272536</v>
      </c>
      <c r="I16">
        <f t="shared" si="2"/>
        <v>-1.7565089515272536</v>
      </c>
      <c r="J16">
        <v>6.7874142472477902E-2</v>
      </c>
      <c r="K16">
        <v>8.2465647020184205E-2</v>
      </c>
      <c r="L16" t="s">
        <v>77</v>
      </c>
      <c r="M16">
        <v>51.186999999999998</v>
      </c>
      <c r="N16">
        <v>28.361000000000001</v>
      </c>
      <c r="O16">
        <v>47.845999999999997</v>
      </c>
      <c r="P16">
        <v>53.385599999999997</v>
      </c>
      <c r="Q16" t="s">
        <v>25</v>
      </c>
      <c r="R16" t="s">
        <v>78</v>
      </c>
      <c r="S16" t="s">
        <v>104</v>
      </c>
      <c r="T16" t="s">
        <v>105</v>
      </c>
      <c r="U16" t="s">
        <v>106</v>
      </c>
      <c r="V16" t="s">
        <v>107</v>
      </c>
      <c r="W16" t="s">
        <v>25</v>
      </c>
      <c r="X16" t="s">
        <v>78</v>
      </c>
      <c r="Y16" t="s">
        <v>83</v>
      </c>
      <c r="Z16" t="s">
        <v>84</v>
      </c>
      <c r="AA16" t="s">
        <v>85</v>
      </c>
      <c r="AB16" t="s">
        <v>86</v>
      </c>
    </row>
    <row r="17" spans="1:28" x14ac:dyDescent="0.25">
      <c r="A17">
        <v>8</v>
      </c>
      <c r="B17">
        <v>-1.2102978651701299</v>
      </c>
      <c r="C17" t="s">
        <v>108</v>
      </c>
      <c r="D17">
        <v>5.2210878824983001E-2</v>
      </c>
      <c r="E17">
        <f t="shared" si="1"/>
        <v>2.61054394124915E-2</v>
      </c>
      <c r="F17">
        <f>(K17-K16)/2</f>
        <v>-7.1644964505412495E-3</v>
      </c>
      <c r="G17">
        <f t="shared" si="0"/>
        <v>1.8940942961950251E-2</v>
      </c>
      <c r="J17">
        <v>6.7874142472477902E-2</v>
      </c>
      <c r="K17">
        <v>6.8136654119101706E-2</v>
      </c>
      <c r="L17" t="s">
        <v>77</v>
      </c>
      <c r="M17">
        <v>22.826000000000001</v>
      </c>
      <c r="N17">
        <v>28.361000000000001</v>
      </c>
      <c r="O17">
        <v>23.055</v>
      </c>
      <c r="P17">
        <v>22.597000000000001</v>
      </c>
      <c r="Q17" t="s">
        <v>25</v>
      </c>
      <c r="R17" t="s">
        <v>78</v>
      </c>
      <c r="S17" t="s">
        <v>27</v>
      </c>
      <c r="T17" t="s">
        <v>27</v>
      </c>
      <c r="U17" t="s">
        <v>27</v>
      </c>
      <c r="V17" t="s">
        <v>109</v>
      </c>
      <c r="W17" t="s">
        <v>25</v>
      </c>
      <c r="X17" t="s">
        <v>78</v>
      </c>
      <c r="Y17" t="s">
        <v>83</v>
      </c>
      <c r="Z17" t="s">
        <v>84</v>
      </c>
      <c r="AA17" t="s">
        <v>85</v>
      </c>
      <c r="AB17" t="s">
        <v>86</v>
      </c>
    </row>
    <row r="18" spans="1:28" x14ac:dyDescent="0.25">
      <c r="A18">
        <v>9</v>
      </c>
      <c r="B18">
        <v>-1.0385396532392199</v>
      </c>
      <c r="C18" t="s">
        <v>110</v>
      </c>
      <c r="D18">
        <v>5.4404347002935699E-2</v>
      </c>
      <c r="E18">
        <f t="shared" si="1"/>
        <v>2.720217350146785E-2</v>
      </c>
      <c r="F18">
        <f>(K18-K19)/2</f>
        <v>-3.1170741169979921E-3</v>
      </c>
      <c r="G18">
        <f t="shared" si="0"/>
        <v>2.4085099384469857E-2</v>
      </c>
      <c r="H18">
        <f>LARGE(G18:G19,1)/LARGE(G18:G19,2)</f>
        <v>1.2588383852804768</v>
      </c>
      <c r="I18">
        <f t="shared" si="2"/>
        <v>-1.2588383852804768</v>
      </c>
      <c r="J18">
        <v>7.07256511038164E-2</v>
      </c>
      <c r="K18">
        <v>0.16175932345056401</v>
      </c>
      <c r="L18" t="s">
        <v>111</v>
      </c>
      <c r="M18">
        <v>3.0297200000000002</v>
      </c>
      <c r="N18">
        <v>26.38438</v>
      </c>
      <c r="O18">
        <v>3.0297200000000002</v>
      </c>
      <c r="P18">
        <v>3.0297200000000002</v>
      </c>
      <c r="Q18" t="s">
        <v>112</v>
      </c>
      <c r="R18" t="s">
        <v>113</v>
      </c>
      <c r="S18" t="s">
        <v>27</v>
      </c>
      <c r="T18" t="s">
        <v>27</v>
      </c>
      <c r="U18" t="s">
        <v>27</v>
      </c>
      <c r="V18" t="s">
        <v>114</v>
      </c>
      <c r="W18" t="s">
        <v>112</v>
      </c>
      <c r="X18" t="s">
        <v>113</v>
      </c>
      <c r="Y18" t="s">
        <v>115</v>
      </c>
      <c r="Z18" t="s">
        <v>116</v>
      </c>
      <c r="AA18" t="s">
        <v>117</v>
      </c>
      <c r="AB18" t="s">
        <v>118</v>
      </c>
    </row>
    <row r="19" spans="1:28" x14ac:dyDescent="0.25">
      <c r="A19">
        <v>9</v>
      </c>
      <c r="B19">
        <v>-1.0385396532392199</v>
      </c>
      <c r="C19" t="s">
        <v>119</v>
      </c>
      <c r="D19">
        <v>5.4404347002935699E-2</v>
      </c>
      <c r="E19">
        <f t="shared" si="1"/>
        <v>2.720217350146785E-2</v>
      </c>
      <c r="F19">
        <f>(K19-K18)/2</f>
        <v>3.1170741169979921E-3</v>
      </c>
      <c r="G19">
        <f t="shared" si="0"/>
        <v>3.0319247618465842E-2</v>
      </c>
      <c r="J19">
        <v>7.07256511038164E-2</v>
      </c>
      <c r="K19">
        <v>0.16799347168456</v>
      </c>
      <c r="L19" t="s">
        <v>111</v>
      </c>
      <c r="M19">
        <v>29.414100000000001</v>
      </c>
      <c r="N19">
        <v>26.38438</v>
      </c>
      <c r="O19">
        <v>30.261900000000001</v>
      </c>
      <c r="P19">
        <v>28.566299999999998</v>
      </c>
      <c r="Q19" t="s">
        <v>112</v>
      </c>
      <c r="R19" t="s">
        <v>113</v>
      </c>
      <c r="S19" t="s">
        <v>27</v>
      </c>
      <c r="T19" t="s">
        <v>27</v>
      </c>
      <c r="U19" t="s">
        <v>27</v>
      </c>
      <c r="V19" t="s">
        <v>120</v>
      </c>
      <c r="W19" t="s">
        <v>112</v>
      </c>
      <c r="X19" t="s">
        <v>113</v>
      </c>
      <c r="Y19" t="s">
        <v>115</v>
      </c>
      <c r="Z19" t="s">
        <v>116</v>
      </c>
      <c r="AA19" t="s">
        <v>117</v>
      </c>
      <c r="AB19" t="s">
        <v>118</v>
      </c>
    </row>
    <row r="20" spans="1:28" x14ac:dyDescent="0.25">
      <c r="A20">
        <v>10</v>
      </c>
      <c r="B20">
        <v>1.0710792182723201</v>
      </c>
      <c r="C20" t="s">
        <v>68</v>
      </c>
      <c r="D20">
        <v>5.6108957969141997E-2</v>
      </c>
      <c r="E20">
        <f t="shared" si="1"/>
        <v>2.8054478984570998E-2</v>
      </c>
      <c r="F20">
        <f>(K20-K21)/2</f>
        <v>-2.6924975623456512E-3</v>
      </c>
      <c r="G20">
        <f t="shared" si="0"/>
        <v>2.5361981422225347E-2</v>
      </c>
      <c r="H20">
        <f>LARGE(G20:G21,1)/LARGE(G20:G21,2)</f>
        <v>1.2123254896785112</v>
      </c>
      <c r="I20">
        <f t="shared" si="2"/>
        <v>1.2123254896785112</v>
      </c>
      <c r="J20">
        <v>7.2941645359884497E-2</v>
      </c>
      <c r="K20">
        <v>7.5760471985778996E-2</v>
      </c>
      <c r="L20" t="s">
        <v>67</v>
      </c>
      <c r="M20">
        <v>58.317</v>
      </c>
      <c r="N20">
        <v>24.710899999999999</v>
      </c>
      <c r="O20">
        <v>55.865000000000002</v>
      </c>
      <c r="P20">
        <v>58.877000000000002</v>
      </c>
      <c r="Q20" t="s">
        <v>25</v>
      </c>
      <c r="R20" t="s">
        <v>26</v>
      </c>
      <c r="S20" t="s">
        <v>27</v>
      </c>
      <c r="T20" t="s">
        <v>27</v>
      </c>
      <c r="U20" t="s">
        <v>27</v>
      </c>
      <c r="V20" t="s">
        <v>70</v>
      </c>
      <c r="W20" t="s">
        <v>25</v>
      </c>
      <c r="X20" t="s">
        <v>26</v>
      </c>
      <c r="Y20" t="s">
        <v>27</v>
      </c>
      <c r="Z20" t="s">
        <v>27</v>
      </c>
      <c r="AA20" t="s">
        <v>27</v>
      </c>
      <c r="AB20" t="s">
        <v>69</v>
      </c>
    </row>
    <row r="21" spans="1:28" x14ac:dyDescent="0.25">
      <c r="A21">
        <v>10</v>
      </c>
      <c r="B21">
        <v>1.0710792182723201</v>
      </c>
      <c r="C21" t="s">
        <v>121</v>
      </c>
      <c r="D21">
        <v>5.6108957969141997E-2</v>
      </c>
      <c r="E21">
        <f t="shared" si="1"/>
        <v>2.8054478984570998E-2</v>
      </c>
      <c r="F21">
        <f>(K21-K20)/2</f>
        <v>2.6924975623456512E-3</v>
      </c>
      <c r="G21">
        <f t="shared" si="0"/>
        <v>3.074697654691665E-2</v>
      </c>
      <c r="J21">
        <v>7.2941645359884497E-2</v>
      </c>
      <c r="K21">
        <v>8.1145467110470298E-2</v>
      </c>
      <c r="L21" t="s">
        <v>67</v>
      </c>
      <c r="M21">
        <v>33.606099999999998</v>
      </c>
      <c r="N21">
        <v>24.710899999999999</v>
      </c>
      <c r="O21">
        <v>33.606099999999998</v>
      </c>
      <c r="P21">
        <v>33.606099999999998</v>
      </c>
      <c r="Q21" t="s">
        <v>25</v>
      </c>
      <c r="R21" t="s">
        <v>26</v>
      </c>
      <c r="S21" t="s">
        <v>27</v>
      </c>
      <c r="T21" t="s">
        <v>27</v>
      </c>
      <c r="U21" t="s">
        <v>27</v>
      </c>
      <c r="V21" t="s">
        <v>122</v>
      </c>
      <c r="W21" t="s">
        <v>25</v>
      </c>
      <c r="X21" t="s">
        <v>26</v>
      </c>
      <c r="Y21" t="s">
        <v>27</v>
      </c>
      <c r="Z21" t="s">
        <v>27</v>
      </c>
      <c r="AA21" t="s">
        <v>27</v>
      </c>
      <c r="AB21" t="s">
        <v>69</v>
      </c>
    </row>
    <row r="22" spans="1:28" x14ac:dyDescent="0.25">
      <c r="A22">
        <v>11</v>
      </c>
      <c r="B22">
        <v>-1.13594174698936</v>
      </c>
      <c r="C22" t="s">
        <v>123</v>
      </c>
      <c r="D22">
        <v>6.0901161916013802E-2</v>
      </c>
      <c r="E22">
        <f t="shared" si="1"/>
        <v>3.0450580958006901E-2</v>
      </c>
      <c r="F22">
        <f>(K22-K23)/2</f>
        <v>-5.3831851731725028E-3</v>
      </c>
      <c r="G22">
        <f t="shared" si="0"/>
        <v>2.5067395784834398E-2</v>
      </c>
      <c r="H22">
        <f>LARGE(G22:G23,1)/LARGE(G22:G23,2)</f>
        <v>1.4294969624590435</v>
      </c>
      <c r="I22">
        <f t="shared" si="2"/>
        <v>-1.4294969624590435</v>
      </c>
      <c r="J22">
        <v>7.9171510490817901E-2</v>
      </c>
      <c r="K22">
        <v>7.9198410972218997E-2</v>
      </c>
      <c r="L22" t="s">
        <v>77</v>
      </c>
      <c r="M22">
        <v>23.456</v>
      </c>
      <c r="N22">
        <v>33.311</v>
      </c>
      <c r="O22">
        <v>23.456</v>
      </c>
      <c r="P22">
        <v>23.456</v>
      </c>
      <c r="Q22" t="s">
        <v>25</v>
      </c>
      <c r="R22" t="s">
        <v>78</v>
      </c>
      <c r="S22" t="s">
        <v>27</v>
      </c>
      <c r="T22" t="s">
        <v>27</v>
      </c>
      <c r="U22" t="s">
        <v>27</v>
      </c>
      <c r="V22" t="s">
        <v>124</v>
      </c>
      <c r="W22" t="s">
        <v>25</v>
      </c>
      <c r="X22" t="s">
        <v>78</v>
      </c>
      <c r="Y22" t="s">
        <v>83</v>
      </c>
      <c r="Z22" t="s">
        <v>84</v>
      </c>
      <c r="AA22" t="s">
        <v>85</v>
      </c>
      <c r="AB22" t="s">
        <v>86</v>
      </c>
    </row>
    <row r="23" spans="1:28" x14ac:dyDescent="0.25">
      <c r="A23">
        <v>11</v>
      </c>
      <c r="B23">
        <v>-1.13594174698936</v>
      </c>
      <c r="C23" t="s">
        <v>125</v>
      </c>
      <c r="D23">
        <v>6.0901161916013802E-2</v>
      </c>
      <c r="E23">
        <f t="shared" si="1"/>
        <v>3.0450580958006901E-2</v>
      </c>
      <c r="F23">
        <f>(K23-K22)/2</f>
        <v>5.3831851731725028E-3</v>
      </c>
      <c r="G23">
        <f t="shared" si="0"/>
        <v>3.5833766131179404E-2</v>
      </c>
      <c r="J23">
        <v>7.9171510490817901E-2</v>
      </c>
      <c r="K23">
        <v>8.9964781318564002E-2</v>
      </c>
      <c r="L23" t="s">
        <v>77</v>
      </c>
      <c r="M23">
        <v>56.767000000000003</v>
      </c>
      <c r="N23">
        <v>33.311</v>
      </c>
      <c r="O23">
        <v>44.404000000000003</v>
      </c>
      <c r="P23">
        <v>58.805</v>
      </c>
      <c r="Q23" t="s">
        <v>25</v>
      </c>
      <c r="R23" t="s">
        <v>78</v>
      </c>
      <c r="S23" t="s">
        <v>104</v>
      </c>
      <c r="T23" t="s">
        <v>105</v>
      </c>
      <c r="U23" t="s">
        <v>126</v>
      </c>
      <c r="V23" t="s">
        <v>127</v>
      </c>
      <c r="W23" t="s">
        <v>25</v>
      </c>
      <c r="X23" t="s">
        <v>78</v>
      </c>
      <c r="Y23" t="s">
        <v>83</v>
      </c>
      <c r="Z23" t="s">
        <v>84</v>
      </c>
      <c r="AA23" t="s">
        <v>85</v>
      </c>
      <c r="AB23" t="s">
        <v>86</v>
      </c>
    </row>
    <row r="24" spans="1:28" x14ac:dyDescent="0.25">
      <c r="A24">
        <v>12</v>
      </c>
      <c r="B24">
        <v>-1.0872254630448901</v>
      </c>
      <c r="C24" t="s">
        <v>128</v>
      </c>
      <c r="D24">
        <v>7.9746477381816602E-2</v>
      </c>
      <c r="E24">
        <f t="shared" si="1"/>
        <v>3.9873238690908301E-2</v>
      </c>
      <c r="F24">
        <f>(K24-K25)/2</f>
        <v>5.0582233888094921E-3</v>
      </c>
      <c r="G24">
        <f t="shared" si="0"/>
        <v>4.4931462079717793E-2</v>
      </c>
      <c r="H24">
        <f>LARGE(G24:G25,1)/LARGE(G24:G25,2)</f>
        <v>1.2905771170811209</v>
      </c>
      <c r="I24">
        <f t="shared" si="2"/>
        <v>-1.2905771170811209</v>
      </c>
      <c r="J24">
        <v>0.103670420596362</v>
      </c>
      <c r="K24">
        <v>0.12609687754256799</v>
      </c>
      <c r="L24" t="s">
        <v>129</v>
      </c>
      <c r="M24">
        <v>57.646000000000001</v>
      </c>
      <c r="N24">
        <v>24.045999999999999</v>
      </c>
      <c r="O24">
        <v>57.646000000000001</v>
      </c>
      <c r="P24">
        <v>57.646000000000001</v>
      </c>
      <c r="Q24" t="s">
        <v>112</v>
      </c>
      <c r="R24" t="s">
        <v>130</v>
      </c>
      <c r="S24" t="s">
        <v>27</v>
      </c>
      <c r="T24" t="s">
        <v>27</v>
      </c>
      <c r="U24" t="s">
        <v>27</v>
      </c>
      <c r="V24" t="s">
        <v>131</v>
      </c>
      <c r="W24" t="s">
        <v>112</v>
      </c>
      <c r="X24" t="s">
        <v>130</v>
      </c>
      <c r="Y24" t="s">
        <v>27</v>
      </c>
      <c r="Z24" t="s">
        <v>27</v>
      </c>
      <c r="AA24" t="s">
        <v>27</v>
      </c>
      <c r="AB24" t="s">
        <v>132</v>
      </c>
    </row>
    <row r="25" spans="1:28" x14ac:dyDescent="0.25">
      <c r="A25">
        <v>12</v>
      </c>
      <c r="B25">
        <v>-1.0872254630448901</v>
      </c>
      <c r="C25" t="s">
        <v>133</v>
      </c>
      <c r="D25">
        <v>7.9746477381816602E-2</v>
      </c>
      <c r="E25">
        <f t="shared" si="1"/>
        <v>3.9873238690908301E-2</v>
      </c>
      <c r="F25">
        <f>(K25-K24)/2</f>
        <v>-5.0582233888094921E-3</v>
      </c>
      <c r="G25">
        <f t="shared" si="0"/>
        <v>3.4815015302098809E-2</v>
      </c>
      <c r="J25">
        <v>0.103670420596362</v>
      </c>
      <c r="K25">
        <v>0.115980430764949</v>
      </c>
      <c r="L25" t="s">
        <v>129</v>
      </c>
      <c r="M25">
        <v>33.6</v>
      </c>
      <c r="N25">
        <v>24.045999999999999</v>
      </c>
      <c r="O25">
        <v>33.6</v>
      </c>
      <c r="P25">
        <v>33.6</v>
      </c>
      <c r="Q25" t="s">
        <v>112</v>
      </c>
      <c r="R25" t="s">
        <v>130</v>
      </c>
      <c r="S25" t="s">
        <v>27</v>
      </c>
      <c r="T25" t="s">
        <v>27</v>
      </c>
      <c r="U25" t="s">
        <v>27</v>
      </c>
      <c r="V25" t="s">
        <v>134</v>
      </c>
      <c r="W25" t="s">
        <v>112</v>
      </c>
      <c r="X25" t="s">
        <v>130</v>
      </c>
      <c r="Y25" t="s">
        <v>27</v>
      </c>
      <c r="Z25" t="s">
        <v>27</v>
      </c>
      <c r="AA25" t="s">
        <v>27</v>
      </c>
      <c r="AB25" t="s">
        <v>132</v>
      </c>
    </row>
    <row r="26" spans="1:28" x14ac:dyDescent="0.25">
      <c r="A26">
        <v>13</v>
      </c>
      <c r="B26">
        <v>-1.1079200774247799</v>
      </c>
      <c r="C26" t="s">
        <v>135</v>
      </c>
      <c r="D26">
        <v>0.106833255824775</v>
      </c>
      <c r="E26">
        <f t="shared" si="1"/>
        <v>5.34166279123875E-2</v>
      </c>
      <c r="F26">
        <f>(K26-K27)/2</f>
        <v>1.2584852479457495E-2</v>
      </c>
      <c r="G26">
        <f t="shared" si="0"/>
        <v>6.6001480391845002E-2</v>
      </c>
      <c r="H26">
        <f>LARGE(G26:G27,1)/LARGE(G26:G27,2)</f>
        <v>1.6164244560038439</v>
      </c>
      <c r="I26">
        <f t="shared" si="2"/>
        <v>-1.6164244560038439</v>
      </c>
      <c r="J26">
        <v>0.138883232572208</v>
      </c>
      <c r="K26">
        <v>0.25839512102162698</v>
      </c>
      <c r="L26" t="s">
        <v>136</v>
      </c>
      <c r="M26">
        <v>28.38</v>
      </c>
      <c r="N26">
        <v>20.66</v>
      </c>
      <c r="O26">
        <v>28.38</v>
      </c>
      <c r="P26">
        <v>28.38</v>
      </c>
      <c r="Q26" t="s">
        <v>48</v>
      </c>
      <c r="R26" t="s">
        <v>137</v>
      </c>
      <c r="S26" t="s">
        <v>138</v>
      </c>
      <c r="T26" t="s">
        <v>139</v>
      </c>
      <c r="U26" t="s">
        <v>140</v>
      </c>
      <c r="V26" t="s">
        <v>141</v>
      </c>
      <c r="W26" t="s">
        <v>48</v>
      </c>
      <c r="X26" t="s">
        <v>49</v>
      </c>
      <c r="Y26" t="s">
        <v>27</v>
      </c>
      <c r="Z26" t="s">
        <v>27</v>
      </c>
      <c r="AA26" t="s">
        <v>27</v>
      </c>
      <c r="AB26" t="s">
        <v>142</v>
      </c>
    </row>
    <row r="27" spans="1:28" x14ac:dyDescent="0.25">
      <c r="A27">
        <v>13</v>
      </c>
      <c r="B27">
        <v>-1.1079200774247799</v>
      </c>
      <c r="C27" t="s">
        <v>143</v>
      </c>
      <c r="D27">
        <v>0.106833255824775</v>
      </c>
      <c r="E27">
        <f t="shared" si="1"/>
        <v>5.34166279123875E-2</v>
      </c>
      <c r="F27">
        <f>(K27-K26)/2</f>
        <v>-1.2584852479457495E-2</v>
      </c>
      <c r="G27">
        <f t="shared" si="0"/>
        <v>4.0831775432930005E-2</v>
      </c>
      <c r="J27">
        <v>0.138883232572208</v>
      </c>
      <c r="K27">
        <v>0.23322541606271199</v>
      </c>
      <c r="L27" t="s">
        <v>136</v>
      </c>
      <c r="M27">
        <v>7.72</v>
      </c>
      <c r="N27">
        <v>20.66</v>
      </c>
      <c r="O27">
        <v>7.72</v>
      </c>
      <c r="P27">
        <v>7.72</v>
      </c>
      <c r="Q27" t="s">
        <v>48</v>
      </c>
      <c r="R27" t="s">
        <v>137</v>
      </c>
      <c r="S27" t="s">
        <v>138</v>
      </c>
      <c r="T27" t="s">
        <v>139</v>
      </c>
      <c r="U27" t="s">
        <v>144</v>
      </c>
      <c r="V27" t="s">
        <v>145</v>
      </c>
      <c r="W27" t="s">
        <v>48</v>
      </c>
      <c r="X27" t="s">
        <v>49</v>
      </c>
      <c r="Y27" t="s">
        <v>27</v>
      </c>
      <c r="Z27" t="s">
        <v>27</v>
      </c>
      <c r="AA27" t="s">
        <v>27</v>
      </c>
      <c r="AB27" t="s">
        <v>142</v>
      </c>
    </row>
    <row r="28" spans="1:28" x14ac:dyDescent="0.25">
      <c r="A28">
        <v>14</v>
      </c>
      <c r="B28">
        <v>1.01456543707603</v>
      </c>
      <c r="C28" t="s">
        <v>146</v>
      </c>
      <c r="D28">
        <v>0.110370169055897</v>
      </c>
      <c r="E28">
        <f t="shared" si="1"/>
        <v>5.51850845279485E-2</v>
      </c>
      <c r="F28">
        <f>(K28-K29)/2</f>
        <v>-1.4331874755790092E-3</v>
      </c>
      <c r="G28">
        <f t="shared" si="0"/>
        <v>5.3751897052369491E-2</v>
      </c>
      <c r="H28">
        <f>LARGE(G28:G29,1)/LARGE(G28:G29,2)</f>
        <v>1.0533260239794953</v>
      </c>
      <c r="I28">
        <f t="shared" si="2"/>
        <v>1.0533260239794953</v>
      </c>
      <c r="J28">
        <v>0.14348121977266601</v>
      </c>
      <c r="K28">
        <v>0.19679292397442599</v>
      </c>
      <c r="L28" t="s">
        <v>128</v>
      </c>
      <c r="M28">
        <v>36.639400000000002</v>
      </c>
      <c r="N28">
        <v>29.647179999999999</v>
      </c>
      <c r="O28">
        <v>37.823599999999999</v>
      </c>
      <c r="P28">
        <v>31.3078</v>
      </c>
      <c r="Q28" t="s">
        <v>112</v>
      </c>
      <c r="R28" t="s">
        <v>147</v>
      </c>
      <c r="S28" t="s">
        <v>27</v>
      </c>
      <c r="T28" t="s">
        <v>27</v>
      </c>
      <c r="U28" t="s">
        <v>27</v>
      </c>
      <c r="V28" t="s">
        <v>148</v>
      </c>
      <c r="W28" t="s">
        <v>112</v>
      </c>
      <c r="X28" t="s">
        <v>130</v>
      </c>
      <c r="Y28" t="s">
        <v>27</v>
      </c>
      <c r="Z28" t="s">
        <v>27</v>
      </c>
      <c r="AA28" t="s">
        <v>27</v>
      </c>
      <c r="AB28" t="s">
        <v>131</v>
      </c>
    </row>
    <row r="29" spans="1:28" x14ac:dyDescent="0.25">
      <c r="A29">
        <v>14</v>
      </c>
      <c r="B29">
        <v>1.01456543707603</v>
      </c>
      <c r="C29" t="s">
        <v>149</v>
      </c>
      <c r="D29">
        <v>0.110370169055897</v>
      </c>
      <c r="E29">
        <f t="shared" si="1"/>
        <v>5.51850845279485E-2</v>
      </c>
      <c r="F29">
        <f>(K29-K28)/2</f>
        <v>1.4331874755790092E-3</v>
      </c>
      <c r="G29">
        <f t="shared" si="0"/>
        <v>5.6618272003527509E-2</v>
      </c>
      <c r="J29">
        <v>0.14348121977266601</v>
      </c>
      <c r="K29">
        <v>0.19965929892558401</v>
      </c>
      <c r="L29" t="s">
        <v>128</v>
      </c>
      <c r="M29">
        <v>6.9922199999999997</v>
      </c>
      <c r="N29">
        <v>29.647179999999999</v>
      </c>
      <c r="O29">
        <v>3.4105599999999998</v>
      </c>
      <c r="P29">
        <v>12.0008</v>
      </c>
      <c r="Q29" t="s">
        <v>112</v>
      </c>
      <c r="R29" t="s">
        <v>147</v>
      </c>
      <c r="S29" t="s">
        <v>27</v>
      </c>
      <c r="T29" t="s">
        <v>27</v>
      </c>
      <c r="U29" t="s">
        <v>27</v>
      </c>
      <c r="V29" t="s">
        <v>150</v>
      </c>
      <c r="W29" t="s">
        <v>112</v>
      </c>
      <c r="X29" t="s">
        <v>130</v>
      </c>
      <c r="Y29" t="s">
        <v>27</v>
      </c>
      <c r="Z29" t="s">
        <v>27</v>
      </c>
      <c r="AA29" t="s">
        <v>27</v>
      </c>
      <c r="AB29" t="s">
        <v>131</v>
      </c>
    </row>
    <row r="30" spans="1:28" x14ac:dyDescent="0.25">
      <c r="A30">
        <v>15</v>
      </c>
      <c r="B30">
        <v>1.01752116001926</v>
      </c>
      <c r="C30" t="s">
        <v>151</v>
      </c>
      <c r="D30">
        <v>0.110776058523024</v>
      </c>
      <c r="E30">
        <f t="shared" si="1"/>
        <v>5.5388029261511998E-2</v>
      </c>
      <c r="F30">
        <f>(K30-K31)/2</f>
        <v>-1.342905552551496E-3</v>
      </c>
      <c r="G30">
        <f t="shared" si="0"/>
        <v>5.4045123708960502E-2</v>
      </c>
      <c r="H30">
        <f>LARGE(G30:G31,1)/LARGE(G30:G31,2)</f>
        <v>1.0496957157423934</v>
      </c>
      <c r="I30">
        <f t="shared" si="2"/>
        <v>1.0496957157423934</v>
      </c>
      <c r="J30">
        <v>0.14400887607993099</v>
      </c>
      <c r="K30">
        <v>0.15328957113288</v>
      </c>
      <c r="L30" t="s">
        <v>152</v>
      </c>
      <c r="M30">
        <v>57.646000000000001</v>
      </c>
      <c r="N30">
        <v>24.045999999999999</v>
      </c>
      <c r="O30">
        <v>57.646000000000001</v>
      </c>
      <c r="P30">
        <v>57.646000000000001</v>
      </c>
      <c r="Q30" t="s">
        <v>112</v>
      </c>
      <c r="R30" t="s">
        <v>113</v>
      </c>
      <c r="S30" t="s">
        <v>27</v>
      </c>
      <c r="T30" t="s">
        <v>27</v>
      </c>
      <c r="U30" t="s">
        <v>27</v>
      </c>
      <c r="V30" t="s">
        <v>153</v>
      </c>
      <c r="W30" t="s">
        <v>112</v>
      </c>
      <c r="X30" t="s">
        <v>130</v>
      </c>
      <c r="Y30" t="s">
        <v>154</v>
      </c>
      <c r="Z30" t="s">
        <v>155</v>
      </c>
      <c r="AA30" t="s">
        <v>156</v>
      </c>
      <c r="AB30" t="s">
        <v>157</v>
      </c>
    </row>
    <row r="31" spans="1:28" x14ac:dyDescent="0.25">
      <c r="A31">
        <v>15</v>
      </c>
      <c r="B31">
        <v>1.01752116001926</v>
      </c>
      <c r="C31" t="s">
        <v>158</v>
      </c>
      <c r="D31">
        <v>0.110776058523024</v>
      </c>
      <c r="E31">
        <f t="shared" si="1"/>
        <v>5.5388029261511998E-2</v>
      </c>
      <c r="F31">
        <f>(K31-K30)/2</f>
        <v>1.342905552551496E-3</v>
      </c>
      <c r="G31">
        <f t="shared" si="0"/>
        <v>5.6730934814063494E-2</v>
      </c>
      <c r="J31">
        <v>0.14400887607993099</v>
      </c>
      <c r="K31">
        <v>0.15597538223798299</v>
      </c>
      <c r="L31" t="s">
        <v>152</v>
      </c>
      <c r="M31">
        <v>33.6</v>
      </c>
      <c r="N31">
        <v>24.045999999999999</v>
      </c>
      <c r="O31">
        <v>33.6</v>
      </c>
      <c r="P31">
        <v>33.6</v>
      </c>
      <c r="Q31" t="s">
        <v>112</v>
      </c>
      <c r="R31" t="s">
        <v>130</v>
      </c>
      <c r="S31" t="s">
        <v>27</v>
      </c>
      <c r="T31" t="s">
        <v>27</v>
      </c>
      <c r="U31" t="s">
        <v>27</v>
      </c>
      <c r="V31" t="s">
        <v>159</v>
      </c>
      <c r="W31" t="s">
        <v>112</v>
      </c>
      <c r="X31" t="s">
        <v>130</v>
      </c>
      <c r="Y31" t="s">
        <v>154</v>
      </c>
      <c r="Z31" t="s">
        <v>155</v>
      </c>
      <c r="AA31" t="s">
        <v>156</v>
      </c>
      <c r="AB31" t="s">
        <v>157</v>
      </c>
    </row>
    <row r="32" spans="1:28" x14ac:dyDescent="0.25">
      <c r="A32">
        <v>16</v>
      </c>
      <c r="B32">
        <v>-1.04377848372911</v>
      </c>
      <c r="C32" t="s">
        <v>160</v>
      </c>
      <c r="D32">
        <v>0.114132801589447</v>
      </c>
      <c r="E32">
        <f t="shared" si="1"/>
        <v>5.7066400794723499E-2</v>
      </c>
      <c r="F32">
        <f>(K32-K33)/2</f>
        <v>4.7936555576859885E-3</v>
      </c>
      <c r="G32">
        <f t="shared" si="0"/>
        <v>6.1860056352409487E-2</v>
      </c>
      <c r="H32">
        <f>LARGE(G32:G33,1)/LARGE(G32:G33,2)</f>
        <v>1.1834093670018109</v>
      </c>
      <c r="I32">
        <f t="shared" si="2"/>
        <v>-1.1834093670018109</v>
      </c>
      <c r="J32">
        <v>0.14837264206628201</v>
      </c>
      <c r="K32">
        <v>0.22858327211520399</v>
      </c>
      <c r="L32" t="s">
        <v>128</v>
      </c>
      <c r="M32">
        <v>35.665900000000001</v>
      </c>
      <c r="N32">
        <v>20.746300000000002</v>
      </c>
      <c r="O32">
        <v>35.665900000000001</v>
      </c>
      <c r="P32">
        <v>35.665900000000001</v>
      </c>
      <c r="Q32" t="s">
        <v>112</v>
      </c>
      <c r="R32" t="s">
        <v>147</v>
      </c>
      <c r="S32" t="s">
        <v>161</v>
      </c>
      <c r="T32" t="s">
        <v>162</v>
      </c>
      <c r="U32" t="s">
        <v>163</v>
      </c>
      <c r="V32" t="s">
        <v>164</v>
      </c>
      <c r="W32" t="s">
        <v>112</v>
      </c>
      <c r="X32" t="s">
        <v>130</v>
      </c>
      <c r="Y32" t="s">
        <v>27</v>
      </c>
      <c r="Z32" t="s">
        <v>27</v>
      </c>
      <c r="AA32" t="s">
        <v>27</v>
      </c>
      <c r="AB32" t="s">
        <v>131</v>
      </c>
    </row>
    <row r="33" spans="1:28" x14ac:dyDescent="0.25">
      <c r="A33">
        <v>16</v>
      </c>
      <c r="B33">
        <v>-1.04377848372911</v>
      </c>
      <c r="C33" t="s">
        <v>165</v>
      </c>
      <c r="D33">
        <v>0.114132801589447</v>
      </c>
      <c r="E33">
        <f t="shared" si="1"/>
        <v>5.7066400794723499E-2</v>
      </c>
      <c r="F33">
        <f>(K33-K32)/2</f>
        <v>-4.7936555576859885E-3</v>
      </c>
      <c r="G33">
        <f t="shared" si="0"/>
        <v>5.227274523703751E-2</v>
      </c>
      <c r="J33">
        <v>0.14837264206628201</v>
      </c>
      <c r="K33">
        <v>0.21899596099983201</v>
      </c>
      <c r="L33" t="s">
        <v>128</v>
      </c>
      <c r="M33">
        <v>14.919600000000001</v>
      </c>
      <c r="N33">
        <v>20.746300000000002</v>
      </c>
      <c r="O33">
        <v>35.665900000000001</v>
      </c>
      <c r="P33">
        <v>19.8917</v>
      </c>
      <c r="Q33" t="s">
        <v>112</v>
      </c>
      <c r="R33" t="s">
        <v>147</v>
      </c>
      <c r="S33" t="s">
        <v>27</v>
      </c>
      <c r="T33" t="s">
        <v>27</v>
      </c>
      <c r="U33" t="s">
        <v>27</v>
      </c>
      <c r="V33" t="s">
        <v>166</v>
      </c>
      <c r="W33" t="s">
        <v>112</v>
      </c>
      <c r="X33" t="s">
        <v>130</v>
      </c>
      <c r="Y33" t="s">
        <v>27</v>
      </c>
      <c r="Z33" t="s">
        <v>27</v>
      </c>
      <c r="AA33" t="s">
        <v>27</v>
      </c>
      <c r="AB33" t="s">
        <v>131</v>
      </c>
    </row>
    <row r="34" spans="1:28" x14ac:dyDescent="0.25">
      <c r="A34">
        <v>17</v>
      </c>
      <c r="B34">
        <v>1.0029901214006001</v>
      </c>
      <c r="C34" t="s">
        <v>167</v>
      </c>
      <c r="D34">
        <v>0.121692918817299</v>
      </c>
      <c r="E34">
        <f t="shared" si="1"/>
        <v>6.0846459408649502E-2</v>
      </c>
      <c r="F34">
        <f>(K34-K35)/2</f>
        <v>-2.591296631025003E-4</v>
      </c>
      <c r="G34">
        <f t="shared" si="0"/>
        <v>6.0587329745547001E-2</v>
      </c>
      <c r="H34">
        <f>LARGE(G34:G35,1)/LARGE(G34:G35,2)</f>
        <v>1.00855392255083</v>
      </c>
      <c r="I34">
        <f t="shared" si="2"/>
        <v>1.00855392255083</v>
      </c>
      <c r="J34">
        <v>0.158200794462489</v>
      </c>
      <c r="K34">
        <v>0.17332384099903</v>
      </c>
      <c r="L34" t="s">
        <v>168</v>
      </c>
      <c r="M34">
        <v>58.662999999999997</v>
      </c>
      <c r="N34">
        <v>25.013000000000002</v>
      </c>
      <c r="O34">
        <v>58.662999999999997</v>
      </c>
      <c r="P34">
        <v>58.662999999999997</v>
      </c>
      <c r="Q34" t="s">
        <v>112</v>
      </c>
      <c r="R34" t="s">
        <v>113</v>
      </c>
      <c r="S34" t="s">
        <v>169</v>
      </c>
      <c r="T34" t="s">
        <v>27</v>
      </c>
      <c r="U34" t="s">
        <v>27</v>
      </c>
      <c r="V34" t="s">
        <v>170</v>
      </c>
      <c r="W34" t="s">
        <v>112</v>
      </c>
      <c r="X34" t="s">
        <v>113</v>
      </c>
      <c r="Y34" t="s">
        <v>169</v>
      </c>
      <c r="Z34" t="s">
        <v>171</v>
      </c>
      <c r="AA34" t="s">
        <v>172</v>
      </c>
      <c r="AB34" t="s">
        <v>173</v>
      </c>
    </row>
    <row r="35" spans="1:28" x14ac:dyDescent="0.25">
      <c r="A35">
        <v>17</v>
      </c>
      <c r="B35">
        <v>1.0029901214006001</v>
      </c>
      <c r="C35" t="s">
        <v>174</v>
      </c>
      <c r="D35">
        <v>0.121692918817299</v>
      </c>
      <c r="E35">
        <f t="shared" si="1"/>
        <v>6.0846459408649502E-2</v>
      </c>
      <c r="F35">
        <f>(K35-K34)/2</f>
        <v>2.591296631025003E-4</v>
      </c>
      <c r="G35">
        <f t="shared" si="0"/>
        <v>6.1105589071752002E-2</v>
      </c>
      <c r="J35">
        <v>0.158200794462489</v>
      </c>
      <c r="K35">
        <v>0.173842100325235</v>
      </c>
      <c r="L35" t="s">
        <v>168</v>
      </c>
      <c r="M35">
        <v>33.65</v>
      </c>
      <c r="N35">
        <v>25.013000000000002</v>
      </c>
      <c r="O35">
        <v>33.65</v>
      </c>
      <c r="P35">
        <v>33.65</v>
      </c>
      <c r="Q35" t="s">
        <v>112</v>
      </c>
      <c r="R35" t="s">
        <v>113</v>
      </c>
      <c r="S35" t="s">
        <v>27</v>
      </c>
      <c r="T35" t="s">
        <v>27</v>
      </c>
      <c r="U35" t="s">
        <v>27</v>
      </c>
      <c r="V35" t="s">
        <v>175</v>
      </c>
      <c r="W35" t="s">
        <v>112</v>
      </c>
      <c r="X35" t="s">
        <v>113</v>
      </c>
      <c r="Y35" t="s">
        <v>169</v>
      </c>
      <c r="Z35" t="s">
        <v>171</v>
      </c>
      <c r="AA35" t="s">
        <v>172</v>
      </c>
      <c r="AB35" t="s">
        <v>173</v>
      </c>
    </row>
    <row r="36" spans="1:28" x14ac:dyDescent="0.25">
      <c r="A36">
        <v>18</v>
      </c>
      <c r="B36">
        <v>-1.0349980035053601</v>
      </c>
      <c r="C36" t="s">
        <v>176</v>
      </c>
      <c r="D36">
        <v>0.133073106037254</v>
      </c>
      <c r="E36">
        <f t="shared" si="1"/>
        <v>6.6536553018627001E-2</v>
      </c>
      <c r="F36">
        <f>(K36-K37)/2</f>
        <v>3.8283037516819995E-3</v>
      </c>
      <c r="G36">
        <f t="shared" si="0"/>
        <v>7.0364856770309001E-2</v>
      </c>
      <c r="H36">
        <f>LARGE(G36:G37,1)/LARGE(G36:G37,2)</f>
        <v>1.1220988879911207</v>
      </c>
      <c r="I36">
        <f t="shared" si="2"/>
        <v>-1.1220988879911207</v>
      </c>
      <c r="J36">
        <v>0.17299503784843001</v>
      </c>
      <c r="K36">
        <v>0.22642930127123201</v>
      </c>
      <c r="L36" t="s">
        <v>177</v>
      </c>
      <c r="M36">
        <v>58.839149999999997</v>
      </c>
      <c r="N36">
        <v>25.239149999999999</v>
      </c>
      <c r="O36">
        <v>58.801400000000001</v>
      </c>
      <c r="P36">
        <v>58.840600000000002</v>
      </c>
      <c r="Q36" t="s">
        <v>48</v>
      </c>
      <c r="R36" t="s">
        <v>49</v>
      </c>
      <c r="S36" t="s">
        <v>178</v>
      </c>
      <c r="T36" t="s">
        <v>179</v>
      </c>
      <c r="U36" t="s">
        <v>27</v>
      </c>
      <c r="V36" t="s">
        <v>180</v>
      </c>
      <c r="W36" t="s">
        <v>48</v>
      </c>
      <c r="X36" t="s">
        <v>49</v>
      </c>
      <c r="Y36" t="s">
        <v>178</v>
      </c>
      <c r="Z36" t="s">
        <v>181</v>
      </c>
      <c r="AA36" t="s">
        <v>182</v>
      </c>
      <c r="AB36" t="s">
        <v>183</v>
      </c>
    </row>
    <row r="37" spans="1:28" x14ac:dyDescent="0.25">
      <c r="A37">
        <v>18</v>
      </c>
      <c r="B37">
        <v>-1.0349980035053601</v>
      </c>
      <c r="C37" t="s">
        <v>136</v>
      </c>
      <c r="D37">
        <v>0.133073106037254</v>
      </c>
      <c r="E37">
        <f t="shared" si="1"/>
        <v>6.6536553018627001E-2</v>
      </c>
      <c r="F37">
        <f>(K37-K36)/2</f>
        <v>-3.8283037516819995E-3</v>
      </c>
      <c r="G37">
        <f t="shared" si="0"/>
        <v>6.2708249266945001E-2</v>
      </c>
      <c r="J37">
        <v>0.17299503784843001</v>
      </c>
      <c r="K37">
        <v>0.21877269376786801</v>
      </c>
      <c r="L37" t="s">
        <v>177</v>
      </c>
      <c r="M37">
        <v>33.6</v>
      </c>
      <c r="N37">
        <v>25.239149999999999</v>
      </c>
      <c r="O37">
        <v>33.6</v>
      </c>
      <c r="P37">
        <v>33.716999999999999</v>
      </c>
      <c r="Q37" t="s">
        <v>48</v>
      </c>
      <c r="R37" t="s">
        <v>49</v>
      </c>
      <c r="S37" t="s">
        <v>27</v>
      </c>
      <c r="T37" t="s">
        <v>27</v>
      </c>
      <c r="U37" t="s">
        <v>27</v>
      </c>
      <c r="V37" t="s">
        <v>142</v>
      </c>
      <c r="W37" t="s">
        <v>48</v>
      </c>
      <c r="X37" t="s">
        <v>49</v>
      </c>
      <c r="Y37" t="s">
        <v>178</v>
      </c>
      <c r="Z37" t="s">
        <v>181</v>
      </c>
      <c r="AA37" t="s">
        <v>182</v>
      </c>
      <c r="AB37" t="s">
        <v>183</v>
      </c>
    </row>
    <row r="38" spans="1:28" x14ac:dyDescent="0.25">
      <c r="A38">
        <v>19</v>
      </c>
      <c r="B38">
        <v>-1.0233104315092001</v>
      </c>
      <c r="C38" t="s">
        <v>184</v>
      </c>
      <c r="D38">
        <v>0.14556101005942099</v>
      </c>
      <c r="E38">
        <f t="shared" si="1"/>
        <v>7.2780505029710493E-2</v>
      </c>
      <c r="F38">
        <f>(K38-K39)/2</f>
        <v>-2.2118083069410099E-3</v>
      </c>
      <c r="G38">
        <f t="shared" si="0"/>
        <v>7.0568696722769483E-2</v>
      </c>
      <c r="H38">
        <f>LARGE(G38:G39,1)/LARGE(G38:G39,2)</f>
        <v>1.0626852530841016</v>
      </c>
      <c r="I38">
        <f t="shared" si="2"/>
        <v>-1.0626852530841016</v>
      </c>
      <c r="J38">
        <v>0.189229313077247</v>
      </c>
      <c r="K38">
        <v>0.18976982953475199</v>
      </c>
      <c r="L38" t="s">
        <v>185</v>
      </c>
      <c r="M38">
        <v>33.605899999999998</v>
      </c>
      <c r="N38">
        <v>20.507200000000001</v>
      </c>
      <c r="O38">
        <v>33.6</v>
      </c>
      <c r="P38">
        <v>33.611800000000002</v>
      </c>
      <c r="Q38" t="s">
        <v>112</v>
      </c>
      <c r="R38" t="s">
        <v>130</v>
      </c>
      <c r="S38" t="s">
        <v>27</v>
      </c>
      <c r="T38" t="s">
        <v>27</v>
      </c>
      <c r="U38" t="s">
        <v>27</v>
      </c>
      <c r="V38" t="s">
        <v>186</v>
      </c>
      <c r="W38" t="s">
        <v>112</v>
      </c>
      <c r="X38" t="s">
        <v>130</v>
      </c>
      <c r="Y38" t="s">
        <v>27</v>
      </c>
      <c r="Z38" t="s">
        <v>27</v>
      </c>
      <c r="AA38" t="s">
        <v>27</v>
      </c>
      <c r="AB38" t="s">
        <v>187</v>
      </c>
    </row>
    <row r="39" spans="1:28" x14ac:dyDescent="0.25">
      <c r="A39">
        <v>19</v>
      </c>
      <c r="B39">
        <v>-1.0233104315092001</v>
      </c>
      <c r="C39" t="s">
        <v>188</v>
      </c>
      <c r="D39">
        <v>0.14556101005942099</v>
      </c>
      <c r="E39">
        <f t="shared" si="1"/>
        <v>7.2780505029710493E-2</v>
      </c>
      <c r="F39">
        <f>(K39-K38)/2</f>
        <v>2.2118083069410099E-3</v>
      </c>
      <c r="G39">
        <f t="shared" si="0"/>
        <v>7.4992313336651503E-2</v>
      </c>
      <c r="J39">
        <v>0.189229313077247</v>
      </c>
      <c r="K39">
        <v>0.19419344614863401</v>
      </c>
      <c r="L39" t="s">
        <v>185</v>
      </c>
      <c r="M39">
        <v>54.113100000000003</v>
      </c>
      <c r="N39">
        <v>20.507200000000001</v>
      </c>
      <c r="O39">
        <v>48.283200000000001</v>
      </c>
      <c r="P39">
        <v>54.497399999999999</v>
      </c>
      <c r="Q39" t="s">
        <v>112</v>
      </c>
      <c r="R39" t="s">
        <v>130</v>
      </c>
      <c r="S39" t="s">
        <v>189</v>
      </c>
      <c r="T39" t="s">
        <v>190</v>
      </c>
      <c r="U39" t="s">
        <v>191</v>
      </c>
      <c r="V39" t="s">
        <v>192</v>
      </c>
      <c r="W39" t="s">
        <v>112</v>
      </c>
      <c r="X39" t="s">
        <v>130</v>
      </c>
      <c r="Y39" t="s">
        <v>27</v>
      </c>
      <c r="Z39" t="s">
        <v>27</v>
      </c>
      <c r="AA39" t="s">
        <v>27</v>
      </c>
      <c r="AB39" t="s">
        <v>187</v>
      </c>
    </row>
    <row r="40" spans="1:28" x14ac:dyDescent="0.25">
      <c r="A40">
        <v>20</v>
      </c>
      <c r="B40">
        <v>-1.01226327483356</v>
      </c>
      <c r="C40" t="s">
        <v>193</v>
      </c>
      <c r="D40">
        <v>0.14752838479362701</v>
      </c>
      <c r="E40">
        <f t="shared" si="1"/>
        <v>7.3764192396813505E-2</v>
      </c>
      <c r="F40">
        <f>(K40-K41)/2</f>
        <v>1.1889748637460007E-3</v>
      </c>
      <c r="G40">
        <f t="shared" si="0"/>
        <v>7.4953167260559506E-2</v>
      </c>
      <c r="H40">
        <f>LARGE(G40:G41,1)/LARGE(G40:G41,2)</f>
        <v>1.0327653131237056</v>
      </c>
      <c r="I40">
        <f t="shared" si="2"/>
        <v>-1.0327653131237056</v>
      </c>
      <c r="J40">
        <v>0.19178690023171499</v>
      </c>
      <c r="K40">
        <v>0.19628616427585199</v>
      </c>
      <c r="L40" t="s">
        <v>194</v>
      </c>
      <c r="M40">
        <v>44.974899999999998</v>
      </c>
      <c r="N40">
        <v>27.547699999999999</v>
      </c>
      <c r="O40">
        <v>44.974899999999998</v>
      </c>
      <c r="P40">
        <v>44.974899999999998</v>
      </c>
      <c r="Q40" t="s">
        <v>112</v>
      </c>
      <c r="R40" t="s">
        <v>130</v>
      </c>
      <c r="S40" t="s">
        <v>195</v>
      </c>
      <c r="T40" t="s">
        <v>196</v>
      </c>
      <c r="U40" t="s">
        <v>197</v>
      </c>
      <c r="V40" t="s">
        <v>198</v>
      </c>
      <c r="W40" t="s">
        <v>112</v>
      </c>
      <c r="X40" t="s">
        <v>130</v>
      </c>
      <c r="Y40" t="s">
        <v>27</v>
      </c>
      <c r="Z40" t="s">
        <v>27</v>
      </c>
      <c r="AA40" t="s">
        <v>27</v>
      </c>
      <c r="AB40" t="s">
        <v>199</v>
      </c>
    </row>
    <row r="41" spans="1:28" x14ac:dyDescent="0.25">
      <c r="A41">
        <v>20</v>
      </c>
      <c r="B41">
        <v>-1.01226327483356</v>
      </c>
      <c r="C41" t="s">
        <v>200</v>
      </c>
      <c r="D41">
        <v>0.14752838479362701</v>
      </c>
      <c r="E41">
        <f t="shared" si="1"/>
        <v>7.3764192396813505E-2</v>
      </c>
      <c r="F41">
        <f>(K41-K40)/2</f>
        <v>-1.1889748637460007E-3</v>
      </c>
      <c r="G41">
        <f t="shared" si="0"/>
        <v>7.2575217533067504E-2</v>
      </c>
      <c r="J41">
        <v>0.19178690023171499</v>
      </c>
      <c r="K41">
        <v>0.19390821454835999</v>
      </c>
      <c r="L41" t="s">
        <v>194</v>
      </c>
      <c r="M41">
        <v>17.427199999999999</v>
      </c>
      <c r="N41">
        <v>27.547699999999999</v>
      </c>
      <c r="O41">
        <v>17.427199999999999</v>
      </c>
      <c r="P41">
        <v>17.427199999999999</v>
      </c>
      <c r="Q41" t="s">
        <v>112</v>
      </c>
      <c r="R41" t="s">
        <v>147</v>
      </c>
      <c r="S41" t="s">
        <v>27</v>
      </c>
      <c r="T41" t="s">
        <v>27</v>
      </c>
      <c r="U41" t="s">
        <v>27</v>
      </c>
      <c r="V41" t="s">
        <v>201</v>
      </c>
      <c r="W41" t="s">
        <v>112</v>
      </c>
      <c r="X41" t="s">
        <v>130</v>
      </c>
      <c r="Y41" t="s">
        <v>27</v>
      </c>
      <c r="Z41" t="s">
        <v>27</v>
      </c>
      <c r="AA41" t="s">
        <v>27</v>
      </c>
      <c r="AB41" t="s">
        <v>199</v>
      </c>
    </row>
    <row r="43" spans="1:28" x14ac:dyDescent="0.25">
      <c r="C43" t="s">
        <v>245</v>
      </c>
      <c r="D43">
        <f>AVERAGE(D2:D41)</f>
        <v>7.5666957511103278E-2</v>
      </c>
      <c r="H43" t="s">
        <v>229</v>
      </c>
      <c r="I43">
        <f>AVERAGE(I2:I42)</f>
        <v>0.17716336990070622</v>
      </c>
    </row>
    <row r="44" spans="1:28" x14ac:dyDescent="0.25">
      <c r="C44" t="s">
        <v>246</v>
      </c>
      <c r="D44">
        <f>MEDIAN(D2:D41)</f>
        <v>5.8505059942577903E-2</v>
      </c>
      <c r="H44" t="s">
        <v>230</v>
      </c>
      <c r="I44">
        <f>MEDIAN(I2:I41)</f>
        <v>-1.0187820676319368</v>
      </c>
    </row>
    <row r="45" spans="1:28" x14ac:dyDescent="0.25">
      <c r="H45" t="s">
        <v>218</v>
      </c>
      <c r="I45">
        <f>MAX(I2:I41)</f>
        <v>5.253316405372936</v>
      </c>
    </row>
    <row r="46" spans="1:28" x14ac:dyDescent="0.25">
      <c r="H46" t="s">
        <v>219</v>
      </c>
      <c r="I46">
        <f>MIN(I2:I41)</f>
        <v>-1.7565089515272536</v>
      </c>
    </row>
    <row r="48" spans="1:28" x14ac:dyDescent="0.25">
      <c r="H48" t="s">
        <v>232</v>
      </c>
      <c r="I48">
        <f>COUNT(I2:I41)</f>
        <v>20</v>
      </c>
      <c r="J48" t="s">
        <v>249</v>
      </c>
    </row>
    <row r="49" spans="8:9" x14ac:dyDescent="0.25">
      <c r="H49" t="s">
        <v>231</v>
      </c>
      <c r="I49">
        <f>COUNTIF(I2:I41,"&gt;0")</f>
        <v>9</v>
      </c>
    </row>
    <row r="50" spans="8:9" x14ac:dyDescent="0.25">
      <c r="H50" t="s">
        <v>233</v>
      </c>
      <c r="I50">
        <f>COUNTIF(I2:I41,"&lt;0")</f>
        <v>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43" sqref="A1:XFD1048576"/>
    </sheetView>
  </sheetViews>
  <sheetFormatPr defaultRowHeight="15" x14ac:dyDescent="0.25"/>
  <cols>
    <col min="1" max="1" width="14.42578125" bestFit="1" customWidth="1"/>
    <col min="2" max="2" width="20.28515625" bestFit="1" customWidth="1"/>
    <col min="3" max="3" width="11" bestFit="1" customWidth="1"/>
    <col min="4" max="4" width="21" bestFit="1" customWidth="1"/>
    <col min="5" max="5" width="22.5703125" bestFit="1" customWidth="1"/>
    <col min="6" max="6" width="27.85546875" bestFit="1" customWidth="1"/>
    <col min="7" max="7" width="27.85546875" customWidth="1"/>
    <col min="8" max="8" width="17.28515625" bestFit="1" customWidth="1"/>
    <col min="9" max="9" width="12.28515625" bestFit="1" customWidth="1"/>
    <col min="10" max="10" width="22.42578125" bestFit="1" customWidth="1"/>
    <col min="11" max="11" width="13.85546875" bestFit="1" customWidth="1"/>
    <col min="12" max="12" width="14.28515625" bestFit="1" customWidth="1"/>
    <col min="13" max="13" width="14.5703125" bestFit="1" customWidth="1"/>
    <col min="14" max="14" width="12.5703125" bestFit="1" customWidth="1"/>
    <col min="15" max="15" width="16" bestFit="1" customWidth="1"/>
    <col min="16" max="16" width="16.5703125" bestFit="1" customWidth="1"/>
    <col min="17" max="17" width="15" bestFit="1" customWidth="1"/>
    <col min="18" max="18" width="25.28515625" bestFit="1" customWidth="1"/>
    <col min="19" max="19" width="255.7109375" bestFit="1" customWidth="1"/>
    <col min="20" max="20" width="14" bestFit="1" customWidth="1"/>
    <col min="21" max="21" width="16" bestFit="1" customWidth="1"/>
    <col min="22" max="22" width="15.42578125" bestFit="1" customWidth="1"/>
    <col min="23" max="23" width="15.140625" bestFit="1" customWidth="1"/>
    <col min="24" max="24" width="26" bestFit="1" customWidth="1"/>
  </cols>
  <sheetData>
    <row r="1" spans="1:11" x14ac:dyDescent="0.25">
      <c r="A1" t="s">
        <v>0</v>
      </c>
      <c r="B1" t="s">
        <v>228</v>
      </c>
      <c r="D1" t="s">
        <v>236</v>
      </c>
      <c r="E1" t="s">
        <v>228</v>
      </c>
      <c r="G1" t="s">
        <v>238</v>
      </c>
      <c r="J1" t="s">
        <v>210</v>
      </c>
    </row>
    <row r="2" spans="1:11" x14ac:dyDescent="0.25">
      <c r="A2">
        <v>1</v>
      </c>
      <c r="B2">
        <v>5.253316405372936</v>
      </c>
      <c r="E2">
        <v>5.253316405372936</v>
      </c>
      <c r="G2">
        <v>-1.7565089515272536</v>
      </c>
      <c r="J2" t="s">
        <v>207</v>
      </c>
      <c r="K2" t="s">
        <v>242</v>
      </c>
    </row>
    <row r="3" spans="1:11" x14ac:dyDescent="0.25">
      <c r="A3">
        <v>1</v>
      </c>
      <c r="G3">
        <v>-1.6164244560038439</v>
      </c>
    </row>
    <row r="4" spans="1:11" x14ac:dyDescent="0.25">
      <c r="A4">
        <v>2</v>
      </c>
      <c r="B4">
        <v>3.5987888954150908</v>
      </c>
      <c r="E4">
        <v>3.5987888954150908</v>
      </c>
      <c r="G4">
        <v>-1.4294969624590435</v>
      </c>
      <c r="J4" t="s">
        <v>243</v>
      </c>
      <c r="K4">
        <v>0.110370169055897</v>
      </c>
    </row>
    <row r="5" spans="1:11" x14ac:dyDescent="0.25">
      <c r="A5">
        <v>2</v>
      </c>
      <c r="G5">
        <v>-1.2905771170811209</v>
      </c>
      <c r="J5" t="s">
        <v>244</v>
      </c>
      <c r="K5">
        <v>0.114132801589447</v>
      </c>
    </row>
    <row r="6" spans="1:11" x14ac:dyDescent="0.25">
      <c r="A6">
        <v>3</v>
      </c>
      <c r="B6">
        <v>1.1309880018027023</v>
      </c>
      <c r="E6">
        <v>1.1309880018027023</v>
      </c>
      <c r="G6">
        <v>-1.2588383852804768</v>
      </c>
    </row>
    <row r="7" spans="1:11" x14ac:dyDescent="0.25">
      <c r="A7">
        <v>3</v>
      </c>
      <c r="G7">
        <v>-1.2404588992188221</v>
      </c>
    </row>
    <row r="8" spans="1:11" x14ac:dyDescent="0.25">
      <c r="A8">
        <v>4</v>
      </c>
      <c r="B8">
        <v>-1.2404588992188221</v>
      </c>
      <c r="E8">
        <v>-1.2404588992188221</v>
      </c>
      <c r="G8">
        <v>-1.1220988879911207</v>
      </c>
    </row>
    <row r="9" spans="1:11" x14ac:dyDescent="0.25">
      <c r="A9">
        <v>4</v>
      </c>
      <c r="G9">
        <v>-1.0626852530841016</v>
      </c>
    </row>
    <row r="10" spans="1:11" x14ac:dyDescent="0.25">
      <c r="A10">
        <v>5</v>
      </c>
      <c r="B10">
        <v>2.1279018942123544</v>
      </c>
      <c r="E10">
        <v>2.1279018942123544</v>
      </c>
      <c r="G10">
        <v>-1.0327653131237056</v>
      </c>
    </row>
    <row r="11" spans="1:11" x14ac:dyDescent="0.25">
      <c r="A11">
        <v>5</v>
      </c>
      <c r="G11">
        <v>-1.0047988221401682</v>
      </c>
    </row>
    <row r="12" spans="1:11" x14ac:dyDescent="0.25">
      <c r="A12">
        <v>6</v>
      </c>
      <c r="B12">
        <v>1.1064334641712783</v>
      </c>
      <c r="E12">
        <v>1.1064334641712783</v>
      </c>
      <c r="G12">
        <v>-6.5041671511157806E-2</v>
      </c>
    </row>
    <row r="13" spans="1:11" x14ac:dyDescent="0.25">
      <c r="A13">
        <v>6</v>
      </c>
      <c r="G13">
        <v>1.00855392</v>
      </c>
    </row>
    <row r="14" spans="1:11" x14ac:dyDescent="0.25">
      <c r="A14">
        <v>7</v>
      </c>
      <c r="B14">
        <v>-1.0047988221401682</v>
      </c>
      <c r="E14">
        <v>-1.0047988221401682</v>
      </c>
      <c r="G14">
        <v>1.0496957157423934</v>
      </c>
    </row>
    <row r="15" spans="1:11" x14ac:dyDescent="0.25">
      <c r="A15">
        <v>7</v>
      </c>
      <c r="G15">
        <v>1.1064334641712783</v>
      </c>
    </row>
    <row r="16" spans="1:11" x14ac:dyDescent="0.25">
      <c r="A16">
        <v>8</v>
      </c>
      <c r="B16">
        <v>-1.7565089515272536</v>
      </c>
      <c r="E16">
        <v>-1.7565089515272536</v>
      </c>
      <c r="G16">
        <v>1.1309880018027023</v>
      </c>
    </row>
    <row r="17" spans="1:7" x14ac:dyDescent="0.25">
      <c r="A17">
        <v>8</v>
      </c>
      <c r="G17">
        <v>1.2123254896785112</v>
      </c>
    </row>
    <row r="18" spans="1:7" x14ac:dyDescent="0.25">
      <c r="A18">
        <v>9</v>
      </c>
      <c r="B18">
        <v>-1.2588383852804768</v>
      </c>
      <c r="E18">
        <v>-1.2588383852804768</v>
      </c>
      <c r="G18">
        <v>2.1279018942123544</v>
      </c>
    </row>
    <row r="19" spans="1:7" x14ac:dyDescent="0.25">
      <c r="A19">
        <v>9</v>
      </c>
      <c r="G19">
        <v>3.5987888954150908</v>
      </c>
    </row>
    <row r="20" spans="1:7" x14ac:dyDescent="0.25">
      <c r="A20">
        <v>10</v>
      </c>
      <c r="B20">
        <v>1.2123254896785112</v>
      </c>
      <c r="E20">
        <v>1.2123254896785112</v>
      </c>
      <c r="G20">
        <v>5.253316405372936</v>
      </c>
    </row>
    <row r="21" spans="1:7" x14ac:dyDescent="0.25">
      <c r="A21">
        <v>10</v>
      </c>
    </row>
    <row r="22" spans="1:7" x14ac:dyDescent="0.25">
      <c r="A22">
        <v>11</v>
      </c>
      <c r="B22">
        <v>-1.4294969624590435</v>
      </c>
      <c r="E22">
        <v>-1.4294969624590435</v>
      </c>
    </row>
    <row r="23" spans="1:7" x14ac:dyDescent="0.25">
      <c r="A23">
        <v>11</v>
      </c>
    </row>
    <row r="24" spans="1:7" x14ac:dyDescent="0.25">
      <c r="A24">
        <v>12</v>
      </c>
      <c r="B24">
        <v>-1.2905771170811209</v>
      </c>
      <c r="E24">
        <v>-1.2905771170811209</v>
      </c>
    </row>
    <row r="25" spans="1:7" x14ac:dyDescent="0.25">
      <c r="A25">
        <v>12</v>
      </c>
    </row>
    <row r="26" spans="1:7" x14ac:dyDescent="0.25">
      <c r="A26">
        <v>13</v>
      </c>
      <c r="B26">
        <v>-1.6164244560038439</v>
      </c>
      <c r="E26">
        <v>-1.6164244560038439</v>
      </c>
    </row>
    <row r="27" spans="1:7" x14ac:dyDescent="0.25">
      <c r="A27">
        <v>13</v>
      </c>
    </row>
    <row r="28" spans="1:7" x14ac:dyDescent="0.25">
      <c r="A28">
        <v>14</v>
      </c>
      <c r="B28">
        <v>1.0533260239794953</v>
      </c>
      <c r="D28" t="s">
        <v>234</v>
      </c>
      <c r="E28">
        <f>(B28+B32)/2</f>
        <v>-6.5041671511157806E-2</v>
      </c>
    </row>
    <row r="29" spans="1:7" x14ac:dyDescent="0.25">
      <c r="A29">
        <v>14</v>
      </c>
    </row>
    <row r="30" spans="1:7" x14ac:dyDescent="0.25">
      <c r="A30">
        <v>15</v>
      </c>
      <c r="B30">
        <v>1.0496957157423934</v>
      </c>
      <c r="E30">
        <v>1.0496957157423934</v>
      </c>
    </row>
    <row r="31" spans="1:7" x14ac:dyDescent="0.25">
      <c r="A31">
        <v>15</v>
      </c>
    </row>
    <row r="32" spans="1:7" x14ac:dyDescent="0.25">
      <c r="A32">
        <v>16</v>
      </c>
      <c r="B32">
        <v>-1.1834093670018109</v>
      </c>
      <c r="D32" t="s">
        <v>235</v>
      </c>
    </row>
    <row r="33" spans="1:6" x14ac:dyDescent="0.25">
      <c r="A33">
        <v>16</v>
      </c>
    </row>
    <row r="34" spans="1:6" x14ac:dyDescent="0.25">
      <c r="A34">
        <v>17</v>
      </c>
      <c r="B34">
        <v>1.00855392255083</v>
      </c>
      <c r="E34">
        <v>1.00855392255083</v>
      </c>
    </row>
    <row r="35" spans="1:6" x14ac:dyDescent="0.25">
      <c r="A35">
        <v>17</v>
      </c>
    </row>
    <row r="36" spans="1:6" x14ac:dyDescent="0.25">
      <c r="A36">
        <v>18</v>
      </c>
      <c r="B36">
        <v>-1.1220988879911207</v>
      </c>
      <c r="E36">
        <v>-1.1220988879911207</v>
      </c>
    </row>
    <row r="37" spans="1:6" x14ac:dyDescent="0.25">
      <c r="A37">
        <v>18</v>
      </c>
    </row>
    <row r="38" spans="1:6" x14ac:dyDescent="0.25">
      <c r="A38">
        <v>19</v>
      </c>
      <c r="B38">
        <v>-1.0626852530841016</v>
      </c>
      <c r="E38">
        <v>-1.0626852530841016</v>
      </c>
    </row>
    <row r="39" spans="1:6" x14ac:dyDescent="0.25">
      <c r="A39">
        <v>19</v>
      </c>
    </row>
    <row r="40" spans="1:6" x14ac:dyDescent="0.25">
      <c r="A40">
        <v>20</v>
      </c>
      <c r="B40">
        <v>-1.0327653131237056</v>
      </c>
      <c r="E40">
        <v>-1.0327653131237056</v>
      </c>
    </row>
    <row r="41" spans="1:6" x14ac:dyDescent="0.25">
      <c r="A41">
        <v>20</v>
      </c>
    </row>
    <row r="43" spans="1:6" x14ac:dyDescent="0.25">
      <c r="D43" s="9" t="s">
        <v>229</v>
      </c>
      <c r="E43" s="9">
        <f>AVERAGE(E2:E41)</f>
        <v>0.18991100365922542</v>
      </c>
    </row>
    <row r="44" spans="1:6" x14ac:dyDescent="0.25">
      <c r="D44" s="9" t="s">
        <v>230</v>
      </c>
      <c r="E44" s="9">
        <f>MEDIAN(E2:E41)</f>
        <v>-1.0047988221401682</v>
      </c>
    </row>
    <row r="45" spans="1:6" x14ac:dyDescent="0.25">
      <c r="D45" s="9" t="s">
        <v>218</v>
      </c>
      <c r="E45" s="9">
        <f>MAX(E2:E41)</f>
        <v>5.253316405372936</v>
      </c>
      <c r="F45" t="s">
        <v>237</v>
      </c>
    </row>
    <row r="46" spans="1:6" x14ac:dyDescent="0.25">
      <c r="D46" s="9" t="s">
        <v>219</v>
      </c>
      <c r="E46" s="9">
        <f>MIN(E2:E41)</f>
        <v>-1.7565089515272536</v>
      </c>
    </row>
    <row r="47" spans="1:6" x14ac:dyDescent="0.25">
      <c r="D47" s="9"/>
      <c r="E47" s="9"/>
    </row>
    <row r="48" spans="1:6" x14ac:dyDescent="0.25">
      <c r="D48" s="9" t="s">
        <v>232</v>
      </c>
      <c r="E48" s="9">
        <f>COUNT(E2:E41)</f>
        <v>19</v>
      </c>
    </row>
    <row r="49" spans="4:6" x14ac:dyDescent="0.25">
      <c r="D49" s="9" t="s">
        <v>231</v>
      </c>
      <c r="E49" s="9">
        <f>COUNTIF(E2:E41,"&gt;0")</f>
        <v>8</v>
      </c>
    </row>
    <row r="50" spans="4:6" x14ac:dyDescent="0.25">
      <c r="D50" s="9" t="s">
        <v>233</v>
      </c>
      <c r="E50" s="9">
        <f>COUNTIF(E2:E41,"&lt;0")</f>
        <v>11</v>
      </c>
    </row>
    <row r="51" spans="4:6" x14ac:dyDescent="0.25">
      <c r="D51" s="9"/>
      <c r="E51" s="9"/>
    </row>
    <row r="52" spans="4:6" x14ac:dyDescent="0.25">
      <c r="D52" s="9" t="s">
        <v>239</v>
      </c>
      <c r="E52" s="9">
        <v>0.64759999999999995</v>
      </c>
      <c r="F52" t="s">
        <v>247</v>
      </c>
    </row>
    <row r="53" spans="4:6" x14ac:dyDescent="0.25">
      <c r="D53" s="9" t="s">
        <v>240</v>
      </c>
      <c r="E53" s="9">
        <v>0.79830000000000001</v>
      </c>
      <c r="F53" t="s">
        <v>248</v>
      </c>
    </row>
    <row r="54" spans="4:6" x14ac:dyDescent="0.25">
      <c r="D54" t="s">
        <v>241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6"/>
  <sheetViews>
    <sheetView tabSelected="1" workbookViewId="0">
      <pane xSplit="2" ySplit="1" topLeftCell="C17" activePane="bottomRight" state="frozen"/>
      <selection pane="topRight" activeCell="C1" sqref="C1"/>
      <selection pane="bottomLeft" activeCell="A2" sqref="A2"/>
      <selection pane="bottomRight" activeCell="F54" sqref="F54"/>
    </sheetView>
  </sheetViews>
  <sheetFormatPr defaultRowHeight="15" x14ac:dyDescent="0.25"/>
  <cols>
    <col min="1" max="1" width="19.5703125" bestFit="1" customWidth="1"/>
    <col min="2" max="2" width="14.42578125" bestFit="1" customWidth="1"/>
    <col min="3" max="3" width="20.28515625" bestFit="1" customWidth="1"/>
    <col min="4" max="4" width="11" bestFit="1" customWidth="1"/>
    <col min="5" max="5" width="21" bestFit="1" customWidth="1"/>
    <col min="6" max="6" width="22.5703125" bestFit="1" customWidth="1"/>
    <col min="7" max="7" width="22.5703125" customWidth="1"/>
    <col min="8" max="8" width="15.140625" customWidth="1"/>
    <col min="9" max="9" width="22.5703125" bestFit="1" customWidth="1"/>
    <col min="10" max="10" width="17.28515625" bestFit="1" customWidth="1"/>
    <col min="11" max="11" width="12.28515625" bestFit="1" customWidth="1"/>
    <col min="12" max="12" width="22.42578125" bestFit="1" customWidth="1"/>
    <col min="13" max="13" width="13.85546875" bestFit="1" customWidth="1"/>
    <col min="14" max="14" width="14.28515625" bestFit="1" customWidth="1"/>
    <col min="15" max="15" width="14.5703125" bestFit="1" customWidth="1"/>
    <col min="16" max="16" width="12.5703125" bestFit="1" customWidth="1"/>
    <col min="17" max="17" width="16" bestFit="1" customWidth="1"/>
    <col min="18" max="18" width="16.5703125" bestFit="1" customWidth="1"/>
    <col min="19" max="19" width="15" bestFit="1" customWidth="1"/>
    <col min="20" max="20" width="25.28515625" bestFit="1" customWidth="1"/>
    <col min="21" max="21" width="255.7109375" bestFit="1" customWidth="1"/>
    <col min="22" max="22" width="14" bestFit="1" customWidth="1"/>
    <col min="23" max="23" width="16" bestFit="1" customWidth="1"/>
    <col min="24" max="24" width="15.42578125" bestFit="1" customWidth="1"/>
    <col min="25" max="25" width="15.140625" bestFit="1" customWidth="1"/>
    <col min="26" max="26" width="26" bestFit="1" customWidth="1"/>
  </cols>
  <sheetData>
    <row r="1" spans="1:13" x14ac:dyDescent="0.25">
      <c r="A1" s="10" t="s">
        <v>250</v>
      </c>
      <c r="B1" t="s">
        <v>0</v>
      </c>
      <c r="C1" t="s">
        <v>228</v>
      </c>
      <c r="E1" t="s">
        <v>236</v>
      </c>
      <c r="F1" t="s">
        <v>228</v>
      </c>
      <c r="H1" t="s">
        <v>256</v>
      </c>
      <c r="I1" t="s">
        <v>228</v>
      </c>
      <c r="L1" t="s">
        <v>210</v>
      </c>
    </row>
    <row r="2" spans="1:13" x14ac:dyDescent="0.25">
      <c r="A2" s="10" t="s">
        <v>251</v>
      </c>
      <c r="B2">
        <v>1</v>
      </c>
      <c r="C2">
        <v>5.253316405372936</v>
      </c>
      <c r="E2" t="s">
        <v>255</v>
      </c>
      <c r="I2">
        <v>-1.7565089515272536</v>
      </c>
      <c r="L2" t="s">
        <v>207</v>
      </c>
      <c r="M2" t="s">
        <v>242</v>
      </c>
    </row>
    <row r="3" spans="1:13" x14ac:dyDescent="0.25">
      <c r="A3" s="10" t="s">
        <v>252</v>
      </c>
      <c r="B3">
        <v>1</v>
      </c>
      <c r="I3">
        <v>-1.6164244560038439</v>
      </c>
    </row>
    <row r="4" spans="1:13" x14ac:dyDescent="0.25">
      <c r="B4">
        <v>2</v>
      </c>
      <c r="C4">
        <v>3.5987888954150908</v>
      </c>
      <c r="F4">
        <v>3.5987888954150908</v>
      </c>
      <c r="I4">
        <v>-1.4294969624590435</v>
      </c>
      <c r="L4" t="s">
        <v>243</v>
      </c>
      <c r="M4">
        <v>0.110370169055897</v>
      </c>
    </row>
    <row r="5" spans="1:13" x14ac:dyDescent="0.25">
      <c r="A5" s="9" t="s">
        <v>253</v>
      </c>
      <c r="B5">
        <v>2</v>
      </c>
      <c r="I5">
        <v>-1.2905771170811209</v>
      </c>
      <c r="L5" t="s">
        <v>244</v>
      </c>
      <c r="M5">
        <v>0.114132801589447</v>
      </c>
    </row>
    <row r="6" spans="1:13" x14ac:dyDescent="0.25">
      <c r="A6" s="9" t="s">
        <v>254</v>
      </c>
      <c r="B6">
        <v>3</v>
      </c>
      <c r="C6">
        <v>1.1309880018027023</v>
      </c>
      <c r="F6">
        <v>1.1309880018027023</v>
      </c>
      <c r="I6">
        <v>-1.2588383852804768</v>
      </c>
    </row>
    <row r="7" spans="1:13" x14ac:dyDescent="0.25">
      <c r="B7">
        <v>3</v>
      </c>
      <c r="I7">
        <v>-1.2404588992188221</v>
      </c>
    </row>
    <row r="8" spans="1:13" x14ac:dyDescent="0.25">
      <c r="B8">
        <v>4</v>
      </c>
      <c r="C8">
        <v>-1.2404588992188221</v>
      </c>
      <c r="F8">
        <v>-1.2404588992188221</v>
      </c>
      <c r="I8">
        <v>-1.1220988879911207</v>
      </c>
    </row>
    <row r="9" spans="1:13" x14ac:dyDescent="0.25">
      <c r="B9">
        <v>4</v>
      </c>
      <c r="I9">
        <v>-1.0626852530841016</v>
      </c>
    </row>
    <row r="10" spans="1:13" x14ac:dyDescent="0.25">
      <c r="B10">
        <v>5</v>
      </c>
      <c r="C10">
        <v>2.1279018942123544</v>
      </c>
      <c r="F10">
        <v>2.1279018942123544</v>
      </c>
      <c r="I10">
        <v>-1.0327653131237056</v>
      </c>
    </row>
    <row r="11" spans="1:13" x14ac:dyDescent="0.25">
      <c r="B11">
        <v>5</v>
      </c>
      <c r="I11">
        <v>-1.0047988221401682</v>
      </c>
    </row>
    <row r="12" spans="1:13" x14ac:dyDescent="0.25">
      <c r="B12">
        <v>6</v>
      </c>
      <c r="C12">
        <v>1.1064334641712783</v>
      </c>
      <c r="F12">
        <v>1.1064334641712783</v>
      </c>
      <c r="I12">
        <v>-6.5041671511157806E-2</v>
      </c>
    </row>
    <row r="13" spans="1:13" x14ac:dyDescent="0.25">
      <c r="B13">
        <v>6</v>
      </c>
      <c r="I13">
        <v>1.00855392255083</v>
      </c>
    </row>
    <row r="14" spans="1:13" x14ac:dyDescent="0.25">
      <c r="B14">
        <v>7</v>
      </c>
      <c r="C14">
        <v>-1.0047988221401682</v>
      </c>
      <c r="F14">
        <v>-1.0047988221401682</v>
      </c>
      <c r="I14">
        <v>1.0496957157423934</v>
      </c>
    </row>
    <row r="15" spans="1:13" x14ac:dyDescent="0.25">
      <c r="B15">
        <v>7</v>
      </c>
      <c r="I15">
        <v>1.1064334641712783</v>
      </c>
    </row>
    <row r="16" spans="1:13" x14ac:dyDescent="0.25">
      <c r="B16">
        <v>8</v>
      </c>
      <c r="C16">
        <v>-1.7565089515272536</v>
      </c>
      <c r="F16">
        <v>-1.7565089515272536</v>
      </c>
      <c r="I16">
        <v>1.1309880018027023</v>
      </c>
    </row>
    <row r="17" spans="2:9" x14ac:dyDescent="0.25">
      <c r="B17">
        <v>8</v>
      </c>
      <c r="I17">
        <v>1.2123254896785112</v>
      </c>
    </row>
    <row r="18" spans="2:9" x14ac:dyDescent="0.25">
      <c r="B18">
        <v>9</v>
      </c>
      <c r="C18">
        <v>-1.2588383852804768</v>
      </c>
      <c r="F18">
        <v>-1.2588383852804768</v>
      </c>
      <c r="I18">
        <v>2.1279018942123544</v>
      </c>
    </row>
    <row r="19" spans="2:9" x14ac:dyDescent="0.25">
      <c r="B19">
        <v>9</v>
      </c>
      <c r="I19">
        <v>3.5987888954150908</v>
      </c>
    </row>
    <row r="20" spans="2:9" x14ac:dyDescent="0.25">
      <c r="B20">
        <v>10</v>
      </c>
      <c r="C20">
        <v>1.2123254896785112</v>
      </c>
      <c r="F20">
        <v>1.2123254896785112</v>
      </c>
    </row>
    <row r="21" spans="2:9" x14ac:dyDescent="0.25">
      <c r="B21">
        <v>10</v>
      </c>
    </row>
    <row r="22" spans="2:9" x14ac:dyDescent="0.25">
      <c r="B22">
        <v>11</v>
      </c>
      <c r="C22">
        <v>-1.4294969624590435</v>
      </c>
      <c r="F22">
        <v>-1.4294969624590435</v>
      </c>
    </row>
    <row r="23" spans="2:9" x14ac:dyDescent="0.25">
      <c r="B23">
        <v>11</v>
      </c>
    </row>
    <row r="24" spans="2:9" x14ac:dyDescent="0.25">
      <c r="B24">
        <v>12</v>
      </c>
      <c r="C24">
        <v>-1.2905771170811209</v>
      </c>
      <c r="F24">
        <v>-1.2905771170811209</v>
      </c>
    </row>
    <row r="25" spans="2:9" x14ac:dyDescent="0.25">
      <c r="B25">
        <v>12</v>
      </c>
    </row>
    <row r="26" spans="2:9" x14ac:dyDescent="0.25">
      <c r="B26">
        <v>13</v>
      </c>
      <c r="C26">
        <v>-1.6164244560038439</v>
      </c>
      <c r="F26">
        <v>-1.6164244560038439</v>
      </c>
    </row>
    <row r="27" spans="2:9" x14ac:dyDescent="0.25">
      <c r="B27">
        <v>13</v>
      </c>
    </row>
    <row r="28" spans="2:9" x14ac:dyDescent="0.25">
      <c r="B28">
        <v>14</v>
      </c>
      <c r="C28">
        <v>1.0533260239794953</v>
      </c>
      <c r="E28" t="s">
        <v>234</v>
      </c>
      <c r="F28">
        <f>(C28+C32)/2</f>
        <v>-6.5041671511157806E-2</v>
      </c>
    </row>
    <row r="29" spans="2:9" x14ac:dyDescent="0.25">
      <c r="B29">
        <v>14</v>
      </c>
    </row>
    <row r="30" spans="2:9" x14ac:dyDescent="0.25">
      <c r="B30">
        <v>15</v>
      </c>
      <c r="C30">
        <v>1.0496957157423934</v>
      </c>
      <c r="F30">
        <v>1.0496957157423934</v>
      </c>
    </row>
    <row r="31" spans="2:9" x14ac:dyDescent="0.25">
      <c r="B31">
        <v>15</v>
      </c>
    </row>
    <row r="32" spans="2:9" x14ac:dyDescent="0.25">
      <c r="B32">
        <v>16</v>
      </c>
      <c r="C32">
        <v>-1.1834093670018109</v>
      </c>
      <c r="E32" t="s">
        <v>235</v>
      </c>
    </row>
    <row r="33" spans="2:9" x14ac:dyDescent="0.25">
      <c r="B33">
        <v>16</v>
      </c>
    </row>
    <row r="34" spans="2:9" x14ac:dyDescent="0.25">
      <c r="B34">
        <v>17</v>
      </c>
      <c r="C34">
        <v>1.00855392255083</v>
      </c>
      <c r="F34">
        <v>1.00855392255083</v>
      </c>
    </row>
    <row r="35" spans="2:9" x14ac:dyDescent="0.25">
      <c r="B35">
        <v>17</v>
      </c>
    </row>
    <row r="36" spans="2:9" x14ac:dyDescent="0.25">
      <c r="B36">
        <v>18</v>
      </c>
      <c r="C36">
        <v>-1.1220988879911207</v>
      </c>
      <c r="F36">
        <v>-1.1220988879911207</v>
      </c>
    </row>
    <row r="37" spans="2:9" x14ac:dyDescent="0.25">
      <c r="B37">
        <v>18</v>
      </c>
    </row>
    <row r="38" spans="2:9" x14ac:dyDescent="0.25">
      <c r="B38">
        <v>19</v>
      </c>
      <c r="C38">
        <v>-1.0626852530841016</v>
      </c>
      <c r="F38">
        <v>-1.0626852530841016</v>
      </c>
    </row>
    <row r="39" spans="2:9" x14ac:dyDescent="0.25">
      <c r="B39">
        <v>19</v>
      </c>
    </row>
    <row r="40" spans="2:9" x14ac:dyDescent="0.25">
      <c r="B40">
        <v>20</v>
      </c>
      <c r="C40">
        <v>-1.0327653131237056</v>
      </c>
      <c r="F40">
        <v>-1.0327653131237056</v>
      </c>
    </row>
    <row r="41" spans="2:9" x14ac:dyDescent="0.25">
      <c r="B41">
        <v>20</v>
      </c>
    </row>
    <row r="43" spans="2:9" x14ac:dyDescent="0.25">
      <c r="E43" s="9" t="s">
        <v>229</v>
      </c>
      <c r="F43" s="9">
        <f>AVERAGE(F2:F41)</f>
        <v>-9.1389296435980844E-2</v>
      </c>
      <c r="G43" s="9"/>
      <c r="I43" s="11"/>
    </row>
    <row r="44" spans="2:9" x14ac:dyDescent="0.25">
      <c r="E44" s="9" t="s">
        <v>230</v>
      </c>
      <c r="F44" s="9">
        <f>MEDIAN(F2:F41)</f>
        <v>-1.0187820676319368</v>
      </c>
      <c r="G44" s="9"/>
      <c r="I44" s="11"/>
    </row>
    <row r="45" spans="2:9" x14ac:dyDescent="0.25">
      <c r="E45" s="9" t="s">
        <v>218</v>
      </c>
      <c r="F45" s="9">
        <f>MAX(F2:F41)</f>
        <v>3.5987888954150908</v>
      </c>
      <c r="G45" s="9"/>
      <c r="I45" s="11"/>
    </row>
    <row r="46" spans="2:9" x14ac:dyDescent="0.25">
      <c r="E46" s="9" t="s">
        <v>219</v>
      </c>
      <c r="F46" s="9">
        <f>MIN(F2:F41)</f>
        <v>-1.7565089515272536</v>
      </c>
      <c r="G46" s="9"/>
      <c r="I46" s="11"/>
    </row>
    <row r="47" spans="2:9" x14ac:dyDescent="0.25">
      <c r="E47" s="9"/>
      <c r="F47" s="9"/>
      <c r="G47" s="9"/>
      <c r="I47" s="11"/>
    </row>
    <row r="48" spans="2:9" x14ac:dyDescent="0.25">
      <c r="E48" s="9" t="s">
        <v>232</v>
      </c>
      <c r="F48" s="9">
        <f>COUNT(F2:F41)</f>
        <v>18</v>
      </c>
      <c r="G48" s="9"/>
      <c r="I48" s="11"/>
    </row>
    <row r="49" spans="5:9" x14ac:dyDescent="0.25">
      <c r="E49" s="9" t="s">
        <v>231</v>
      </c>
      <c r="F49" s="9">
        <f>COUNTIF(F2:F41,"&gt;0")</f>
        <v>7</v>
      </c>
      <c r="G49" s="9"/>
      <c r="I49" s="11"/>
    </row>
    <row r="50" spans="5:9" x14ac:dyDescent="0.25">
      <c r="E50" s="9" t="s">
        <v>233</v>
      </c>
      <c r="F50" s="9">
        <f>COUNTIF(F2:F41,"&lt;0")</f>
        <v>11</v>
      </c>
      <c r="G50" s="9"/>
      <c r="I50" s="11"/>
    </row>
    <row r="51" spans="5:9" x14ac:dyDescent="0.25">
      <c r="E51" s="9"/>
      <c r="F51" s="9"/>
      <c r="G51" s="9"/>
      <c r="I51" s="11"/>
    </row>
    <row r="52" spans="5:9" x14ac:dyDescent="0.25">
      <c r="E52" s="9" t="s">
        <v>239</v>
      </c>
      <c r="F52" s="9">
        <v>0.48070000000000002</v>
      </c>
      <c r="G52" s="9"/>
      <c r="I52" s="11"/>
    </row>
    <row r="53" spans="5:9" x14ac:dyDescent="0.25">
      <c r="E53" s="9" t="s">
        <v>240</v>
      </c>
      <c r="F53" s="9">
        <v>0.49509999999999998</v>
      </c>
      <c r="G53" s="9"/>
      <c r="I53" s="11"/>
    </row>
    <row r="54" spans="5:9" x14ac:dyDescent="0.25">
      <c r="I54" s="11"/>
    </row>
    <row r="55" spans="5:9" x14ac:dyDescent="0.25">
      <c r="I55" s="11"/>
    </row>
    <row r="56" spans="5:9" x14ac:dyDescent="0.25">
      <c r="I56" s="11"/>
    </row>
  </sheetData>
  <sortState ref="I2:I56">
    <sortCondition ref="I2:I56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"/>
  <sheetViews>
    <sheetView workbookViewId="0">
      <selection sqref="A1:R1"/>
    </sheetView>
  </sheetViews>
  <sheetFormatPr defaultRowHeight="15" x14ac:dyDescent="0.25"/>
  <sheetData>
    <row r="1" spans="1:18" x14ac:dyDescent="0.25">
      <c r="A1">
        <v>-1.7565089515272536</v>
      </c>
      <c r="B1">
        <v>-1.6164244560038439</v>
      </c>
      <c r="C1">
        <v>-1.4294969624590435</v>
      </c>
      <c r="D1">
        <v>-1.2905771170811209</v>
      </c>
      <c r="E1">
        <v>-1.2588383852804768</v>
      </c>
      <c r="F1">
        <v>-1.2404588992188221</v>
      </c>
      <c r="G1">
        <v>-1.1220988879911207</v>
      </c>
      <c r="H1">
        <v>-1.0626852530841016</v>
      </c>
      <c r="I1">
        <v>-1.0327653131237056</v>
      </c>
      <c r="J1">
        <v>-1.0047988221401682</v>
      </c>
      <c r="K1">
        <v>-6.5041671511157806E-2</v>
      </c>
      <c r="L1">
        <v>1.00855392255083</v>
      </c>
      <c r="M1">
        <v>1.0496957157423934</v>
      </c>
      <c r="N1">
        <v>1.1064334641712783</v>
      </c>
      <c r="O1">
        <v>1.1309880018027023</v>
      </c>
      <c r="P1">
        <v>1.2123254896785112</v>
      </c>
      <c r="Q1">
        <v>2.1279018942123544</v>
      </c>
      <c r="R1">
        <v>3.5987888954150908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CnidariaPairingResults</vt:lpstr>
      <vt:lpstr>RelativeDist</vt:lpstr>
      <vt:lpstr>pValues</vt:lpstr>
      <vt:lpstr>pseudoReplicates</vt:lpstr>
      <vt:lpstr>RelativeBranchLengths</vt:lpstr>
      <vt:lpstr>RelBrLngth_Pseudo</vt:lpstr>
      <vt:lpstr>RelBrLngth_Pseudo_&lt;2out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Sarah Adamowicz</cp:lastModifiedBy>
  <dcterms:created xsi:type="dcterms:W3CDTF">2017-01-30T22:25:53Z</dcterms:created>
  <dcterms:modified xsi:type="dcterms:W3CDTF">2017-03-13T16:03:24Z</dcterms:modified>
</cp:coreProperties>
</file>