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8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indWorkforceTeam/Shared Documents/Offshore Workforce/Supply Chain/"/>
    </mc:Choice>
  </mc:AlternateContent>
  <xr:revisionPtr revIDLastSave="201" documentId="8_{1C272E96-0DE9-49B0-AFA5-737BF0B29C2B}" xr6:coauthVersionLast="47" xr6:coauthVersionMax="47" xr10:uidLastSave="{91A4A50C-CE44-47CB-9715-9ED982D65679}"/>
  <bookViews>
    <workbookView xWindow="-21720" yWindow="-16860" windowWidth="21840" windowHeight="38040" xr2:uid="{C3CA28CF-94FD-47D1-8867-9A9CD65560ED}"/>
  </bookViews>
  <sheets>
    <sheet name="Scenarios" sheetId="1" r:id="rId1"/>
    <sheet name="Nacelle" sheetId="17" r:id="rId2"/>
    <sheet name="Rotor Blades" sheetId="7" r:id="rId3"/>
    <sheet name="Towers" sheetId="18" r:id="rId4"/>
    <sheet name="Floating (turbine)" sheetId="21" r:id="rId5"/>
    <sheet name="Floating (floating OSS)" sheetId="24" r:id="rId6"/>
    <sheet name="Floating OSS Topside" sheetId="23" r:id="rId7"/>
    <sheet name="Array Cable" sheetId="25" r:id="rId8"/>
    <sheet name="Export Cable" sheetId="26" r:id="rId9"/>
    <sheet name="Breakdowns" sheetId="27" r:id="rId10"/>
  </sheets>
  <externalReferences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9" i="27" l="1"/>
  <c r="C109" i="27"/>
  <c r="E109" i="27" s="1"/>
  <c r="G108" i="27"/>
  <c r="F108" i="27"/>
  <c r="G107" i="27"/>
  <c r="F107" i="27"/>
  <c r="G106" i="27"/>
  <c r="F106" i="27"/>
  <c r="G105" i="27"/>
  <c r="F105" i="27"/>
  <c r="G104" i="27"/>
  <c r="F104" i="27"/>
  <c r="G103" i="27"/>
  <c r="F103" i="27"/>
  <c r="E103" i="27"/>
  <c r="D96" i="27"/>
  <c r="C96" i="27"/>
  <c r="E96" i="27" l="1"/>
  <c r="G94" i="27" s="1"/>
  <c r="F93" i="27" l="1"/>
  <c r="G91" i="27"/>
  <c r="F92" i="27"/>
  <c r="G90" i="27"/>
  <c r="G95" i="27"/>
  <c r="F95" i="27"/>
  <c r="G92" i="27"/>
  <c r="G93" i="27"/>
  <c r="F90" i="27"/>
  <c r="F94" i="27"/>
  <c r="F91" i="27"/>
  <c r="E90" i="27" l="1"/>
  <c r="C30" i="26" a="1"/>
  <c r="C30" i="26" s="1"/>
  <c r="C29" i="26" a="1"/>
  <c r="C29" i="26" s="1"/>
  <c r="C28" i="26" a="1"/>
  <c r="C28" i="26" s="1"/>
  <c r="C27" i="26" a="1"/>
  <c r="C27" i="26" s="1"/>
  <c r="C26" i="26" a="1"/>
  <c r="C26" i="26" s="1"/>
  <c r="C25" i="26" a="1"/>
  <c r="C25" i="26" s="1"/>
  <c r="D42" i="1" s="1" a="1"/>
  <c r="D42" i="1" s="1"/>
  <c r="C30" i="25" a="1"/>
  <c r="C30" i="25" s="1"/>
  <c r="C29" i="25" a="1"/>
  <c r="C29" i="25" s="1"/>
  <c r="C28" i="25" a="1"/>
  <c r="C28" i="25" s="1"/>
  <c r="C27" i="25" a="1"/>
  <c r="C27" i="25" s="1"/>
  <c r="C26" i="25" a="1"/>
  <c r="C26" i="25" s="1"/>
  <c r="C25" i="25" a="1"/>
  <c r="C25" i="25" s="1"/>
  <c r="C30" i="23" a="1"/>
  <c r="C30" i="23" s="1"/>
  <c r="C29" i="23" a="1"/>
  <c r="C29" i="23" s="1"/>
  <c r="C28" i="23" a="1"/>
  <c r="C28" i="23" s="1"/>
  <c r="C27" i="23" a="1"/>
  <c r="C27" i="23" s="1"/>
  <c r="C26" i="23" a="1"/>
  <c r="C26" i="23" s="1"/>
  <c r="C25" i="23" a="1"/>
  <c r="C25" i="23" s="1"/>
  <c r="C30" i="24" a="1"/>
  <c r="C30" i="24" s="1"/>
  <c r="C29" i="24" a="1"/>
  <c r="C29" i="24" s="1"/>
  <c r="C28" i="24" a="1"/>
  <c r="C27" i="24" a="1"/>
  <c r="C27" i="24" s="1"/>
  <c r="C26" i="24" a="1"/>
  <c r="C26" i="24" s="1"/>
  <c r="C25" i="24" a="1"/>
  <c r="C30" i="21" a="1"/>
  <c r="C30" i="21" s="1"/>
  <c r="C29" i="21" a="1"/>
  <c r="C29" i="21" s="1"/>
  <c r="C28" i="21" a="1"/>
  <c r="C27" i="21" a="1"/>
  <c r="C27" i="21" s="1"/>
  <c r="C26" i="21" a="1"/>
  <c r="C26" i="21" s="1"/>
  <c r="C25" i="21" a="1"/>
  <c r="C30" i="18" a="1"/>
  <c r="C30" i="18" s="1"/>
  <c r="C29" i="18" a="1"/>
  <c r="C29" i="18" s="1"/>
  <c r="C28" i="18" a="1"/>
  <c r="C28" i="18" s="1"/>
  <c r="C27" i="18" a="1"/>
  <c r="C27" i="18" s="1"/>
  <c r="C26" i="18" a="1"/>
  <c r="C26" i="18" s="1"/>
  <c r="C25" i="18" a="1"/>
  <c r="C25" i="18" s="1"/>
  <c r="C30" i="7" a="1"/>
  <c r="C30" i="7" s="1"/>
  <c r="C29" i="7" a="1"/>
  <c r="C29" i="7" s="1"/>
  <c r="C28" i="7" a="1"/>
  <c r="C28" i="7" s="1"/>
  <c r="C27" i="7" a="1"/>
  <c r="C27" i="7" s="1"/>
  <c r="C26" i="7" a="1"/>
  <c r="C26" i="7" s="1"/>
  <c r="C25" i="7" a="1"/>
  <c r="C25" i="7" s="1"/>
  <c r="C30" i="17" a="1"/>
  <c r="C30" i="17" s="1"/>
  <c r="C29" i="17" a="1"/>
  <c r="C29" i="17" s="1"/>
  <c r="C28" i="17" a="1"/>
  <c r="C28" i="17" s="1"/>
  <c r="C27" i="17" a="1"/>
  <c r="C27" i="17" s="1"/>
  <c r="C26" i="17" a="1"/>
  <c r="C26" i="17" s="1"/>
  <c r="C25" i="17" a="1"/>
  <c r="C25" i="17" s="1"/>
  <c r="C25" i="21" l="1"/>
  <c r="R25" i="21"/>
  <c r="S25" i="21"/>
  <c r="C25" i="24"/>
  <c r="S25" i="24"/>
  <c r="R25" i="24"/>
  <c r="C28" i="24"/>
  <c r="S28" i="24"/>
  <c r="R28" i="24"/>
  <c r="C28" i="21"/>
  <c r="S28" i="21"/>
  <c r="R28" i="21"/>
  <c r="C8" i="1" l="1" a="1"/>
  <c r="C8" i="1" l="1"/>
  <c r="R8" i="1"/>
  <c r="C7" i="1" a="1"/>
  <c r="C7" i="1" l="1"/>
  <c r="R7" i="1"/>
  <c r="C6" i="1" a="1"/>
  <c r="C6" i="1" l="1"/>
  <c r="R6" i="1"/>
  <c r="C5" i="1" a="1"/>
  <c r="C5" i="1" l="1"/>
  <c r="R5" i="1"/>
  <c r="R28" i="18"/>
  <c r="S28" i="25" l="1"/>
  <c r="R28" i="25"/>
  <c r="S28" i="26"/>
  <c r="R28" i="26"/>
  <c r="S28" i="23"/>
  <c r="R28" i="23"/>
  <c r="S28" i="7"/>
  <c r="R28" i="7"/>
  <c r="C6" i="17" a="1"/>
  <c r="C6" i="17" s="1"/>
  <c r="D46" i="1" s="1" a="1"/>
  <c r="D46" i="1" s="1"/>
  <c r="R28" i="17"/>
  <c r="S28" i="17"/>
  <c r="G73" i="27"/>
  <c r="F73" i="27"/>
  <c r="E83" i="27"/>
  <c r="G83" i="27" s="1"/>
  <c r="E78" i="27"/>
  <c r="G78" i="27" s="1"/>
  <c r="E73" i="27"/>
  <c r="G68" i="27"/>
  <c r="F68" i="27"/>
  <c r="E68" i="27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F83" i="27" l="1"/>
  <c r="F78" i="27"/>
  <c r="E41" i="27"/>
  <c r="E28" i="27"/>
  <c r="F23" i="27" l="1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E64" i="26"/>
  <c r="D64" i="26"/>
  <c r="C6" i="26" a="1"/>
  <c r="C6" i="26" s="1"/>
  <c r="D52" i="1" s="1" a="1"/>
  <c r="D52" i="1" s="1"/>
  <c r="D62" i="26"/>
  <c r="E64" i="25"/>
  <c r="D64" i="25"/>
  <c r="C6" i="25" a="1"/>
  <c r="C6" i="25" s="1"/>
  <c r="D51" i="1" s="1" a="1"/>
  <c r="D51" i="1" s="1"/>
  <c r="D62" i="25"/>
  <c r="G65" i="23"/>
  <c r="E64" i="23"/>
  <c r="F65" i="23"/>
  <c r="D64" i="23"/>
  <c r="C6" i="23" a="1"/>
  <c r="C6" i="23" s="1"/>
  <c r="D62" i="24"/>
  <c r="G107" i="24"/>
  <c r="F107" i="24"/>
  <c r="C6" i="24" a="1"/>
  <c r="C6" i="24" s="1"/>
  <c r="D50" i="1" s="1" a="1"/>
  <c r="D50" i="1" s="1"/>
  <c r="E106" i="24"/>
  <c r="D64" i="24"/>
  <c r="D62" i="23"/>
  <c r="E64" i="21"/>
  <c r="D64" i="21"/>
  <c r="C6" i="21" a="1"/>
  <c r="C6" i="21" s="1"/>
  <c r="D49" i="1" s="1" a="1"/>
  <c r="D49" i="1" s="1"/>
  <c r="F86" i="21"/>
  <c r="G80" i="21"/>
  <c r="D62" i="21"/>
  <c r="G107" i="21"/>
  <c r="E64" i="18"/>
  <c r="D64" i="18"/>
  <c r="C6" i="18" a="1"/>
  <c r="C6" i="18" s="1"/>
  <c r="D48" i="1" s="1" a="1"/>
  <c r="D48" i="1" s="1"/>
  <c r="D62" i="18"/>
  <c r="E64" i="17"/>
  <c r="D64" i="17"/>
  <c r="D62" i="17"/>
  <c r="C5" i="24" l="1" a="1"/>
  <c r="C5" i="24" s="1"/>
  <c r="D40" i="1" s="1" a="1"/>
  <c r="D40" i="1" s="1"/>
  <c r="C5" i="25" a="1"/>
  <c r="C5" i="25" s="1"/>
  <c r="D41" i="1" s="1" a="1"/>
  <c r="D41" i="1" s="1"/>
  <c r="S25" i="25"/>
  <c r="R25" i="25"/>
  <c r="C5" i="23" a="1"/>
  <c r="C5" i="23" s="1"/>
  <c r="S25" i="23"/>
  <c r="R25" i="23"/>
  <c r="C5" i="26" a="1"/>
  <c r="C5" i="26" s="1"/>
  <c r="S25" i="26"/>
  <c r="R25" i="26"/>
  <c r="C5" i="18" a="1"/>
  <c r="C5" i="18" s="1"/>
  <c r="D38" i="1" s="1" a="1"/>
  <c r="D38" i="1" s="1"/>
  <c r="R25" i="18"/>
  <c r="C5" i="17" a="1"/>
  <c r="C5" i="17" s="1"/>
  <c r="D36" i="1" s="1" a="1"/>
  <c r="D36" i="1" s="1"/>
  <c r="R25" i="17"/>
  <c r="S25" i="17"/>
  <c r="C5" i="21" a="1"/>
  <c r="C5" i="21" s="1"/>
  <c r="D39" i="1" s="1" a="1"/>
  <c r="D39" i="1" s="1"/>
  <c r="D73" i="25"/>
  <c r="G107" i="23"/>
  <c r="F107" i="23"/>
  <c r="G80" i="25"/>
  <c r="G86" i="21"/>
  <c r="F92" i="21"/>
  <c r="F71" i="23"/>
  <c r="G92" i="25"/>
  <c r="F68" i="21"/>
  <c r="G107" i="18"/>
  <c r="G68" i="21"/>
  <c r="G92" i="21"/>
  <c r="F77" i="23"/>
  <c r="G98" i="25"/>
  <c r="G107" i="26"/>
  <c r="F74" i="21"/>
  <c r="G98" i="21"/>
  <c r="F83" i="23"/>
  <c r="G74" i="21"/>
  <c r="F104" i="21"/>
  <c r="F89" i="23"/>
  <c r="F101" i="23"/>
  <c r="F80" i="21"/>
  <c r="G104" i="21"/>
  <c r="F95" i="23"/>
  <c r="G107" i="25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  <c r="D91" i="25"/>
  <c r="E106" i="23"/>
  <c r="E91" i="25"/>
  <c r="D97" i="23"/>
  <c r="D91" i="24"/>
  <c r="D103" i="24"/>
  <c r="D73" i="23"/>
  <c r="D94" i="21"/>
  <c r="D70" i="21"/>
  <c r="D82" i="21"/>
  <c r="E97" i="21"/>
  <c r="E73" i="21"/>
  <c r="E85" i="21"/>
  <c r="D97" i="25"/>
  <c r="E106" i="18"/>
  <c r="D100" i="21"/>
  <c r="D85" i="23"/>
  <c r="E67" i="25"/>
  <c r="D79" i="21"/>
  <c r="D91" i="21"/>
  <c r="D91" i="23"/>
  <c r="D79" i="25"/>
  <c r="E103" i="21"/>
  <c r="D97" i="18"/>
  <c r="D67" i="21"/>
  <c r="E79" i="21"/>
  <c r="D67" i="23"/>
  <c r="D85" i="26"/>
  <c r="E106" i="17"/>
  <c r="E85" i="17"/>
  <c r="D103" i="18"/>
  <c r="E106" i="21"/>
  <c r="D73" i="21"/>
  <c r="E91" i="21"/>
  <c r="D103" i="21"/>
  <c r="E64" i="24"/>
  <c r="D97" i="24"/>
  <c r="E73" i="25"/>
  <c r="E85" i="26"/>
  <c r="D91" i="26"/>
  <c r="E67" i="17"/>
  <c r="E91" i="17"/>
  <c r="D67" i="18"/>
  <c r="D85" i="21"/>
  <c r="E106" i="25"/>
  <c r="E79" i="25"/>
  <c r="E97" i="25"/>
  <c r="E67" i="26"/>
  <c r="E91" i="26"/>
  <c r="D106" i="23"/>
  <c r="D79" i="23"/>
  <c r="D103" i="23"/>
  <c r="D67" i="24"/>
  <c r="D73" i="26"/>
  <c r="D97" i="26"/>
  <c r="D85" i="17"/>
  <c r="E73" i="17"/>
  <c r="E97" i="17"/>
  <c r="D79" i="18"/>
  <c r="E67" i="21"/>
  <c r="D76" i="21"/>
  <c r="D97" i="21"/>
  <c r="D106" i="21"/>
  <c r="D73" i="24"/>
  <c r="D85" i="25"/>
  <c r="D103" i="25"/>
  <c r="E73" i="26"/>
  <c r="E97" i="26"/>
  <c r="D67" i="26"/>
  <c r="D73" i="17"/>
  <c r="D97" i="17"/>
  <c r="D73" i="18"/>
  <c r="D79" i="17"/>
  <c r="D103" i="17"/>
  <c r="D85" i="18"/>
  <c r="D79" i="24"/>
  <c r="D67" i="25"/>
  <c r="E85" i="25"/>
  <c r="E103" i="25"/>
  <c r="D79" i="26"/>
  <c r="D103" i="26"/>
  <c r="D67" i="17"/>
  <c r="D91" i="17"/>
  <c r="E79" i="17"/>
  <c r="E103" i="17"/>
  <c r="D91" i="18"/>
  <c r="D88" i="21"/>
  <c r="D85" i="24"/>
  <c r="E106" i="26"/>
  <c r="E79" i="26"/>
  <c r="E103" i="26"/>
  <c r="F74" i="17"/>
  <c r="G107" i="17"/>
  <c r="F80" i="17"/>
  <c r="G68" i="25"/>
  <c r="F68" i="17"/>
  <c r="F98" i="21"/>
  <c r="G86" i="25"/>
  <c r="F107" i="17"/>
  <c r="F98" i="17"/>
  <c r="F86" i="17"/>
  <c r="G104" i="25"/>
  <c r="F92" i="17"/>
  <c r="F107" i="21"/>
  <c r="F107" i="25"/>
  <c r="G74" i="25"/>
  <c r="F107" i="18"/>
  <c r="F107" i="26"/>
  <c r="F68" i="26"/>
  <c r="F74" i="26"/>
  <c r="F80" i="26"/>
  <c r="F86" i="26"/>
  <c r="F92" i="26"/>
  <c r="F98" i="26"/>
  <c r="F104" i="26"/>
  <c r="G68" i="26"/>
  <c r="G74" i="26"/>
  <c r="G80" i="26"/>
  <c r="G86" i="26"/>
  <c r="G92" i="26"/>
  <c r="G98" i="26"/>
  <c r="G104" i="26"/>
  <c r="F65" i="26"/>
  <c r="D70" i="26"/>
  <c r="D76" i="26"/>
  <c r="D82" i="26"/>
  <c r="D88" i="26"/>
  <c r="D94" i="26"/>
  <c r="D100" i="26"/>
  <c r="D106" i="26"/>
  <c r="E70" i="26"/>
  <c r="E76" i="26"/>
  <c r="E82" i="26"/>
  <c r="E88" i="26"/>
  <c r="E94" i="26"/>
  <c r="E100" i="26"/>
  <c r="G65" i="26"/>
  <c r="F71" i="26"/>
  <c r="F77" i="26"/>
  <c r="F83" i="26"/>
  <c r="F89" i="26"/>
  <c r="F95" i="26"/>
  <c r="F101" i="26"/>
  <c r="G71" i="26"/>
  <c r="G77" i="26"/>
  <c r="G83" i="26"/>
  <c r="G89" i="26"/>
  <c r="G95" i="26"/>
  <c r="G101" i="26"/>
  <c r="F68" i="25"/>
  <c r="F74" i="25"/>
  <c r="F80" i="25"/>
  <c r="F86" i="25"/>
  <c r="F92" i="25"/>
  <c r="F98" i="25"/>
  <c r="F104" i="25"/>
  <c r="F65" i="25"/>
  <c r="D70" i="25"/>
  <c r="D76" i="25"/>
  <c r="D82" i="25"/>
  <c r="D88" i="25"/>
  <c r="D94" i="25"/>
  <c r="D100" i="25"/>
  <c r="D106" i="25"/>
  <c r="E70" i="25"/>
  <c r="E76" i="25"/>
  <c r="E82" i="25"/>
  <c r="E88" i="25"/>
  <c r="E94" i="25"/>
  <c r="E100" i="25"/>
  <c r="G65" i="25"/>
  <c r="F71" i="25"/>
  <c r="F77" i="25"/>
  <c r="F83" i="25"/>
  <c r="F89" i="25"/>
  <c r="F95" i="25"/>
  <c r="F101" i="25"/>
  <c r="G71" i="25"/>
  <c r="G77" i="25"/>
  <c r="G83" i="25"/>
  <c r="G89" i="25"/>
  <c r="G95" i="25"/>
  <c r="G101" i="25"/>
  <c r="E67" i="24"/>
  <c r="E73" i="24"/>
  <c r="E79" i="24"/>
  <c r="E85" i="24"/>
  <c r="E91" i="24"/>
  <c r="E97" i="24"/>
  <c r="E103" i="24"/>
  <c r="F68" i="24"/>
  <c r="F74" i="24"/>
  <c r="F80" i="24"/>
  <c r="F86" i="24"/>
  <c r="F92" i="24"/>
  <c r="F98" i="24"/>
  <c r="F104" i="24"/>
  <c r="G68" i="24"/>
  <c r="G74" i="24"/>
  <c r="G80" i="24"/>
  <c r="G86" i="24"/>
  <c r="G92" i="24"/>
  <c r="G98" i="24"/>
  <c r="G104" i="24"/>
  <c r="F65" i="24"/>
  <c r="D70" i="24"/>
  <c r="D76" i="24"/>
  <c r="D82" i="24"/>
  <c r="D88" i="24"/>
  <c r="D94" i="24"/>
  <c r="D100" i="24"/>
  <c r="D106" i="24"/>
  <c r="E70" i="24"/>
  <c r="E76" i="24"/>
  <c r="E82" i="24"/>
  <c r="E88" i="24"/>
  <c r="E94" i="24"/>
  <c r="E100" i="24"/>
  <c r="G65" i="24"/>
  <c r="F71" i="24"/>
  <c r="F77" i="24"/>
  <c r="F83" i="24"/>
  <c r="F89" i="24"/>
  <c r="F95" i="24"/>
  <c r="F101" i="24"/>
  <c r="G71" i="24"/>
  <c r="G77" i="24"/>
  <c r="G83" i="24"/>
  <c r="G89" i="24"/>
  <c r="G95" i="24"/>
  <c r="G101" i="24"/>
  <c r="E67" i="23"/>
  <c r="E73" i="23"/>
  <c r="E79" i="23"/>
  <c r="E85" i="23"/>
  <c r="E91" i="23"/>
  <c r="E97" i="23"/>
  <c r="E103" i="23"/>
  <c r="F68" i="23"/>
  <c r="F74" i="23"/>
  <c r="F80" i="23"/>
  <c r="F86" i="23"/>
  <c r="F92" i="23"/>
  <c r="F98" i="23"/>
  <c r="F104" i="23"/>
  <c r="G68" i="23"/>
  <c r="G74" i="23"/>
  <c r="G80" i="23"/>
  <c r="G86" i="23"/>
  <c r="G92" i="23"/>
  <c r="G98" i="23"/>
  <c r="G104" i="23"/>
  <c r="D70" i="23"/>
  <c r="D76" i="23"/>
  <c r="D82" i="23"/>
  <c r="D88" i="23"/>
  <c r="D94" i="23"/>
  <c r="D100" i="23"/>
  <c r="E70" i="23"/>
  <c r="E76" i="23"/>
  <c r="E82" i="23"/>
  <c r="E88" i="23"/>
  <c r="E94" i="23"/>
  <c r="E100" i="23"/>
  <c r="G71" i="23"/>
  <c r="G77" i="23"/>
  <c r="G83" i="23"/>
  <c r="G89" i="23"/>
  <c r="G95" i="23"/>
  <c r="G101" i="23"/>
  <c r="F65" i="21"/>
  <c r="E70" i="21"/>
  <c r="E76" i="21"/>
  <c r="E82" i="21"/>
  <c r="E88" i="21"/>
  <c r="E94" i="21"/>
  <c r="E100" i="21"/>
  <c r="G65" i="21"/>
  <c r="F71" i="21"/>
  <c r="F77" i="21"/>
  <c r="F83" i="21"/>
  <c r="F89" i="21"/>
  <c r="F95" i="21"/>
  <c r="F101" i="21"/>
  <c r="G71" i="21"/>
  <c r="G77" i="21"/>
  <c r="G83" i="21"/>
  <c r="G89" i="21"/>
  <c r="G95" i="21"/>
  <c r="G101" i="21"/>
  <c r="E67" i="18"/>
  <c r="E73" i="18"/>
  <c r="E79" i="18"/>
  <c r="E85" i="18"/>
  <c r="E91" i="18"/>
  <c r="E97" i="18"/>
  <c r="E103" i="18"/>
  <c r="F68" i="18"/>
  <c r="F74" i="18"/>
  <c r="F80" i="18"/>
  <c r="F86" i="18"/>
  <c r="F92" i="18"/>
  <c r="F98" i="18"/>
  <c r="F104" i="18"/>
  <c r="G68" i="18"/>
  <c r="G74" i="18"/>
  <c r="G80" i="18"/>
  <c r="G86" i="18"/>
  <c r="G92" i="18"/>
  <c r="G98" i="18"/>
  <c r="G104" i="18"/>
  <c r="F65" i="18"/>
  <c r="D70" i="18"/>
  <c r="D76" i="18"/>
  <c r="D82" i="18"/>
  <c r="D88" i="18"/>
  <c r="D94" i="18"/>
  <c r="D100" i="18"/>
  <c r="D106" i="18"/>
  <c r="E70" i="18"/>
  <c r="E76" i="18"/>
  <c r="E82" i="18"/>
  <c r="E88" i="18"/>
  <c r="E94" i="18"/>
  <c r="E100" i="18"/>
  <c r="G65" i="18"/>
  <c r="F71" i="18"/>
  <c r="F77" i="18"/>
  <c r="F83" i="18"/>
  <c r="F89" i="18"/>
  <c r="F95" i="18"/>
  <c r="F101" i="18"/>
  <c r="G71" i="18"/>
  <c r="G77" i="18"/>
  <c r="G83" i="18"/>
  <c r="G89" i="18"/>
  <c r="G95" i="18"/>
  <c r="G101" i="18"/>
  <c r="F104" i="17"/>
  <c r="G68" i="17"/>
  <c r="G74" i="17"/>
  <c r="G80" i="17"/>
  <c r="G86" i="17"/>
  <c r="G92" i="17"/>
  <c r="G98" i="17"/>
  <c r="G104" i="17"/>
  <c r="F65" i="17"/>
  <c r="D70" i="17"/>
  <c r="D76" i="17"/>
  <c r="D82" i="17"/>
  <c r="D88" i="17"/>
  <c r="D94" i="17"/>
  <c r="D100" i="17"/>
  <c r="D106" i="17"/>
  <c r="E70" i="17"/>
  <c r="E76" i="17"/>
  <c r="E82" i="17"/>
  <c r="E88" i="17"/>
  <c r="E94" i="17"/>
  <c r="E100" i="17"/>
  <c r="G65" i="17"/>
  <c r="F71" i="17"/>
  <c r="F77" i="17"/>
  <c r="F83" i="17"/>
  <c r="F89" i="17"/>
  <c r="F95" i="17"/>
  <c r="F101" i="17"/>
  <c r="G71" i="17"/>
  <c r="G77" i="17"/>
  <c r="G83" i="17"/>
  <c r="G89" i="17"/>
  <c r="G95" i="17"/>
  <c r="G101" i="17"/>
  <c r="E64" i="7" l="1"/>
  <c r="D64" i="7"/>
  <c r="C6" i="7" a="1"/>
  <c r="C6" i="7" s="1"/>
  <c r="D47" i="1" s="1" a="1"/>
  <c r="D47" i="1" s="1"/>
  <c r="D62" i="7"/>
  <c r="C5" i="7" l="1" a="1"/>
  <c r="C5" i="7" s="1"/>
  <c r="D37" i="1" s="1" a="1"/>
  <c r="D37" i="1" s="1"/>
  <c r="R25" i="7"/>
  <c r="S25" i="7"/>
  <c r="F74" i="7"/>
  <c r="F80" i="7"/>
  <c r="F107" i="7"/>
  <c r="F98" i="7"/>
  <c r="G107" i="7"/>
  <c r="F104" i="7"/>
  <c r="F68" i="7"/>
  <c r="F86" i="7"/>
  <c r="F92" i="7"/>
  <c r="E106" i="7"/>
  <c r="D103" i="7"/>
  <c r="D85" i="7"/>
  <c r="D91" i="7"/>
  <c r="D73" i="7"/>
  <c r="D79" i="7"/>
  <c r="D67" i="7"/>
  <c r="D97" i="7"/>
  <c r="E67" i="7"/>
  <c r="E73" i="7"/>
  <c r="E79" i="7"/>
  <c r="E85" i="7"/>
  <c r="E91" i="7"/>
  <c r="E97" i="7"/>
  <c r="E103" i="7"/>
  <c r="G68" i="7"/>
  <c r="G74" i="7"/>
  <c r="G80" i="7"/>
  <c r="G86" i="7"/>
  <c r="G92" i="7"/>
  <c r="G98" i="7"/>
  <c r="G104" i="7"/>
  <c r="F65" i="7"/>
  <c r="D70" i="7"/>
  <c r="D76" i="7"/>
  <c r="D82" i="7"/>
  <c r="D88" i="7"/>
  <c r="D94" i="7"/>
  <c r="D100" i="7"/>
  <c r="D106" i="7"/>
  <c r="E70" i="7"/>
  <c r="E76" i="7"/>
  <c r="E82" i="7"/>
  <c r="E88" i="7"/>
  <c r="E94" i="7"/>
  <c r="E100" i="7"/>
  <c r="G65" i="7"/>
  <c r="F71" i="7"/>
  <c r="F77" i="7"/>
  <c r="F83" i="7"/>
  <c r="F89" i="7"/>
  <c r="F95" i="7"/>
  <c r="F101" i="7"/>
  <c r="G71" i="7"/>
  <c r="G77" i="7"/>
  <c r="G83" i="7"/>
  <c r="G89" i="7"/>
  <c r="G95" i="7"/>
  <c r="G10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<sst xmlns="http://schemas.openxmlformats.org/spreadsheetml/2006/main" count="259" uniqueCount="76">
  <si>
    <t>Jobs</t>
  </si>
  <si>
    <t>Total</t>
  </si>
  <si>
    <t>Direct</t>
  </si>
  <si>
    <t>Indirect</t>
  </si>
  <si>
    <t>High ramp of workforce under unconstrained</t>
  </si>
  <si>
    <t>Component</t>
  </si>
  <si>
    <t>Rotor Blades</t>
  </si>
  <si>
    <t>Towers</t>
  </si>
  <si>
    <t>Nacelles (Gearbox)</t>
  </si>
  <si>
    <t>Jacket (For Turbine)</t>
  </si>
  <si>
    <t>Jacket (For Substation)</t>
  </si>
  <si>
    <t>OSS Topside</t>
  </si>
  <si>
    <t>Array Cable</t>
  </si>
  <si>
    <t>Export Cable</t>
  </si>
  <si>
    <t>Nacelle (Gearbox)</t>
  </si>
  <si>
    <t>Tier</t>
  </si>
  <si>
    <t>Nacelle (Gearbox) Assembly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</si>
  <si>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</si>
  <si>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</si>
  <si>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</si>
  <si>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</si>
  <si>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</si>
  <si>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</si>
  <si>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</si>
  <si>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Nacelle Cover</t>
  </si>
  <si>
    <t>Auxiliary Equipment</t>
  </si>
  <si>
    <t># Direct</t>
  </si>
  <si>
    <t># Indirect</t>
  </si>
  <si>
    <t># Total</t>
  </si>
  <si>
    <t>% Direct</t>
  </si>
  <si>
    <t>% Indirect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</si>
  <si>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</si>
  <si>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</si>
  <si>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</si>
  <si>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</si>
  <si>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</si>
  <si>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</si>
  <si>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</si>
  <si>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</si>
  <si>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</si>
  <si>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</si>
  <si>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</si>
  <si>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</si>
  <si>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</si>
  <si>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>Blade Manufacturing Plant</t>
  </si>
  <si>
    <t xml:space="preserve">Blade Adhesives &amp; Coatings </t>
  </si>
  <si>
    <t>Secondary Steel</t>
  </si>
  <si>
    <t>Source: Based on 2021 direct and indirect estiamtes for EC-MED_75% file</t>
  </si>
  <si>
    <t>Offshore Substation</t>
  </si>
  <si>
    <t>Array Cables</t>
  </si>
  <si>
    <t>Export Cables</t>
  </si>
  <si>
    <t>25% Domestic Content</t>
  </si>
  <si>
    <t>100% Domestic Content</t>
  </si>
  <si>
    <t>WEST COAST UNCONSTRAINED DEMAND PIPELINE scenario</t>
  </si>
  <si>
    <t>Unconstrained West Coast</t>
  </si>
  <si>
    <t>Baseline Direct, Unconstrained West Coast</t>
  </si>
  <si>
    <t>Baseline Indirect, Unconstrained West Coast</t>
  </si>
  <si>
    <t>100% Domestic Content Direct, Unconstrained West Coast</t>
  </si>
  <si>
    <t>100% Domestic Content Indirect, Unconstrained West Coast</t>
  </si>
  <si>
    <t>Floating (turbine)</t>
  </si>
  <si>
    <t>Floating OSS Topside</t>
  </si>
  <si>
    <t>Heave Plate</t>
  </si>
  <si>
    <t>Truss Structure</t>
  </si>
  <si>
    <t>Stiffened Column</t>
  </si>
  <si>
    <t>Mooring Line</t>
  </si>
  <si>
    <t>Drag Embedment Anchor</t>
  </si>
  <si>
    <t>Source: Based on 2027 direct and indirect estiamtes for WC-UNC_75% file</t>
  </si>
  <si>
    <t>Floating (floating OSS)</t>
  </si>
  <si>
    <t>Nacelle</t>
  </si>
  <si>
    <t>Rotor Blade</t>
  </si>
  <si>
    <t>Floating (Semisubmersible) Structure</t>
  </si>
  <si>
    <t>Floating (Substation) Structure</t>
  </si>
  <si>
    <t>Dynamic Array Cable</t>
  </si>
  <si>
    <t>Dynamic Export Cable</t>
  </si>
  <si>
    <t>Unconstrained West Coast, 25% Local Content</t>
  </si>
  <si>
    <t>Unconstrained West Coast, 100% Local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</si>
</sst>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Total Job Requirements (FTE) for All Floating Components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Scenarios!$B$5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2291.0340436512524</c:v>
                </c:pt>
                <c:pt idx="6">
                  <c:v>4466.5813511606184</c:v>
                </c:pt>
                <c:pt idx="7">
                  <c:v>4393.5502701906353</c:v>
                </c:pt>
                <c:pt idx="8">
                  <c:v>2178.2872624083993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Scenarios!$B$6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4582.0680873025049</c:v>
                </c:pt>
                <c:pt idx="6">
                  <c:v>8933.1627023212368</c:v>
                </c:pt>
                <c:pt idx="7">
                  <c:v>8787.1005403812705</c:v>
                </c:pt>
                <c:pt idx="8">
                  <c:v>4356.5745248167987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Scenarios!$B$7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Scenarios!$C$7:$Q$7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6873.1021309537582</c:v>
                </c:pt>
                <c:pt idx="6">
                  <c:v>13399.744053481856</c:v>
                </c:pt>
                <c:pt idx="7">
                  <c:v>13180.650810571902</c:v>
                </c:pt>
                <c:pt idx="8">
                  <c:v>6534.8617872251962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Scenarios!$B$8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Scenarios!$C$4:$Q$4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Scenarios!$C$8:$Q$8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9164.1361746050097</c:v>
                </c:pt>
                <c:pt idx="6">
                  <c:v>17866.325404642474</c:v>
                </c:pt>
                <c:pt idx="7">
                  <c:v>17574.201080762541</c:v>
                </c:pt>
                <c:pt idx="8">
                  <c:v>8713.1490496335973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Requirements (FTE) for All Floating Components, 25%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Scenarios!$C$36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Scenarios!$D$36:$R$36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631.79339571139803</c:v>
                </c:pt>
                <c:pt idx="6">
                  <c:v>1241.485830995023</c:v>
                </c:pt>
                <c:pt idx="7">
                  <c:v>1221.5501746547379</c:v>
                </c:pt>
                <c:pt idx="8">
                  <c:v>606.77609881564911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FA-473E-848A-24B5B14D6581}"/>
            </c:ext>
          </c:extLst>
        </c:ser>
        <c:ser>
          <c:idx val="1"/>
          <c:order val="1"/>
          <c:tx>
            <c:strRef>
              <c:f>Scenarios!$C$37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Scenarios!$D$37:$R$37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FA-473E-848A-24B5B14D6581}"/>
            </c:ext>
          </c:extLst>
        </c:ser>
        <c:ser>
          <c:idx val="2"/>
          <c:order val="2"/>
          <c:tx>
            <c:strRef>
              <c:f>Scenarios!$C$38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Scenarios!$D$38:$R$38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147.06988370613371</c:v>
                </c:pt>
                <c:pt idx="6">
                  <c:v>288.99507026606415</c:v>
                </c:pt>
                <c:pt idx="7">
                  <c:v>284.35441609102355</c:v>
                </c:pt>
                <c:pt idx="8">
                  <c:v>141.24631706223624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FA-473E-848A-24B5B14D6581}"/>
            </c:ext>
          </c:extLst>
        </c:ser>
        <c:ser>
          <c:idx val="3"/>
          <c:order val="3"/>
          <c:tx>
            <c:strRef>
              <c:f>Scenarios!$C$39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Scenarios!$D$39:$R$39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1168.8633705913248</c:v>
                </c:pt>
                <c:pt idx="6">
                  <c:v>2296.8383696449496</c:v>
                </c:pt>
                <c:pt idx="7">
                  <c:v>2259.9559669116679</c:v>
                </c:pt>
                <c:pt idx="8">
                  <c:v>1122.5795661528139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FA-473E-848A-24B5B14D6581}"/>
            </c:ext>
          </c:extLst>
        </c:ser>
        <c:ser>
          <c:idx val="4"/>
          <c:order val="4"/>
          <c:tx>
            <c:strRef>
              <c:f>Scenarios!$C$40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Scenarios!$D$40:$R$40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40.412864381501301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FA-473E-848A-24B5B14D6581}"/>
            </c:ext>
          </c:extLst>
        </c:ser>
        <c:ser>
          <c:idx val="5"/>
          <c:order val="5"/>
          <c:tx>
            <c:strRef>
              <c:f>Scenarios!$C$41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Scenarios!$D$41:$R$41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63.666320133734686</c:v>
                </c:pt>
                <c:pt idx="6">
                  <c:v>125.10550900682483</c:v>
                </c:pt>
                <c:pt idx="7">
                  <c:v>123.09657715148698</c:v>
                </c:pt>
                <c:pt idx="8">
                  <c:v>50.95442278404569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FA-473E-848A-24B5B14D6581}"/>
            </c:ext>
          </c:extLst>
        </c:ser>
        <c:ser>
          <c:idx val="6"/>
          <c:order val="6"/>
          <c:tx>
            <c:strRef>
              <c:f>Scenarios!$C$42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Scenarios!$D$35:$R$35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Scenarios!$D$42:$R$42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111.82825164285435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FA-473E-848A-24B5B14D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36264"/>
        <c:axId val="925937576"/>
      </c:areaChart>
      <c:catAx>
        <c:axId val="92593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7576"/>
        <c:crosses val="autoZero"/>
        <c:auto val="1"/>
        <c:lblAlgn val="ctr"/>
        <c:lblOffset val="100"/>
        <c:noMultiLvlLbl val="0"/>
      </c:catAx>
      <c:valAx>
        <c:axId val="9259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Requirements (FTE) for All Floating Components,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Scenarios!$C$46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Scenarios!$D$46:$R$46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2527.1735828455921</c:v>
                </c:pt>
                <c:pt idx="6">
                  <c:v>4965.9433239800919</c:v>
                </c:pt>
                <c:pt idx="7">
                  <c:v>4886.2006986189517</c:v>
                </c:pt>
                <c:pt idx="8">
                  <c:v>2427.1043952625964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C-4C16-8F44-3925AB8680B6}"/>
            </c:ext>
          </c:extLst>
        </c:ser>
        <c:ser>
          <c:idx val="1"/>
          <c:order val="1"/>
          <c:tx>
            <c:strRef>
              <c:f>Scenarios!$C$47</c:f>
              <c:strCache>
                <c:ptCount val="1"/>
                <c:pt idx="0">
                  <c:v>Rotor Blade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Scenarios!$D$47:$R$47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2C-4C16-8F44-3925AB8680B6}"/>
            </c:ext>
          </c:extLst>
        </c:ser>
        <c:ser>
          <c:idx val="2"/>
          <c:order val="2"/>
          <c:tx>
            <c:strRef>
              <c:f>Scenarios!$C$48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Scenarios!$D$48:$R$48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588.27953482453484</c:v>
                </c:pt>
                <c:pt idx="6">
                  <c:v>1155.9802810642566</c:v>
                </c:pt>
                <c:pt idx="7">
                  <c:v>1137.4176643640942</c:v>
                </c:pt>
                <c:pt idx="8">
                  <c:v>564.98526824894498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2C-4C16-8F44-3925AB8680B6}"/>
            </c:ext>
          </c:extLst>
        </c:ser>
        <c:ser>
          <c:idx val="3"/>
          <c:order val="3"/>
          <c:tx>
            <c:strRef>
              <c:f>Scenarios!$C$49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Scenarios!$D$49:$R$49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4675.4534823652994</c:v>
                </c:pt>
                <c:pt idx="6">
                  <c:v>9187.3534785797983</c:v>
                </c:pt>
                <c:pt idx="7">
                  <c:v>9039.8238676466717</c:v>
                </c:pt>
                <c:pt idx="8">
                  <c:v>4490.3182646112555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2C-4C16-8F44-3925AB8680B6}"/>
            </c:ext>
          </c:extLst>
        </c:ser>
        <c:ser>
          <c:idx val="4"/>
          <c:order val="4"/>
          <c:tx>
            <c:strRef>
              <c:f>Scenarios!$C$50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Scenarios!$D$50:$R$50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161.6514575260052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2C-4C16-8F44-3925AB8680B6}"/>
            </c:ext>
          </c:extLst>
        </c:ser>
        <c:ser>
          <c:idx val="5"/>
          <c:order val="5"/>
          <c:tx>
            <c:strRef>
              <c:f>Scenarios!$C$51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Scenarios!$D$51:$R$51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254.66528053493874</c:v>
                </c:pt>
                <c:pt idx="6">
                  <c:v>500.42203602729933</c:v>
                </c:pt>
                <c:pt idx="7">
                  <c:v>492.38630860594793</c:v>
                </c:pt>
                <c:pt idx="8">
                  <c:v>203.81769113618276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2C-4C16-8F44-3925AB8680B6}"/>
            </c:ext>
          </c:extLst>
        </c:ser>
        <c:ser>
          <c:idx val="6"/>
          <c:order val="6"/>
          <c:tx>
            <c:strRef>
              <c:f>Scenarios!$C$52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Scenarios!$D$45:$R$45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Scenarios!$D$52:$R$52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447.31300657141742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2C-4C16-8F44-3925AB868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5936264"/>
        <c:axId val="925937576"/>
      </c:areaChart>
      <c:catAx>
        <c:axId val="925936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7576"/>
        <c:crosses val="autoZero"/>
        <c:auto val="1"/>
        <c:lblAlgn val="ctr"/>
        <c:lblOffset val="100"/>
        <c:noMultiLvlLbl val="0"/>
      </c:catAx>
      <c:valAx>
        <c:axId val="92593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36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Constrained East</a:t>
            </a:r>
            <a:r>
              <a:rPr lang="en-US" baseline="0"/>
              <a:t> Coast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Nacelle!$B$10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2-4585-9F04-30815D33B285}"/>
            </c:ext>
          </c:extLst>
        </c:ser>
        <c:ser>
          <c:idx val="3"/>
          <c:order val="1"/>
          <c:tx>
            <c:strRef>
              <c:f>Nacelle!$B$11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92-4585-9F04-30815D33B285}"/>
            </c:ext>
          </c:extLst>
        </c:ser>
        <c:ser>
          <c:idx val="4"/>
          <c:order val="2"/>
          <c:tx>
            <c:strRef>
              <c:f>Nacelle!$B$15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2-4585-9F04-30815D33B285}"/>
            </c:ext>
          </c:extLst>
        </c:ser>
        <c:ser>
          <c:idx val="5"/>
          <c:order val="3"/>
          <c:tx>
            <c:strRef>
              <c:f>Nacelle!$B$16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92-4585-9F04-30815D33B285}"/>
            </c:ext>
          </c:extLst>
        </c:ser>
        <c:ser>
          <c:idx val="6"/>
          <c:order val="4"/>
          <c:tx>
            <c:strRef>
              <c:f>Nacelle!$B$20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92-4585-9F04-30815D33B285}"/>
            </c:ext>
          </c:extLst>
        </c:ser>
        <c:ser>
          <c:idx val="7"/>
          <c:order val="5"/>
          <c:tx>
            <c:strRef>
              <c:f>Nacelle!$B$21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92-4585-9F04-30815D33B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631.79339571139803</c:v>
                </c:pt>
                <c:pt idx="6">
                  <c:v>1241.485830995023</c:v>
                </c:pt>
                <c:pt idx="7">
                  <c:v>1221.5501746547379</c:v>
                </c:pt>
                <c:pt idx="8">
                  <c:v>606.77609881564911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2527.1735828455921</c:v>
                </c:pt>
                <c:pt idx="6">
                  <c:v>4965.9433239800919</c:v>
                </c:pt>
                <c:pt idx="7">
                  <c:v>4886.2006986189517</c:v>
                </c:pt>
                <c:pt idx="8">
                  <c:v>2427.1043952625964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(Gearbox)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Nacelle!$D$63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07-476D-8FBD-A3AAD253D07C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07-476D-8FBD-A3AAD253D07C}"/>
              </c:ext>
            </c:extLst>
          </c:dPt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224.93677288201204</c:v>
                </c:pt>
                <c:pt idx="18">
                  <c:v>442.0049628539121</c:v>
                </c:pt>
                <c:pt idx="21">
                  <c:v>434.90729099961976</c:v>
                </c:pt>
                <c:pt idx="24">
                  <c:v>216.02988960630989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07-476D-8FBD-A3AAD253D07C}"/>
            </c:ext>
          </c:extLst>
        </c:ser>
        <c:ser>
          <c:idx val="1"/>
          <c:order val="1"/>
          <c:tx>
            <c:strRef>
              <c:f>Nacelle!$E$63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406.85662282938603</c:v>
                </c:pt>
                <c:pt idx="18">
                  <c:v>799.48086814111082</c:v>
                </c:pt>
                <c:pt idx="21">
                  <c:v>786.64288365511811</c:v>
                </c:pt>
                <c:pt idx="24">
                  <c:v>390.74620920933921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07-476D-8FBD-A3AAD253D07C}"/>
            </c:ext>
          </c:extLst>
        </c:ser>
        <c:ser>
          <c:idx val="2"/>
          <c:order val="2"/>
          <c:tx>
            <c:strRef>
              <c:f>Nacelle!$F$63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899.74709152804814</c:v>
                </c:pt>
                <c:pt idx="19">
                  <c:v>1768.0198514156484</c:v>
                </c:pt>
                <c:pt idx="22">
                  <c:v>1739.629163998479</c:v>
                </c:pt>
                <c:pt idx="25">
                  <c:v>864.11955842523957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07-476D-8FBD-A3AAD253D07C}"/>
            </c:ext>
          </c:extLst>
        </c:ser>
        <c:ser>
          <c:idx val="3"/>
          <c:order val="3"/>
          <c:tx>
            <c:strRef>
              <c:f>Nacelle!$G$63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Nacelle!$C$64:$C$106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Nacelle!$G$64:$G$107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1627.4264913175441</c:v>
                </c:pt>
                <c:pt idx="19">
                  <c:v>3197.9234725644433</c:v>
                </c:pt>
                <c:pt idx="22">
                  <c:v>3146.5715346204724</c:v>
                </c:pt>
                <c:pt idx="25">
                  <c:v>1562.9848368373569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07-476D-8FBD-A3AAD253D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</a:t>
            </a:r>
            <a:r>
              <a:rPr lang="en-US" baseline="0"/>
              <a:t> Job Requirements,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'Rotor Blades'!$B$10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81-4042-B265-15BB48B6A02F}"/>
            </c:ext>
          </c:extLst>
        </c:ser>
        <c:ser>
          <c:idx val="3"/>
          <c:order val="1"/>
          <c:tx>
            <c:strRef>
              <c:f>'Rotor Blades'!$B$11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81-4042-B265-15BB48B6A02F}"/>
            </c:ext>
          </c:extLst>
        </c:ser>
        <c:ser>
          <c:idx val="4"/>
          <c:order val="2"/>
          <c:tx>
            <c:strRef>
              <c:f>'Rotor Blades'!$B$15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81-4042-B265-15BB48B6A02F}"/>
            </c:ext>
          </c:extLst>
        </c:ser>
        <c:ser>
          <c:idx val="5"/>
          <c:order val="3"/>
          <c:tx>
            <c:strRef>
              <c:f>'Rotor Blades'!$B$16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81-4042-B265-15BB48B6A02F}"/>
            </c:ext>
          </c:extLst>
        </c:ser>
        <c:ser>
          <c:idx val="6"/>
          <c:order val="4"/>
          <c:tx>
            <c:strRef>
              <c:f>'Rotor Blades'!$B$20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81-4042-B265-15BB48B6A02F}"/>
            </c:ext>
          </c:extLst>
        </c:ser>
        <c:ser>
          <c:idx val="7"/>
          <c:order val="5"/>
          <c:tx>
            <c:strRef>
              <c:f>'Rotor Blades'!$B$21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81-4042-B265-15BB48B6A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108.79783955223066</c:v>
                </c:pt>
                <c:pt idx="6">
                  <c:v>213.78978818680844</c:v>
                </c:pt>
                <c:pt idx="7">
                  <c:v>210.35677297233869</c:v>
                </c:pt>
                <c:pt idx="8">
                  <c:v>104.4897415692984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435.19135820892262</c:v>
                </c:pt>
                <c:pt idx="6">
                  <c:v>855.15915274723375</c:v>
                </c:pt>
                <c:pt idx="7">
                  <c:v>841.42709188935476</c:v>
                </c:pt>
                <c:pt idx="8">
                  <c:v>417.95896627719361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'Rotor Blades'!$D$63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3F-4815-ADCE-F4D89089E8FD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3F-4815-ADCE-F4D89089E8FD}"/>
              </c:ext>
            </c:extLst>
          </c:dPt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52.422978306507943</c:v>
                </c:pt>
                <c:pt idx="18">
                  <c:v>103.012132174643</c:v>
                </c:pt>
                <c:pt idx="21">
                  <c:v>101.35797357319706</c:v>
                </c:pt>
                <c:pt idx="24">
                  <c:v>50.347171212993487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3F-4815-ADCE-F4D89089E8FD}"/>
            </c:ext>
          </c:extLst>
        </c:ser>
        <c:ser>
          <c:idx val="1"/>
          <c:order val="1"/>
          <c:tx>
            <c:strRef>
              <c:f>'Rotor Blades'!$E$63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56.374861245722713</c:v>
                </c:pt>
                <c:pt idx="18">
                  <c:v>110.77765601216542</c:v>
                </c:pt>
                <c:pt idx="21">
                  <c:v>108.99879939914163</c:v>
                </c:pt>
                <c:pt idx="24">
                  <c:v>54.142570356304915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3F-4815-ADCE-F4D89089E8FD}"/>
            </c:ext>
          </c:extLst>
        </c:ser>
        <c:ser>
          <c:idx val="2"/>
          <c:order val="2"/>
          <c:tx>
            <c:strRef>
              <c:f>'Rotor Blades'!$F$63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209.69191322603177</c:v>
                </c:pt>
                <c:pt idx="19">
                  <c:v>412.048528698572</c:v>
                </c:pt>
                <c:pt idx="22">
                  <c:v>405.43189429278823</c:v>
                </c:pt>
                <c:pt idx="25">
                  <c:v>201.38868485197395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3F-4815-ADCE-F4D89089E8FD}"/>
            </c:ext>
          </c:extLst>
        </c:ser>
        <c:ser>
          <c:idx val="3"/>
          <c:order val="3"/>
          <c:tx>
            <c:strRef>
              <c:f>'Rotor Blades'!$G$63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'Rotor Blades'!$C$64:$C$106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'Rotor Blades'!$G$64:$G$107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225.49944498289085</c:v>
                </c:pt>
                <c:pt idx="19">
                  <c:v>443.11062404866169</c:v>
                </c:pt>
                <c:pt idx="22">
                  <c:v>435.99519759656653</c:v>
                </c:pt>
                <c:pt idx="25">
                  <c:v>216.57028142521966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3F-4815-ADCE-F4D89089E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Contrained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Towers!$B$10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D-45E1-9AFB-BF3DAB3478E7}"/>
            </c:ext>
          </c:extLst>
        </c:ser>
        <c:ser>
          <c:idx val="3"/>
          <c:order val="1"/>
          <c:tx>
            <c:strRef>
              <c:f>Towers!$B$11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D-45E1-9AFB-BF3DAB3478E7}"/>
            </c:ext>
          </c:extLst>
        </c:ser>
        <c:ser>
          <c:idx val="4"/>
          <c:order val="2"/>
          <c:tx>
            <c:strRef>
              <c:f>Towers!$B$15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4D-45E1-9AFB-BF3DAB3478E7}"/>
            </c:ext>
          </c:extLst>
        </c:ser>
        <c:ser>
          <c:idx val="5"/>
          <c:order val="3"/>
          <c:tx>
            <c:strRef>
              <c:f>Towers!$B$16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4D-45E1-9AFB-BF3DAB3478E7}"/>
            </c:ext>
          </c:extLst>
        </c:ser>
        <c:ser>
          <c:idx val="6"/>
          <c:order val="4"/>
          <c:tx>
            <c:strRef>
              <c:f>Towers!$B$20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4D-45E1-9AFB-BF3DAB3478E7}"/>
            </c:ext>
          </c:extLst>
        </c:ser>
        <c:ser>
          <c:idx val="7"/>
          <c:order val="5"/>
          <c:tx>
            <c:strRef>
              <c:f>Towers!$B$21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4D-45E1-9AFB-BF3DAB347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147.06988370613371</c:v>
                </c:pt>
                <c:pt idx="6">
                  <c:v>288.99507026606415</c:v>
                </c:pt>
                <c:pt idx="7">
                  <c:v>284.35441609102355</c:v>
                </c:pt>
                <c:pt idx="8">
                  <c:v>141.24631706223624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588.27953482453484</c:v>
                </c:pt>
                <c:pt idx="6">
                  <c:v>1155.9802810642566</c:v>
                </c:pt>
                <c:pt idx="7">
                  <c:v>1137.4176643640942</c:v>
                </c:pt>
                <c:pt idx="8">
                  <c:v>564.98526824894498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Towers!$D$63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D37-41BC-B92F-0ED0E42D778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37-41BC-B92F-0ED0E42D7787}"/>
              </c:ext>
            </c:extLst>
          </c:dPt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64.141166663274646</c:v>
                </c:pt>
                <c:pt idx="18">
                  <c:v>126.03859131240547</c:v>
                </c:pt>
                <c:pt idx="21">
                  <c:v>124.01467611395016</c:v>
                </c:pt>
                <c:pt idx="24">
                  <c:v>61.601351241734761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7-41BC-B92F-0ED0E42D7787}"/>
            </c:ext>
          </c:extLst>
        </c:ser>
        <c:ser>
          <c:idx val="1"/>
          <c:order val="1"/>
          <c:tx>
            <c:strRef>
              <c:f>Towers!$E$63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82.928717042859063</c:v>
                </c:pt>
                <c:pt idx="18">
                  <c:v>162.95647895365869</c:v>
                </c:pt>
                <c:pt idx="21">
                  <c:v>160.33973997707341</c:v>
                </c:pt>
                <c:pt idx="24">
                  <c:v>79.644965820501469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37-41BC-B92F-0ED0E42D7787}"/>
            </c:ext>
          </c:extLst>
        </c:ser>
        <c:ser>
          <c:idx val="2"/>
          <c:order val="2"/>
          <c:tx>
            <c:strRef>
              <c:f>Towers!$F$63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256.56466665309858</c:v>
                </c:pt>
                <c:pt idx="19">
                  <c:v>504.15436524962189</c:v>
                </c:pt>
                <c:pt idx="22">
                  <c:v>496.05870445580064</c:v>
                </c:pt>
                <c:pt idx="25">
                  <c:v>246.40540496693905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7-41BC-B92F-0ED0E42D7787}"/>
            </c:ext>
          </c:extLst>
        </c:ser>
        <c:ser>
          <c:idx val="3"/>
          <c:order val="3"/>
          <c:tx>
            <c:strRef>
              <c:f>Towers!$G$63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Towers!$C$64:$C$106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Towers!$G$64:$G$107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331.71486817143625</c:v>
                </c:pt>
                <c:pt idx="19">
                  <c:v>651.82591581463475</c:v>
                </c:pt>
                <c:pt idx="22">
                  <c:v>641.35895990829363</c:v>
                </c:pt>
                <c:pt idx="25">
                  <c:v>318.57986328200587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37-41BC-B92F-0ED0E42D7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(turbine)'!$B$10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75-4D56-AC5D-04EC654AAE57}"/>
            </c:ext>
          </c:extLst>
        </c:ser>
        <c:ser>
          <c:idx val="3"/>
          <c:order val="1"/>
          <c:tx>
            <c:strRef>
              <c:f>'Floating (turbine)'!$B$11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75-4D56-AC5D-04EC654AAE57}"/>
            </c:ext>
          </c:extLst>
        </c:ser>
        <c:ser>
          <c:idx val="4"/>
          <c:order val="2"/>
          <c:tx>
            <c:strRef>
              <c:f>'Floating (turbine)'!$B$15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75-4D56-AC5D-04EC654AAE57}"/>
            </c:ext>
          </c:extLst>
        </c:ser>
        <c:ser>
          <c:idx val="5"/>
          <c:order val="3"/>
          <c:tx>
            <c:strRef>
              <c:f>'Floating (turbine)'!$B$16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75-4D56-AC5D-04EC654AAE57}"/>
            </c:ext>
          </c:extLst>
        </c:ser>
        <c:ser>
          <c:idx val="6"/>
          <c:order val="4"/>
          <c:tx>
            <c:strRef>
              <c:f>'Floating (turbine)'!$B$20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75-4D56-AC5D-04EC654AAE57}"/>
            </c:ext>
          </c:extLst>
        </c:ser>
        <c:ser>
          <c:idx val="7"/>
          <c:order val="5"/>
          <c:tx>
            <c:strRef>
              <c:f>'Floating (turbine)'!$B$21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75-4D56-AC5D-04EC654AA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Floating (Semisubmersible)  Job Requirements, Unconstrained</a:t>
            </a:r>
            <a:r>
              <a:rPr lang="en-US" baseline="0"/>
              <a:t> West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(turbine)'!$B$5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1168.8633705913248</c:v>
                </c:pt>
                <c:pt idx="6">
                  <c:v>2296.8383696449496</c:v>
                </c:pt>
                <c:pt idx="7">
                  <c:v>2259.9559669116679</c:v>
                </c:pt>
                <c:pt idx="8">
                  <c:v>1122.5795661528139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'Floating (turbine)'!$B$6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(turbine)'!$C$3:$Q$3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(turbine)'!$C$6:$Q$6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4675.4534823652994</c:v>
                </c:pt>
                <c:pt idx="6">
                  <c:v>9187.3534785797983</c:v>
                </c:pt>
                <c:pt idx="7">
                  <c:v>9039.8238676466717</c:v>
                </c:pt>
                <c:pt idx="8">
                  <c:v>4490.3182646112555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Turbine) 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(turbine)'!$D$63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2-453D-AD54-61F5F599E153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2-453D-AD54-61F5F599E153}"/>
              </c:ext>
            </c:extLst>
          </c:dPt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403.20858845130147</c:v>
                </c:pt>
                <c:pt idx="18">
                  <c:v>792.31241240523673</c:v>
                </c:pt>
                <c:pt idx="21">
                  <c:v>779.58953827046457</c:v>
                </c:pt>
                <c:pt idx="24">
                  <c:v>387.24262705209452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F2-453D-AD54-61F5F599E153}"/>
            </c:ext>
          </c:extLst>
        </c:ser>
        <c:ser>
          <c:idx val="1"/>
          <c:order val="1"/>
          <c:tx>
            <c:strRef>
              <c:f>'Floating (turbine)'!$E$63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765.65478214002326</c:v>
                </c:pt>
                <c:pt idx="18">
                  <c:v>1504.5259572397129</c:v>
                </c:pt>
                <c:pt idx="21">
                  <c:v>1480.3664286412034</c:v>
                </c:pt>
                <c:pt idx="24">
                  <c:v>735.33693910071941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F2-453D-AD54-61F5F599E153}"/>
            </c:ext>
          </c:extLst>
        </c:ser>
        <c:ser>
          <c:idx val="2"/>
          <c:order val="2"/>
          <c:tx>
            <c:strRef>
              <c:f>'Floating (turbine)'!$F$63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1612.8343538052059</c:v>
                </c:pt>
                <c:pt idx="19">
                  <c:v>3169.2496496209469</c:v>
                </c:pt>
                <c:pt idx="22">
                  <c:v>3118.3581530818583</c:v>
                </c:pt>
                <c:pt idx="25">
                  <c:v>1548.9705082083781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F2-453D-AD54-61F5F599E153}"/>
            </c:ext>
          </c:extLst>
        </c:ser>
        <c:ser>
          <c:idx val="3"/>
          <c:order val="3"/>
          <c:tx>
            <c:strRef>
              <c:f>'Floating (turbine)'!$G$63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(turbine)'!$C$64:$C$106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(turbine)'!$G$64:$G$107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3062.619128560093</c:v>
                </c:pt>
                <c:pt idx="19">
                  <c:v>6018.1038289588514</c:v>
                </c:pt>
                <c:pt idx="22">
                  <c:v>5921.4657145648134</c:v>
                </c:pt>
                <c:pt idx="25">
                  <c:v>2941.3477564028776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CF2-453D-AD54-61F5F599E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Jacket (For Substation) </a:t>
            </a:r>
            <a:r>
              <a:rPr lang="en-US"/>
              <a:t>Job Requirements,</a:t>
            </a:r>
            <a:r>
              <a:rPr lang="en-US" baseline="0"/>
              <a:t> 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(floating OSS)'!$B$10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62-4D48-BB64-040E2ED6F30A}"/>
            </c:ext>
          </c:extLst>
        </c:ser>
        <c:ser>
          <c:idx val="3"/>
          <c:order val="1"/>
          <c:tx>
            <c:strRef>
              <c:f>'Floating (floating OSS)'!$B$11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62-4D48-BB64-040E2ED6F30A}"/>
            </c:ext>
          </c:extLst>
        </c:ser>
        <c:ser>
          <c:idx val="4"/>
          <c:order val="2"/>
          <c:tx>
            <c:strRef>
              <c:f>'Floating (floating OSS)'!$B$15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62-4D48-BB64-040E2ED6F30A}"/>
            </c:ext>
          </c:extLst>
        </c:ser>
        <c:ser>
          <c:idx val="5"/>
          <c:order val="3"/>
          <c:tx>
            <c:strRef>
              <c:f>'Floating (floating OSS)'!$B$16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62-4D48-BB64-040E2ED6F30A}"/>
            </c:ext>
          </c:extLst>
        </c:ser>
        <c:ser>
          <c:idx val="6"/>
          <c:order val="4"/>
          <c:tx>
            <c:strRef>
              <c:f>'Floating (floating OSS)'!$B$20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62-4D48-BB64-040E2ED6F30A}"/>
            </c:ext>
          </c:extLst>
        </c:ser>
        <c:ser>
          <c:idx val="7"/>
          <c:order val="5"/>
          <c:tx>
            <c:strRef>
              <c:f>'Floating (floating OSS)'!$B$21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62-4D48-BB64-040E2ED6F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(floating OSS)'!$B$5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40.412864381501301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'Floating (floating OSS)'!$B$6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161.6514575260052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Jacket (For Substation)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(floating OSS)'!$D$63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5E-48CA-827A-B8F7D186C784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B5E-48CA-827A-B8F7D186C784}"/>
              </c:ext>
            </c:extLst>
          </c:dPt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12.096257653539043</c:v>
                </c:pt>
                <c:pt idx="18">
                  <c:v>23.769372372157097</c:v>
                </c:pt>
                <c:pt idx="21">
                  <c:v>23.387686148113932</c:v>
                </c:pt>
                <c:pt idx="24">
                  <c:v>13.940734573875403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5E-48CA-827A-B8F7D186C784}"/>
            </c:ext>
          </c:extLst>
        </c:ser>
        <c:ser>
          <c:idx val="1"/>
          <c:order val="1"/>
          <c:tx>
            <c:strRef>
              <c:f>'Floating (floating OSS)'!$E$63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22.969643464200697</c:v>
                </c:pt>
                <c:pt idx="18">
                  <c:v>45.135778717191378</c:v>
                </c:pt>
                <c:pt idx="21">
                  <c:v>44.410992859236089</c:v>
                </c:pt>
                <c:pt idx="24">
                  <c:v>26.472129807625898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B5E-48CA-827A-B8F7D186C784}"/>
            </c:ext>
          </c:extLst>
        </c:ser>
        <c:ser>
          <c:idx val="2"/>
          <c:order val="2"/>
          <c:tx>
            <c:strRef>
              <c:f>'Floating (floating OSS)'!$F$63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48.385030614156172</c:v>
                </c:pt>
                <c:pt idx="19">
                  <c:v>95.077489488628387</c:v>
                </c:pt>
                <c:pt idx="22">
                  <c:v>93.550744592455729</c:v>
                </c:pt>
                <c:pt idx="25">
                  <c:v>55.762938295501613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5E-48CA-827A-B8F7D186C784}"/>
            </c:ext>
          </c:extLst>
        </c:ser>
        <c:ser>
          <c:idx val="3"/>
          <c:order val="3"/>
          <c:tx>
            <c:strRef>
              <c:f>'Floating (floating OSS)'!$G$63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'Floating (floating OSS)'!$C$64:$C$106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(floating OSS)'!$G$64:$G$107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91.878573856802788</c:v>
                </c:pt>
                <c:pt idx="19">
                  <c:v>180.54311486876551</c:v>
                </c:pt>
                <c:pt idx="22">
                  <c:v>177.64397143694435</c:v>
                </c:pt>
                <c:pt idx="25">
                  <c:v>105.88851923050359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5E-48CA-827A-B8F7D186C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OSS Topside </a:t>
            </a:r>
            <a:r>
              <a:rPr lang="en-US"/>
              <a:t>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'Floating OSS Topside'!$B$10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F5-49C5-9F58-5D5625515C94}"/>
            </c:ext>
          </c:extLst>
        </c:ser>
        <c:ser>
          <c:idx val="3"/>
          <c:order val="1"/>
          <c:tx>
            <c:strRef>
              <c:f>'Floating OSS Topside'!$B$11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5-49C5-9F58-5D5625515C94}"/>
            </c:ext>
          </c:extLst>
        </c:ser>
        <c:ser>
          <c:idx val="4"/>
          <c:order val="2"/>
          <c:tx>
            <c:strRef>
              <c:f>'Floating OSS Topside'!$B$15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F5-49C5-9F58-5D5625515C94}"/>
            </c:ext>
          </c:extLst>
        </c:ser>
        <c:ser>
          <c:idx val="5"/>
          <c:order val="3"/>
          <c:tx>
            <c:strRef>
              <c:f>'Floating OSS Topside'!$B$16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F5-49C5-9F58-5D5625515C94}"/>
            </c:ext>
          </c:extLst>
        </c:ser>
        <c:ser>
          <c:idx val="6"/>
          <c:order val="4"/>
          <c:tx>
            <c:strRef>
              <c:f>'Floating OSS Topside'!$B$20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6F5-49C5-9F58-5D5625515C94}"/>
            </c:ext>
          </c:extLst>
        </c:ser>
        <c:ser>
          <c:idx val="7"/>
          <c:order val="5"/>
          <c:tx>
            <c:strRef>
              <c:f>'Floating OSS Topside'!$B$21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6F5-49C5-9F58-5D5625515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OSS Topside'!$B$5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2.7042866575242073</c:v>
                </c:pt>
                <c:pt idx="6">
                  <c:v>2.6569869130119996</c:v>
                </c:pt>
                <c:pt idx="7">
                  <c:v>1.307160640344905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'Floating OSS Topside'!$B$6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10.817146630096829</c:v>
                </c:pt>
                <c:pt idx="6">
                  <c:v>10.627947652047999</c:v>
                </c:pt>
                <c:pt idx="7">
                  <c:v>5.2286425613796199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OSS Topside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'Floating OSS Topside'!$D$63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E7F-4527-AC64-E9C96E7B741A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E7F-4527-AC64-E9C96E7B74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1.9291684462192364</c:v>
                </c:pt>
                <c:pt idx="18">
                  <c:v>1.895426026800312</c:v>
                </c:pt>
                <c:pt idx="21">
                  <c:v>0.93249473182764808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E7F-4527-AC64-E9C96E7B741A}"/>
            </c:ext>
          </c:extLst>
        </c:ser>
        <c:ser>
          <c:idx val="1"/>
          <c:order val="1"/>
          <c:tx>
            <c:strRef>
              <c:f>'Floating OSS Topside'!$E$63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0.77511821130497094</c:v>
                </c:pt>
                <c:pt idx="18">
                  <c:v>0.7615608862116876</c:v>
                </c:pt>
                <c:pt idx="21">
                  <c:v>0.37466590851725695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7F-4527-AC64-E9C96E7B741A}"/>
            </c:ext>
          </c:extLst>
        </c:ser>
        <c:ser>
          <c:idx val="2"/>
          <c:order val="2"/>
          <c:tx>
            <c:strRef>
              <c:f>'Floating OSS Topside'!$F$63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7.7166737848769458</c:v>
                </c:pt>
                <c:pt idx="19">
                  <c:v>7.5817041072012481</c:v>
                </c:pt>
                <c:pt idx="22">
                  <c:v>3.7299789273105923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7F-4527-AC64-E9C96E7B741A}"/>
            </c:ext>
          </c:extLst>
        </c:ser>
        <c:ser>
          <c:idx val="3"/>
          <c:order val="3"/>
          <c:tx>
            <c:strRef>
              <c:f>'Floating OSS Topside'!$G$63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'Floating OSS Topside'!$C$64:$C$106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'Floating OSS Topside'!$G$64:$G$107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3.1004728452198838</c:v>
                </c:pt>
                <c:pt idx="19">
                  <c:v>3.0462435448467504</c:v>
                </c:pt>
                <c:pt idx="22">
                  <c:v>1.4986636340690278</c:v>
                </c:pt>
                <c:pt idx="25">
                  <c:v>0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E7F-4527-AC64-E9C96E7B7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Array Cable </a:t>
            </a:r>
            <a:r>
              <a:rPr lang="en-US"/>
              <a:t>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'Array Cable'!$B$10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7-4258-89EA-6FA67EE1CBE6}"/>
            </c:ext>
          </c:extLst>
        </c:ser>
        <c:ser>
          <c:idx val="3"/>
          <c:order val="1"/>
          <c:tx>
            <c:strRef>
              <c:f>'Array Cable'!$B$11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7-4258-89EA-6FA67EE1CBE6}"/>
            </c:ext>
          </c:extLst>
        </c:ser>
        <c:ser>
          <c:idx val="4"/>
          <c:order val="2"/>
          <c:tx>
            <c:strRef>
              <c:f>'Array Cable'!$B$15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7-4258-89EA-6FA67EE1CBE6}"/>
            </c:ext>
          </c:extLst>
        </c:ser>
        <c:ser>
          <c:idx val="5"/>
          <c:order val="3"/>
          <c:tx>
            <c:strRef>
              <c:f>'Array Cable'!$B$16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7-4258-89EA-6FA67EE1CBE6}"/>
            </c:ext>
          </c:extLst>
        </c:ser>
        <c:ser>
          <c:idx val="6"/>
          <c:order val="4"/>
          <c:tx>
            <c:strRef>
              <c:f>'Array Cable'!$B$20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7-4258-89EA-6FA67EE1CBE6}"/>
            </c:ext>
          </c:extLst>
        </c:ser>
        <c:ser>
          <c:idx val="7"/>
          <c:order val="5"/>
          <c:tx>
            <c:strRef>
              <c:f>'Array Cable'!$B$21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57-4258-89EA-6FA67EE1C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63.666320133734686</c:v>
                </c:pt>
                <c:pt idx="6">
                  <c:v>125.10550900682483</c:v>
                </c:pt>
                <c:pt idx="7">
                  <c:v>123.09657715148698</c:v>
                </c:pt>
                <c:pt idx="8">
                  <c:v>50.95442278404569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254.66528053493874</c:v>
                </c:pt>
                <c:pt idx="6">
                  <c:v>500.42203602729933</c:v>
                </c:pt>
                <c:pt idx="7">
                  <c:v>492.38630860594793</c:v>
                </c:pt>
                <c:pt idx="8">
                  <c:v>203.81769113618276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Array Cable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'Array Cable'!$D$63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07-4AB2-B50E-73A7414046B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07-4AB2-B50E-73A7414046B8}"/>
              </c:ext>
            </c:extLst>
          </c:dPt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24.436429177662532</c:v>
                </c:pt>
                <c:pt idx="18">
                  <c:v>48.018040058841471</c:v>
                </c:pt>
                <c:pt idx="21">
                  <c:v>47.246971134132224</c:v>
                </c:pt>
                <c:pt idx="24">
                  <c:v>19.557344307563422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07-4AB2-B50E-73A7414046B8}"/>
            </c:ext>
          </c:extLst>
        </c:ser>
        <c:ser>
          <c:idx val="1"/>
          <c:order val="1"/>
          <c:tx>
            <c:strRef>
              <c:f>'Array Cable'!$E$63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39.229890956072154</c:v>
                </c:pt>
                <c:pt idx="18">
                  <c:v>77.087468947983368</c:v>
                </c:pt>
                <c:pt idx="21">
                  <c:v>75.849606017354759</c:v>
                </c:pt>
                <c:pt idx="24">
                  <c:v>31.397078476482264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07-4AB2-B50E-73A7414046B8}"/>
            </c:ext>
          </c:extLst>
        </c:ser>
        <c:ser>
          <c:idx val="2"/>
          <c:order val="2"/>
          <c:tx>
            <c:strRef>
              <c:f>'Array Cable'!$F$63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97.745716710650129</c:v>
                </c:pt>
                <c:pt idx="19">
                  <c:v>192.07216023536589</c:v>
                </c:pt>
                <c:pt idx="22">
                  <c:v>188.9878845365289</c:v>
                </c:pt>
                <c:pt idx="25">
                  <c:v>78.229377230253689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07-4AB2-B50E-73A7414046B8}"/>
            </c:ext>
          </c:extLst>
        </c:ser>
        <c:ser>
          <c:idx val="3"/>
          <c:order val="3"/>
          <c:tx>
            <c:strRef>
              <c:f>'Array Cable'!$G$63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'Array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'Array Cable'!$G$64:$G$107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156.91956382428862</c:v>
                </c:pt>
                <c:pt idx="19">
                  <c:v>308.34987579193347</c:v>
                </c:pt>
                <c:pt idx="22">
                  <c:v>303.39842406941904</c:v>
                </c:pt>
                <c:pt idx="25">
                  <c:v>125.58831390592906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07-4AB2-B50E-73A74140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'Export Cable'!$B$10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Cable'!$C$10:$Q$10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0-4899-8CFB-BCDA0A7AE6A5}"/>
            </c:ext>
          </c:extLst>
        </c:ser>
        <c:ser>
          <c:idx val="3"/>
          <c:order val="1"/>
          <c:tx>
            <c:strRef>
              <c:f>'Export Cable'!$B$11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Cable'!$C$11:$Q$11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0-4899-8CFB-BCDA0A7AE6A5}"/>
            </c:ext>
          </c:extLst>
        </c:ser>
        <c:ser>
          <c:idx val="4"/>
          <c:order val="2"/>
          <c:tx>
            <c:strRef>
              <c:f>'Export Cable'!$B$15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Cable'!$C$15:$Q$15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90-4899-8CFB-BCDA0A7AE6A5}"/>
            </c:ext>
          </c:extLst>
        </c:ser>
        <c:ser>
          <c:idx val="5"/>
          <c:order val="3"/>
          <c:tx>
            <c:strRef>
              <c:f>'Export Cable'!$B$16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Cable'!$C$16:$Q$16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90-4899-8CFB-BCDA0A7AE6A5}"/>
            </c:ext>
          </c:extLst>
        </c:ser>
        <c:ser>
          <c:idx val="6"/>
          <c:order val="4"/>
          <c:tx>
            <c:strRef>
              <c:f>'Export Cable'!$B$20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Cable'!$C$20:$Q$20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90-4899-8CFB-BCDA0A7AE6A5}"/>
            </c:ext>
          </c:extLst>
        </c:ser>
        <c:ser>
          <c:idx val="7"/>
          <c:order val="5"/>
          <c:tx>
            <c:strRef>
              <c:f>'Export Cable'!$B$21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Cable'!$C$21:$Q$21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90-4899-8CFB-BCDA0A7AE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902712"/>
        <c:axId val="1278896808"/>
      </c:lineChart>
      <c:catAx>
        <c:axId val="1278902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896808"/>
        <c:crosses val="autoZero"/>
        <c:auto val="1"/>
        <c:lblAlgn val="ctr"/>
        <c:lblOffset val="100"/>
        <c:noMultiLvlLbl val="0"/>
      </c:catAx>
      <c:valAx>
        <c:axId val="127889680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111.82825164285435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447.31300657141742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Export Cable </a:t>
            </a:r>
            <a:r>
              <a:rPr lang="en-US"/>
              <a:t>Workforce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'Export Cable'!$D$63</c:f>
              <c:strCache>
                <c:ptCount val="1"/>
                <c:pt idx="0">
                  <c:v>Baseline Direct, Unconstrained West Coast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0D-4500-B7CD-B29B3C1820D7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0D-4500-B7CD-B29B3C1820D7}"/>
              </c:ext>
            </c:extLst>
          </c:dPt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Cable'!$D$64:$D$106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51.076142953311034</c:v>
                </c:pt>
                <c:pt idx="18">
                  <c:v>87.819878591221311</c:v>
                </c:pt>
                <c:pt idx="21">
                  <c:v>86.40967569101025</c:v>
                </c:pt>
                <c:pt idx="24">
                  <c:v>42.921958511066443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0D-4500-B7CD-B29B3C1820D7}"/>
            </c:ext>
          </c:extLst>
        </c:ser>
        <c:ser>
          <c:idx val="1"/>
          <c:order val="1"/>
          <c:tx>
            <c:strRef>
              <c:f>'Export Cable'!$E$63</c:f>
              <c:strCache>
                <c:ptCount val="1"/>
                <c:pt idx="0">
                  <c:v>Baseline Indirect, Unconstrained West Coast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Cable'!$E$64:$E$106</c:f>
              <c:numCache>
                <c:formatCode>0</c:formatCode>
                <c:ptCount val="43"/>
                <c:pt idx="0">
                  <c:v>0</c:v>
                </c:pt>
                <c:pt idx="3">
                  <c:v>0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81.996903227855725</c:v>
                </c:pt>
                <c:pt idx="18">
                  <c:v>140.98476646736711</c:v>
                </c:pt>
                <c:pt idx="21">
                  <c:v>138.72084707067441</c:v>
                </c:pt>
                <c:pt idx="24">
                  <c:v>68.906293131787919</c:v>
                </c:pt>
                <c:pt idx="27">
                  <c:v>0</c:v>
                </c:pt>
                <c:pt idx="30">
                  <c:v>0</c:v>
                </c:pt>
                <c:pt idx="33">
                  <c:v>0</c:v>
                </c:pt>
                <c:pt idx="36">
                  <c:v>0</c:v>
                </c:pt>
                <c:pt idx="39">
                  <c:v>0</c:v>
                </c:pt>
                <c:pt idx="4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0D-4500-B7CD-B29B3C1820D7}"/>
            </c:ext>
          </c:extLst>
        </c:ser>
        <c:ser>
          <c:idx val="2"/>
          <c:order val="2"/>
          <c:tx>
            <c:strRef>
              <c:f>'Export Cable'!$F$63</c:f>
              <c:strCache>
                <c:ptCount val="1"/>
                <c:pt idx="0">
                  <c:v>100% Domestic Content Direct, Unconstrained West Coast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Cable'!$F$64:$F$107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204.30457181324414</c:v>
                </c:pt>
                <c:pt idx="19">
                  <c:v>351.27951436488524</c:v>
                </c:pt>
                <c:pt idx="22">
                  <c:v>345.638702764041</c:v>
                </c:pt>
                <c:pt idx="25">
                  <c:v>171.68783404426577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0D-4500-B7CD-B29B3C1820D7}"/>
            </c:ext>
          </c:extLst>
        </c:ser>
        <c:ser>
          <c:idx val="3"/>
          <c:order val="3"/>
          <c:tx>
            <c:strRef>
              <c:f>'Export Cable'!$G$63</c:f>
              <c:strCache>
                <c:ptCount val="1"/>
                <c:pt idx="0">
                  <c:v>100% Domestic Content Indirect, Unconstrained West Coast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'Export Cable'!$C$64:$C$106</c:f>
              <c:numCache>
                <c:formatCode>General</c:formatCode>
                <c:ptCount val="43"/>
                <c:pt idx="0">
                  <c:v>2021</c:v>
                </c:pt>
                <c:pt idx="3">
                  <c:v>2022</c:v>
                </c:pt>
                <c:pt idx="6">
                  <c:v>2023</c:v>
                </c:pt>
                <c:pt idx="9">
                  <c:v>2024</c:v>
                </c:pt>
                <c:pt idx="12">
                  <c:v>2025</c:v>
                </c:pt>
                <c:pt idx="15">
                  <c:v>2026</c:v>
                </c:pt>
                <c:pt idx="18">
                  <c:v>2027</c:v>
                </c:pt>
                <c:pt idx="21">
                  <c:v>2028</c:v>
                </c:pt>
                <c:pt idx="24">
                  <c:v>2029</c:v>
                </c:pt>
                <c:pt idx="27">
                  <c:v>2030</c:v>
                </c:pt>
                <c:pt idx="30">
                  <c:v>2031</c:v>
                </c:pt>
                <c:pt idx="33">
                  <c:v>2032</c:v>
                </c:pt>
                <c:pt idx="36">
                  <c:v>2033</c:v>
                </c:pt>
                <c:pt idx="39">
                  <c:v>2034</c:v>
                </c:pt>
                <c:pt idx="42">
                  <c:v>2035</c:v>
                </c:pt>
              </c:numCache>
            </c:numRef>
          </c:cat>
          <c:val>
            <c:numRef>
              <c:f>'Export Cable'!$G$64:$G$107</c:f>
              <c:numCache>
                <c:formatCode>0</c:formatCode>
                <c:ptCount val="44"/>
                <c:pt idx="1">
                  <c:v>0</c:v>
                </c:pt>
                <c:pt idx="4">
                  <c:v>0</c:v>
                </c:pt>
                <c:pt idx="7">
                  <c:v>0</c:v>
                </c:pt>
                <c:pt idx="10">
                  <c:v>0</c:v>
                </c:pt>
                <c:pt idx="13">
                  <c:v>0</c:v>
                </c:pt>
                <c:pt idx="16">
                  <c:v>327.9876129114229</c:v>
                </c:pt>
                <c:pt idx="19">
                  <c:v>563.93906586946844</c:v>
                </c:pt>
                <c:pt idx="22">
                  <c:v>554.88338828269764</c:v>
                </c:pt>
                <c:pt idx="25">
                  <c:v>275.62517252715168</c:v>
                </c:pt>
                <c:pt idx="28">
                  <c:v>0</c:v>
                </c:pt>
                <c:pt idx="31">
                  <c:v>0</c:v>
                </c:pt>
                <c:pt idx="34">
                  <c:v>0</c:v>
                </c:pt>
                <c:pt idx="37">
                  <c:v>0</c:v>
                </c:pt>
                <c:pt idx="40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E0D-4500-B7CD-B29B3C182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884803264"/>
        <c:axId val="884794080"/>
      </c:barChart>
      <c:catAx>
        <c:axId val="884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794080"/>
        <c:crosses val="autoZero"/>
        <c:auto val="1"/>
        <c:lblAlgn val="ctr"/>
        <c:lblOffset val="100"/>
        <c:noMultiLvlLbl val="0"/>
      </c:catAx>
      <c:valAx>
        <c:axId val="884794080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11</xdr:row>
      <xdr:rowOff>42861</xdr:rowOff>
    </xdr:from>
    <xdr:to>
      <xdr:col>11</xdr:col>
      <xdr:colOff>561975</xdr:colOff>
      <xdr:row>30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300036</xdr:colOff>
      <xdr:row>10</xdr:row>
      <xdr:rowOff>100012</xdr:rowOff>
    </xdr:from>
    <xdr:to>
      <xdr:col>30</xdr:col>
      <xdr:colOff>57149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88CAF-B30F-411B-B067-ECBAAFFBE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190500</xdr:colOff>
      <xdr:row>35</xdr:row>
      <xdr:rowOff>85725</xdr:rowOff>
    </xdr:from>
    <xdr:to>
      <xdr:col>30</xdr:col>
      <xdr:colOff>557213</xdr:colOff>
      <xdr:row>57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4CA957-574E-4970-8FC4-A7064A985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391382</xdr:colOff>
      <xdr:row>5</xdr:row>
      <xdr:rowOff>161861</xdr:rowOff>
    </xdr:from>
    <xdr:to>
      <xdr:col>63</xdr:col>
      <xdr:colOff>476329</xdr:colOff>
      <xdr:row>42</xdr:row>
      <xdr:rowOff>113805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6D2071-9BFE-46A1-B7E4-A402C27A4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FD9524-056C-459B-8652-B2F709CCC7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6B020-6DA4-44DC-B40D-9B49C65F5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666DF2-470A-4E19-B273-7E5592753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5E0F7-2B91-4D85-9A89-EDA719236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9189E7-1262-428B-81D8-513AE4AF8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376538</xdr:colOff>
      <xdr:row>5</xdr:row>
      <xdr:rowOff>48057</xdr:rowOff>
    </xdr:from>
    <xdr:to>
      <xdr:col>60</xdr:col>
      <xdr:colOff>461485</xdr:colOff>
      <xdr:row>42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D6051-C402-440C-A024-FD1455D50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381864</xdr:colOff>
      <xdr:row>3</xdr:row>
      <xdr:rowOff>156294</xdr:rowOff>
    </xdr:from>
    <xdr:to>
      <xdr:col>41</xdr:col>
      <xdr:colOff>221299</xdr:colOff>
      <xdr:row>41</xdr:row>
      <xdr:rowOff>138545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7E546A-475F-4FCF-B928-3778BD752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54B86E-DD28-4D04-88E4-9C75F35A4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8FC92D-D1F5-4378-80CA-31570A003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30175</xdr:colOff>
      <xdr:row>5</xdr:row>
      <xdr:rowOff>48056</xdr:rowOff>
    </xdr:from>
    <xdr:to>
      <xdr:col>61</xdr:col>
      <xdr:colOff>115122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590C5-4397-4423-9492-17929A9F2C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FAE82-E9B5-45D0-A06A-E9B6F3586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A7A84-7EEB-4054-B8AB-7128ED5D0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681FC9-69EC-442F-931C-3FAF7063B7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64811</xdr:colOff>
      <xdr:row>4</xdr:row>
      <xdr:rowOff>134647</xdr:rowOff>
    </xdr:from>
    <xdr:to>
      <xdr:col>60</xdr:col>
      <xdr:colOff>149758</xdr:colOff>
      <xdr:row>41</xdr:row>
      <xdr:rowOff>86591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953E33-9A57-4182-B791-D7B8C0496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347600</xdr:colOff>
      <xdr:row>43</xdr:row>
      <xdr:rowOff>103908</xdr:rowOff>
    </xdr:from>
    <xdr:to>
      <xdr:col>40</xdr:col>
      <xdr:colOff>69273</xdr:colOff>
      <xdr:row>90</xdr:row>
      <xdr:rowOff>152398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2613A6-455E-45AD-B551-9D81B8F76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C-UNC/jedi-osw-model-2021-Supply%20Chain_V2_WC-UNC_25%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WC-UNC/jedi-osw-model-2021-Supply%20Chain_V2_WC-UNC_50%2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C-UNC/jedi-osw-model-2021-Supply%20Chain_V2_WC-UNC_75%25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WC-UNC/jedi-osw-model-2021-Supply%20Chain_V2_WC-UNC_100%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108.79783955223066</v>
          </cell>
          <cell r="H13">
            <v>213.78978818680844</v>
          </cell>
          <cell r="I13">
            <v>210.35677297233869</v>
          </cell>
          <cell r="J13">
            <v>104.4897415692984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52.422978306507943</v>
          </cell>
          <cell r="H14">
            <v>103.012132174643</v>
          </cell>
          <cell r="I14">
            <v>101.35797357319706</v>
          </cell>
          <cell r="J14">
            <v>50.347171212993487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56.374861245722713</v>
          </cell>
          <cell r="H15">
            <v>110.77765601216542</v>
          </cell>
          <cell r="I15">
            <v>108.99879939914163</v>
          </cell>
          <cell r="J15">
            <v>54.142570356304915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631.79339571139803</v>
          </cell>
          <cell r="H17">
            <v>1241.485830995023</v>
          </cell>
          <cell r="I17">
            <v>1221.5501746547379</v>
          </cell>
          <cell r="J17">
            <v>606.77609881564911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224.93677288201204</v>
          </cell>
          <cell r="H18">
            <v>442.0049628539121</v>
          </cell>
          <cell r="I18">
            <v>434.90729099961976</v>
          </cell>
          <cell r="J18">
            <v>216.02988960630989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406.85662282938603</v>
          </cell>
          <cell r="H19">
            <v>799.48086814111082</v>
          </cell>
          <cell r="I19">
            <v>786.64288365511811</v>
          </cell>
          <cell r="J19">
            <v>390.74620920933921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147.06988370613371</v>
          </cell>
          <cell r="H21">
            <v>288.99507026606415</v>
          </cell>
          <cell r="I21">
            <v>284.35441609102355</v>
          </cell>
          <cell r="J21">
            <v>141.24631706223624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64.141166663274646</v>
          </cell>
          <cell r="H22">
            <v>126.03859131240547</v>
          </cell>
          <cell r="I22">
            <v>124.01467611395016</v>
          </cell>
          <cell r="J22">
            <v>61.601351241734761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82.928717042859063</v>
          </cell>
          <cell r="H23">
            <v>162.95647895365869</v>
          </cell>
          <cell r="I23">
            <v>160.33973997707341</v>
          </cell>
          <cell r="J23">
            <v>79.644965820501469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38">
          <cell r="B38" t="e">
            <v>#DIV/0!</v>
          </cell>
          <cell r="C38" t="e">
            <v>#DIV/0!</v>
          </cell>
          <cell r="D38" t="e">
            <v>#DIV/0!</v>
          </cell>
          <cell r="E38" t="e">
            <v>#DIV/0!</v>
          </cell>
          <cell r="F38" t="e">
            <v>#DIV/0!</v>
          </cell>
          <cell r="G38">
            <v>1168.8633705913248</v>
          </cell>
          <cell r="H38">
            <v>2296.8383696449496</v>
          </cell>
          <cell r="I38">
            <v>2259.9559669116679</v>
          </cell>
          <cell r="J38">
            <v>1122.5795661528139</v>
          </cell>
          <cell r="K38" t="e">
            <v>#DIV/0!</v>
          </cell>
          <cell r="L38" t="e">
            <v>#DIV/0!</v>
          </cell>
          <cell r="M38" t="e">
            <v>#DIV/0!</v>
          </cell>
          <cell r="N38" t="e">
            <v>#DIV/0!</v>
          </cell>
          <cell r="O38">
            <v>0</v>
          </cell>
          <cell r="P38">
            <v>0</v>
          </cell>
        </row>
        <row r="39">
          <cell r="B39" t="e">
            <v>#DIV/0!</v>
          </cell>
          <cell r="C39" t="e">
            <v>#DIV/0!</v>
          </cell>
          <cell r="D39" t="e">
            <v>#DIV/0!</v>
          </cell>
          <cell r="E39" t="e">
            <v>#DIV/0!</v>
          </cell>
          <cell r="F39" t="e">
            <v>#DIV/0!</v>
          </cell>
          <cell r="G39">
            <v>403.20858845130147</v>
          </cell>
          <cell r="H39">
            <v>792.31241240523673</v>
          </cell>
          <cell r="I39">
            <v>779.58953827046457</v>
          </cell>
          <cell r="J39">
            <v>387.24262705209452</v>
          </cell>
          <cell r="K39" t="e">
            <v>#DIV/0!</v>
          </cell>
          <cell r="L39" t="e">
            <v>#DIV/0!</v>
          </cell>
          <cell r="M39" t="e">
            <v>#DIV/0!</v>
          </cell>
          <cell r="N39" t="e">
            <v>#DIV/0!</v>
          </cell>
          <cell r="O39">
            <v>0</v>
          </cell>
          <cell r="P39">
            <v>0</v>
          </cell>
        </row>
        <row r="40">
          <cell r="B40" t="e">
            <v>#DIV/0!</v>
          </cell>
          <cell r="C40" t="e">
            <v>#DIV/0!</v>
          </cell>
          <cell r="D40" t="e">
            <v>#DIV/0!</v>
          </cell>
          <cell r="E40" t="e">
            <v>#DIV/0!</v>
          </cell>
          <cell r="F40" t="e">
            <v>#DIV/0!</v>
          </cell>
          <cell r="G40">
            <v>765.65478214002326</v>
          </cell>
          <cell r="H40">
            <v>1504.5259572397129</v>
          </cell>
          <cell r="I40">
            <v>1480.3664286412034</v>
          </cell>
          <cell r="J40">
            <v>735.33693910071941</v>
          </cell>
          <cell r="K40" t="e">
            <v>#DIV/0!</v>
          </cell>
          <cell r="L40" t="e">
            <v>#DIV/0!</v>
          </cell>
          <cell r="M40" t="e">
            <v>#DIV/0!</v>
          </cell>
          <cell r="N40" t="e">
            <v>#DIV/0!</v>
          </cell>
          <cell r="O40">
            <v>0</v>
          </cell>
          <cell r="P40">
            <v>0</v>
          </cell>
        </row>
        <row r="43">
          <cell r="B43" t="e">
            <v>#DIV/0!</v>
          </cell>
          <cell r="C43" t="e">
            <v>#DIV/0!</v>
          </cell>
          <cell r="D43" t="e">
            <v>#DIV/0!</v>
          </cell>
          <cell r="E43" t="e">
            <v>#DIV/0!</v>
          </cell>
          <cell r="F43" t="e">
            <v>#DIV/0!</v>
          </cell>
          <cell r="G43">
            <v>35.065901117739742</v>
          </cell>
          <cell r="H43">
            <v>68.905151089348479</v>
          </cell>
          <cell r="I43">
            <v>67.798679007350017</v>
          </cell>
          <cell r="J43">
            <v>40.412864381501301</v>
          </cell>
          <cell r="K43" t="e">
            <v>#DIV/0!</v>
          </cell>
          <cell r="L43" t="e">
            <v>#DIV/0!</v>
          </cell>
          <cell r="M43" t="e">
            <v>#DIV/0!</v>
          </cell>
          <cell r="N43" t="e">
            <v>#DIV/0!</v>
          </cell>
          <cell r="O43">
            <v>0</v>
          </cell>
          <cell r="P43">
            <v>0</v>
          </cell>
        </row>
        <row r="44">
          <cell r="B44" t="e">
            <v>#DIV/0!</v>
          </cell>
          <cell r="C44" t="e">
            <v>#DIV/0!</v>
          </cell>
          <cell r="D44" t="e">
            <v>#DIV/0!</v>
          </cell>
          <cell r="E44" t="e">
            <v>#DIV/0!</v>
          </cell>
          <cell r="F44" t="e">
            <v>#DIV/0!</v>
          </cell>
          <cell r="G44">
            <v>12.096257653539043</v>
          </cell>
          <cell r="H44">
            <v>23.769372372157097</v>
          </cell>
          <cell r="I44">
            <v>23.387686148113932</v>
          </cell>
          <cell r="J44">
            <v>13.940734573875403</v>
          </cell>
          <cell r="K44" t="e">
            <v>#DIV/0!</v>
          </cell>
          <cell r="L44" t="e">
            <v>#DIV/0!</v>
          </cell>
          <cell r="M44" t="e">
            <v>#DIV/0!</v>
          </cell>
          <cell r="N44" t="e">
            <v>#DIV/0!</v>
          </cell>
          <cell r="O44">
            <v>0</v>
          </cell>
          <cell r="P44">
            <v>0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  <cell r="E45" t="e">
            <v>#DIV/0!</v>
          </cell>
          <cell r="F45" t="e">
            <v>#DIV/0!</v>
          </cell>
          <cell r="G45">
            <v>22.969643464200697</v>
          </cell>
          <cell r="H45">
            <v>45.135778717191378</v>
          </cell>
          <cell r="I45">
            <v>44.410992859236089</v>
          </cell>
          <cell r="J45">
            <v>26.472129807625898</v>
          </cell>
          <cell r="K45" t="e">
            <v>#DIV/0!</v>
          </cell>
          <cell r="L45" t="e">
            <v>#DIV/0!</v>
          </cell>
          <cell r="M45" t="e">
            <v>#DIV/0!</v>
          </cell>
          <cell r="N45" t="e">
            <v>#DIV/0!</v>
          </cell>
          <cell r="O45">
            <v>0</v>
          </cell>
          <cell r="P45">
            <v>0</v>
          </cell>
        </row>
        <row r="47">
          <cell r="B47" t="e">
            <v>#DIV/0!</v>
          </cell>
          <cell r="C47" t="e">
            <v>#DIV/0!</v>
          </cell>
          <cell r="D47" t="e">
            <v>#DIV/0!</v>
          </cell>
          <cell r="E47" t="e">
            <v>#DIV/0!</v>
          </cell>
          <cell r="F47" t="e">
            <v>#DIV/0!</v>
          </cell>
          <cell r="G47">
            <v>2.7042866575242073</v>
          </cell>
          <cell r="H47">
            <v>2.6569869130119996</v>
          </cell>
          <cell r="I47">
            <v>1.307160640344905</v>
          </cell>
          <cell r="J47">
            <v>0</v>
          </cell>
          <cell r="K47" t="e">
            <v>#DIV/0!</v>
          </cell>
          <cell r="L47" t="e">
            <v>#DIV/0!</v>
          </cell>
          <cell r="M47" t="e">
            <v>#DIV/0!</v>
          </cell>
          <cell r="N47" t="e">
            <v>#DIV/0!</v>
          </cell>
          <cell r="O47">
            <v>0</v>
          </cell>
          <cell r="P47">
            <v>0</v>
          </cell>
        </row>
        <row r="48">
          <cell r="B48" t="e">
            <v>#DIV/0!</v>
          </cell>
          <cell r="C48" t="e">
            <v>#DIV/0!</v>
          </cell>
          <cell r="D48" t="e">
            <v>#DIV/0!</v>
          </cell>
          <cell r="E48" t="e">
            <v>#DIV/0!</v>
          </cell>
          <cell r="F48" t="e">
            <v>#DIV/0!</v>
          </cell>
          <cell r="G48">
            <v>1.9291684462192364</v>
          </cell>
          <cell r="H48">
            <v>1.895426026800312</v>
          </cell>
          <cell r="I48">
            <v>0.93249473182764808</v>
          </cell>
          <cell r="J48">
            <v>0</v>
          </cell>
          <cell r="K48" t="e">
            <v>#DIV/0!</v>
          </cell>
          <cell r="L48" t="e">
            <v>#DIV/0!</v>
          </cell>
          <cell r="M48" t="e">
            <v>#DIV/0!</v>
          </cell>
          <cell r="N48" t="e">
            <v>#DIV/0!</v>
          </cell>
          <cell r="O48">
            <v>0</v>
          </cell>
          <cell r="P48">
            <v>0</v>
          </cell>
        </row>
        <row r="49">
          <cell r="B49" t="e">
            <v>#DIV/0!</v>
          </cell>
          <cell r="C49" t="e">
            <v>#DIV/0!</v>
          </cell>
          <cell r="D49" t="e">
            <v>#DIV/0!</v>
          </cell>
          <cell r="E49" t="e">
            <v>#DIV/0!</v>
          </cell>
          <cell r="F49" t="e">
            <v>#DIV/0!</v>
          </cell>
          <cell r="G49">
            <v>0.77511821130497094</v>
          </cell>
          <cell r="H49">
            <v>0.7615608862116876</v>
          </cell>
          <cell r="I49">
            <v>0.37466590851725695</v>
          </cell>
          <cell r="J49">
            <v>0</v>
          </cell>
          <cell r="K49" t="e">
            <v>#DIV/0!</v>
          </cell>
          <cell r="L49" t="e">
            <v>#DIV/0!</v>
          </cell>
          <cell r="M49" t="e">
            <v>#DIV/0!</v>
          </cell>
          <cell r="N49" t="e">
            <v>#DIV/0!</v>
          </cell>
          <cell r="O49">
            <v>0</v>
          </cell>
          <cell r="P49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63.666320133734686</v>
          </cell>
          <cell r="H52">
            <v>125.10550900682483</v>
          </cell>
          <cell r="I52">
            <v>123.09657715148698</v>
          </cell>
          <cell r="J52">
            <v>50.95442278404569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24.436429177662532</v>
          </cell>
          <cell r="H53">
            <v>48.018040058841471</v>
          </cell>
          <cell r="I53">
            <v>47.246971134132224</v>
          </cell>
          <cell r="J53">
            <v>19.557344307563422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39.229890956072154</v>
          </cell>
          <cell r="H54">
            <v>77.087468947983368</v>
          </cell>
          <cell r="I54">
            <v>75.849606017354759</v>
          </cell>
          <cell r="J54">
            <v>31.397078476482264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133.07304618116677</v>
          </cell>
          <cell r="H56">
            <v>228.80464505858842</v>
          </cell>
          <cell r="I56">
            <v>225.13052276168466</v>
          </cell>
          <cell r="J56">
            <v>111.82825164285435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51.076142953311034</v>
          </cell>
          <cell r="H57">
            <v>87.819878591221311</v>
          </cell>
          <cell r="I57">
            <v>86.40967569101025</v>
          </cell>
          <cell r="J57">
            <v>42.921958511066443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81.996903227855725</v>
          </cell>
          <cell r="H58">
            <v>140.98476646736711</v>
          </cell>
          <cell r="I58">
            <v>138.72084707067441</v>
          </cell>
          <cell r="J58">
            <v>68.906293131787919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2291.0340436512524</v>
          </cell>
          <cell r="H60">
            <v>4466.5813511606184</v>
          </cell>
          <cell r="I60">
            <v>4393.5502701906353</v>
          </cell>
          <cell r="J60">
            <v>2178.2872624083993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>
        <row r="60">
          <cell r="D60" t="e">
            <v>#DIV/0!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4582.0680873025049</v>
          </cell>
          <cell r="H60">
            <v>8933.1627023212368</v>
          </cell>
          <cell r="I60">
            <v>8787.1005403812705</v>
          </cell>
          <cell r="J60">
            <v>4356.5745248167987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>
        <row r="60">
          <cell r="D60" t="e">
            <v>#DIV/0!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6873.1021309537582</v>
          </cell>
          <cell r="H60">
            <v>13399.744053481856</v>
          </cell>
          <cell r="I60">
            <v>13180.650810571902</v>
          </cell>
          <cell r="J60">
            <v>6534.8617872251962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>
        <row r="60">
          <cell r="D60" t="e">
            <v>#DIV/0!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Project Data - Step 1"/>
      <sheetName val="Project Costs - Step 2"/>
      <sheetName val="Local Share - Step 3"/>
      <sheetName val="Model Scenario - Step 4"/>
      <sheetName val="Economic Impact Results"/>
      <sheetName val="Definitions"/>
      <sheetName val="Supply Chain Throughput"/>
      <sheetName val="Cost Breakdowns"/>
      <sheetName val="Supply Chain Cost"/>
      <sheetName val="Supply Chain Local Share"/>
      <sheetName val="Job-Estimates"/>
      <sheetName val="Induced Job-Estimates"/>
      <sheetName val="Job-Charts"/>
      <sheetName val="Value Add-Estimates"/>
      <sheetName val="Value Add-Charts"/>
      <sheetName val="Blade Calculations"/>
      <sheetName val="Nacelle Calculations"/>
      <sheetName val="Tower Calculations"/>
      <sheetName val="Floating (turbine)"/>
      <sheetName val="Floating (floating OSS)"/>
      <sheetName val="Floating OSS Topside"/>
      <sheetName val="Array Cable Calculations"/>
      <sheetName val="Export Cable Calculations"/>
      <sheetName val="All Supply Chain"/>
      <sheetName val="Multipliers"/>
      <sheetName val="General-Calculations"/>
      <sheetName val="Multiplier-Calculations"/>
      <sheetName val="Optional Turbine Subcomponents"/>
      <sheetName val="Installation Process Times"/>
      <sheetName val="User Add-In Location"/>
      <sheetName val="Default Local"/>
      <sheetName val="Deflators"/>
      <sheetName val="Project Data - JEDI Inputs"/>
      <sheetName val="O&amp;M Costs"/>
      <sheetName val="Project Data - ORBIT Inputs"/>
      <sheetName val="xlwings.con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435.19135820892262</v>
          </cell>
          <cell r="H13">
            <v>855.15915274723375</v>
          </cell>
          <cell r="I13">
            <v>841.42709188935476</v>
          </cell>
          <cell r="J13">
            <v>417.95896627719361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209.69191322603177</v>
          </cell>
          <cell r="H14">
            <v>412.048528698572</v>
          </cell>
          <cell r="I14">
            <v>405.43189429278823</v>
          </cell>
          <cell r="J14">
            <v>201.38868485197395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225.49944498289085</v>
          </cell>
          <cell r="H15">
            <v>443.11062404866169</v>
          </cell>
          <cell r="I15">
            <v>435.99519759656653</v>
          </cell>
          <cell r="J15">
            <v>216.57028142521966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2527.1735828455921</v>
          </cell>
          <cell r="H17">
            <v>4965.9433239800919</v>
          </cell>
          <cell r="I17">
            <v>4886.2006986189517</v>
          </cell>
          <cell r="J17">
            <v>2427.1043952625964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899.74709152804814</v>
          </cell>
          <cell r="H18">
            <v>1768.0198514156484</v>
          </cell>
          <cell r="I18">
            <v>1739.629163998479</v>
          </cell>
          <cell r="J18">
            <v>864.11955842523957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1627.4264913175441</v>
          </cell>
          <cell r="H19">
            <v>3197.9234725644433</v>
          </cell>
          <cell r="I19">
            <v>3146.5715346204724</v>
          </cell>
          <cell r="J19">
            <v>1562.9848368373569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588.27953482453484</v>
          </cell>
          <cell r="H21">
            <v>1155.9802810642566</v>
          </cell>
          <cell r="I21">
            <v>1137.4176643640942</v>
          </cell>
          <cell r="J21">
            <v>564.98526824894498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256.56466665309858</v>
          </cell>
          <cell r="H22">
            <v>504.15436524962189</v>
          </cell>
          <cell r="I22">
            <v>496.05870445580064</v>
          </cell>
          <cell r="J22">
            <v>246.40540496693905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331.71486817143625</v>
          </cell>
          <cell r="H23">
            <v>651.82591581463475</v>
          </cell>
          <cell r="I23">
            <v>641.35895990829363</v>
          </cell>
          <cell r="J23">
            <v>318.57986328200587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38">
          <cell r="B38" t="e">
            <v>#DIV/0!</v>
          </cell>
          <cell r="C38" t="e">
            <v>#DIV/0!</v>
          </cell>
          <cell r="D38" t="e">
            <v>#DIV/0!</v>
          </cell>
          <cell r="E38" t="e">
            <v>#DIV/0!</v>
          </cell>
          <cell r="F38" t="e">
            <v>#DIV/0!</v>
          </cell>
          <cell r="G38">
            <v>4675.4534823652994</v>
          </cell>
          <cell r="H38">
            <v>9187.3534785797983</v>
          </cell>
          <cell r="I38">
            <v>9039.8238676466717</v>
          </cell>
          <cell r="J38">
            <v>4490.3182646112555</v>
          </cell>
          <cell r="K38" t="e">
            <v>#DIV/0!</v>
          </cell>
          <cell r="L38" t="e">
            <v>#DIV/0!</v>
          </cell>
          <cell r="M38" t="e">
            <v>#DIV/0!</v>
          </cell>
          <cell r="N38" t="e">
            <v>#DIV/0!</v>
          </cell>
          <cell r="O38">
            <v>0</v>
          </cell>
          <cell r="P38">
            <v>0</v>
          </cell>
        </row>
        <row r="39">
          <cell r="B39" t="e">
            <v>#DIV/0!</v>
          </cell>
          <cell r="C39" t="e">
            <v>#DIV/0!</v>
          </cell>
          <cell r="D39" t="e">
            <v>#DIV/0!</v>
          </cell>
          <cell r="E39" t="e">
            <v>#DIV/0!</v>
          </cell>
          <cell r="F39" t="e">
            <v>#DIV/0!</v>
          </cell>
          <cell r="G39">
            <v>1612.8343538052059</v>
          </cell>
          <cell r="H39">
            <v>3169.2496496209469</v>
          </cell>
          <cell r="I39">
            <v>3118.3581530818583</v>
          </cell>
          <cell r="J39">
            <v>1548.9705082083781</v>
          </cell>
          <cell r="K39" t="e">
            <v>#DIV/0!</v>
          </cell>
          <cell r="L39" t="e">
            <v>#DIV/0!</v>
          </cell>
          <cell r="M39" t="e">
            <v>#DIV/0!</v>
          </cell>
          <cell r="N39" t="e">
            <v>#DIV/0!</v>
          </cell>
          <cell r="O39">
            <v>0</v>
          </cell>
          <cell r="P39">
            <v>0</v>
          </cell>
        </row>
        <row r="40">
          <cell r="B40" t="e">
            <v>#DIV/0!</v>
          </cell>
          <cell r="C40" t="e">
            <v>#DIV/0!</v>
          </cell>
          <cell r="D40" t="e">
            <v>#DIV/0!</v>
          </cell>
          <cell r="E40" t="e">
            <v>#DIV/0!</v>
          </cell>
          <cell r="F40" t="e">
            <v>#DIV/0!</v>
          </cell>
          <cell r="G40">
            <v>3062.619128560093</v>
          </cell>
          <cell r="H40">
            <v>6018.1038289588514</v>
          </cell>
          <cell r="I40">
            <v>5921.4657145648134</v>
          </cell>
          <cell r="J40">
            <v>2941.3477564028776</v>
          </cell>
          <cell r="K40" t="e">
            <v>#DIV/0!</v>
          </cell>
          <cell r="L40" t="e">
            <v>#DIV/0!</v>
          </cell>
          <cell r="M40" t="e">
            <v>#DIV/0!</v>
          </cell>
          <cell r="N40" t="e">
            <v>#DIV/0!</v>
          </cell>
          <cell r="O40">
            <v>0</v>
          </cell>
          <cell r="P40">
            <v>0</v>
          </cell>
        </row>
        <row r="43">
          <cell r="B43" t="e">
            <v>#DIV/0!</v>
          </cell>
          <cell r="C43" t="e">
            <v>#DIV/0!</v>
          </cell>
          <cell r="D43" t="e">
            <v>#DIV/0!</v>
          </cell>
          <cell r="E43" t="e">
            <v>#DIV/0!</v>
          </cell>
          <cell r="F43" t="e">
            <v>#DIV/0!</v>
          </cell>
          <cell r="G43">
            <v>140.26360447095897</v>
          </cell>
          <cell r="H43">
            <v>275.62060435739392</v>
          </cell>
          <cell r="I43">
            <v>271.19471602940007</v>
          </cell>
          <cell r="J43">
            <v>161.6514575260052</v>
          </cell>
          <cell r="K43" t="e">
            <v>#DIV/0!</v>
          </cell>
          <cell r="L43" t="e">
            <v>#DIV/0!</v>
          </cell>
          <cell r="M43" t="e">
            <v>#DIV/0!</v>
          </cell>
          <cell r="N43" t="e">
            <v>#DIV/0!</v>
          </cell>
          <cell r="O43">
            <v>0</v>
          </cell>
          <cell r="P43">
            <v>0</v>
          </cell>
        </row>
        <row r="44">
          <cell r="B44" t="e">
            <v>#DIV/0!</v>
          </cell>
          <cell r="C44" t="e">
            <v>#DIV/0!</v>
          </cell>
          <cell r="D44" t="e">
            <v>#DIV/0!</v>
          </cell>
          <cell r="E44" t="e">
            <v>#DIV/0!</v>
          </cell>
          <cell r="F44" t="e">
            <v>#DIV/0!</v>
          </cell>
          <cell r="G44">
            <v>48.385030614156172</v>
          </cell>
          <cell r="H44">
            <v>95.077489488628387</v>
          </cell>
          <cell r="I44">
            <v>93.550744592455729</v>
          </cell>
          <cell r="J44">
            <v>55.762938295501613</v>
          </cell>
          <cell r="K44" t="e">
            <v>#DIV/0!</v>
          </cell>
          <cell r="L44" t="e">
            <v>#DIV/0!</v>
          </cell>
          <cell r="M44" t="e">
            <v>#DIV/0!</v>
          </cell>
          <cell r="N44" t="e">
            <v>#DIV/0!</v>
          </cell>
          <cell r="O44">
            <v>0</v>
          </cell>
          <cell r="P44">
            <v>0</v>
          </cell>
        </row>
        <row r="45">
          <cell r="B45" t="e">
            <v>#DIV/0!</v>
          </cell>
          <cell r="C45" t="e">
            <v>#DIV/0!</v>
          </cell>
          <cell r="D45" t="e">
            <v>#DIV/0!</v>
          </cell>
          <cell r="E45" t="e">
            <v>#DIV/0!</v>
          </cell>
          <cell r="F45" t="e">
            <v>#DIV/0!</v>
          </cell>
          <cell r="G45">
            <v>91.878573856802788</v>
          </cell>
          <cell r="H45">
            <v>180.54311486876551</v>
          </cell>
          <cell r="I45">
            <v>177.64397143694435</v>
          </cell>
          <cell r="J45">
            <v>105.88851923050359</v>
          </cell>
          <cell r="K45" t="e">
            <v>#DIV/0!</v>
          </cell>
          <cell r="L45" t="e">
            <v>#DIV/0!</v>
          </cell>
          <cell r="M45" t="e">
            <v>#DIV/0!</v>
          </cell>
          <cell r="N45" t="e">
            <v>#DIV/0!</v>
          </cell>
          <cell r="O45">
            <v>0</v>
          </cell>
          <cell r="P45">
            <v>0</v>
          </cell>
        </row>
        <row r="47">
          <cell r="B47" t="e">
            <v>#DIV/0!</v>
          </cell>
          <cell r="C47" t="e">
            <v>#DIV/0!</v>
          </cell>
          <cell r="D47" t="e">
            <v>#DIV/0!</v>
          </cell>
          <cell r="E47" t="e">
            <v>#DIV/0!</v>
          </cell>
          <cell r="F47" t="e">
            <v>#DIV/0!</v>
          </cell>
          <cell r="G47">
            <v>10.817146630096829</v>
          </cell>
          <cell r="H47">
            <v>10.627947652047999</v>
          </cell>
          <cell r="I47">
            <v>5.2286425613796199</v>
          </cell>
          <cell r="J47">
            <v>0</v>
          </cell>
          <cell r="K47" t="e">
            <v>#DIV/0!</v>
          </cell>
          <cell r="L47" t="e">
            <v>#DIV/0!</v>
          </cell>
          <cell r="M47" t="e">
            <v>#DIV/0!</v>
          </cell>
          <cell r="N47" t="e">
            <v>#DIV/0!</v>
          </cell>
          <cell r="O47">
            <v>0</v>
          </cell>
          <cell r="P47">
            <v>0</v>
          </cell>
        </row>
        <row r="48">
          <cell r="B48" t="e">
            <v>#DIV/0!</v>
          </cell>
          <cell r="C48" t="e">
            <v>#DIV/0!</v>
          </cell>
          <cell r="D48" t="e">
            <v>#DIV/0!</v>
          </cell>
          <cell r="E48" t="e">
            <v>#DIV/0!</v>
          </cell>
          <cell r="F48" t="e">
            <v>#DIV/0!</v>
          </cell>
          <cell r="G48">
            <v>7.7166737848769458</v>
          </cell>
          <cell r="H48">
            <v>7.5817041072012481</v>
          </cell>
          <cell r="I48">
            <v>3.7299789273105923</v>
          </cell>
          <cell r="J48">
            <v>0</v>
          </cell>
          <cell r="K48" t="e">
            <v>#DIV/0!</v>
          </cell>
          <cell r="L48" t="e">
            <v>#DIV/0!</v>
          </cell>
          <cell r="M48" t="e">
            <v>#DIV/0!</v>
          </cell>
          <cell r="N48" t="e">
            <v>#DIV/0!</v>
          </cell>
          <cell r="O48">
            <v>0</v>
          </cell>
          <cell r="P48">
            <v>0</v>
          </cell>
        </row>
        <row r="49">
          <cell r="B49" t="e">
            <v>#DIV/0!</v>
          </cell>
          <cell r="C49" t="e">
            <v>#DIV/0!</v>
          </cell>
          <cell r="D49" t="e">
            <v>#DIV/0!</v>
          </cell>
          <cell r="E49" t="e">
            <v>#DIV/0!</v>
          </cell>
          <cell r="F49" t="e">
            <v>#DIV/0!</v>
          </cell>
          <cell r="G49">
            <v>3.1004728452198838</v>
          </cell>
          <cell r="H49">
            <v>3.0462435448467504</v>
          </cell>
          <cell r="I49">
            <v>1.4986636340690278</v>
          </cell>
          <cell r="J49">
            <v>0</v>
          </cell>
          <cell r="K49" t="e">
            <v>#DIV/0!</v>
          </cell>
          <cell r="L49" t="e">
            <v>#DIV/0!</v>
          </cell>
          <cell r="M49" t="e">
            <v>#DIV/0!</v>
          </cell>
          <cell r="N49" t="e">
            <v>#DIV/0!</v>
          </cell>
          <cell r="O49">
            <v>0</v>
          </cell>
          <cell r="P49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254.66528053493874</v>
          </cell>
          <cell r="H52">
            <v>500.42203602729933</v>
          </cell>
          <cell r="I52">
            <v>492.38630860594793</v>
          </cell>
          <cell r="J52">
            <v>203.81769113618276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97.745716710650129</v>
          </cell>
          <cell r="H53">
            <v>192.07216023536589</v>
          </cell>
          <cell r="I53">
            <v>188.9878845365289</v>
          </cell>
          <cell r="J53">
            <v>78.229377230253689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156.91956382428862</v>
          </cell>
          <cell r="H54">
            <v>308.34987579193347</v>
          </cell>
          <cell r="I54">
            <v>303.39842406941904</v>
          </cell>
          <cell r="J54">
            <v>125.58831390592906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532.29218472466709</v>
          </cell>
          <cell r="H56">
            <v>915.21858023435368</v>
          </cell>
          <cell r="I56">
            <v>900.52209104673864</v>
          </cell>
          <cell r="J56">
            <v>447.31300657141742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204.30457181324414</v>
          </cell>
          <cell r="H57">
            <v>351.27951436488524</v>
          </cell>
          <cell r="I57">
            <v>345.638702764041</v>
          </cell>
          <cell r="J57">
            <v>171.68783404426577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327.9876129114229</v>
          </cell>
          <cell r="H58">
            <v>563.93906586946844</v>
          </cell>
          <cell r="I58">
            <v>554.88338828269764</v>
          </cell>
          <cell r="J58">
            <v>275.62517252715168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60">
          <cell r="B60" t="e">
            <v>#DIV/0!</v>
          </cell>
          <cell r="C60" t="e">
            <v>#DIV/0!</v>
          </cell>
          <cell r="D60" t="e">
            <v>#DIV/0!</v>
          </cell>
          <cell r="E60" t="e">
            <v>#DIV/0!</v>
          </cell>
          <cell r="F60" t="e">
            <v>#DIV/0!</v>
          </cell>
          <cell r="G60">
            <v>9164.1361746050097</v>
          </cell>
          <cell r="H60">
            <v>17866.325404642474</v>
          </cell>
          <cell r="I60">
            <v>17574.201080762541</v>
          </cell>
          <cell r="J60">
            <v>8713.1490496335973</v>
          </cell>
          <cell r="K60" t="e">
            <v>#DIV/0!</v>
          </cell>
          <cell r="L60" t="e">
            <v>#DIV/0!</v>
          </cell>
          <cell r="M60" t="e">
            <v>#DIV/0!</v>
          </cell>
          <cell r="N60" t="e">
            <v>#DIV/0!</v>
          </cell>
          <cell r="O60">
            <v>0</v>
          </cell>
          <cell r="P60">
            <v>0</v>
          </cell>
        </row>
      </sheetData>
      <sheetData sheetId="12">
        <row r="60">
          <cell r="D60" t="e">
            <v>#DIV/0!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3:S52"/>
  <sheetViews>
    <sheetView tabSelected="1" zoomScaleNormal="100" workbookViewId="0">
      <selection activeCell="C5" sqref="C5:Q8"/>
    </sheetView>
  </sheetViews>
  <sheetFormatPr defaultRowHeight="15" x14ac:dyDescent="0.25"/>
  <cols>
    <col min="2" max="2" width="24.5703125" customWidth="1"/>
  </cols>
  <sheetData>
    <row r="3" spans="1:19" x14ac:dyDescent="0.25">
      <c r="A3" s="28" t="s">
        <v>0</v>
      </c>
      <c r="C3" s="6" t="s">
        <v>53</v>
      </c>
    </row>
    <row r="4" spans="1:19" x14ac:dyDescent="0.25">
      <c r="A4" s="28"/>
      <c r="C4">
        <v>2021</v>
      </c>
      <c r="D4">
        <v>2022</v>
      </c>
      <c r="E4">
        <v>2023</v>
      </c>
      <c r="F4">
        <v>2024</v>
      </c>
      <c r="G4">
        <v>2025</v>
      </c>
      <c r="H4">
        <v>2026</v>
      </c>
      <c r="I4">
        <v>2027</v>
      </c>
      <c r="J4">
        <v>2028</v>
      </c>
      <c r="K4">
        <v>2029</v>
      </c>
      <c r="L4">
        <v>2030</v>
      </c>
      <c r="M4">
        <v>2031</v>
      </c>
      <c r="N4">
        <v>2032</v>
      </c>
      <c r="O4">
        <v>2033</v>
      </c>
      <c r="P4">
        <v>2034</v>
      </c>
      <c r="Q4">
        <v>2035</v>
      </c>
    </row>
    <row r="5" spans="1:19" x14ac:dyDescent="0.25">
      <c r="A5" s="28"/>
      <c r="B5" s="1">
        <v>0.25</v>
      </c>
      <c r="C5" s="5" t="e" cm="1">
        <f t="array" ref="C5:Q5">'[1]Job-Estimates'!$B$60:$P$60</f>
        <v>#DIV/0!</v>
      </c>
      <c r="D5" s="5" t="e">
        <v>#DIV/0!</v>
      </c>
      <c r="E5" s="5" t="e">
        <v>#DIV/0!</v>
      </c>
      <c r="F5" s="5" t="e">
        <v>#DIV/0!</v>
      </c>
      <c r="G5" s="5" t="e">
        <v>#DIV/0!</v>
      </c>
      <c r="H5" s="5">
        <v>2291.0340436512524</v>
      </c>
      <c r="I5" s="5">
        <v>4466.5813511606184</v>
      </c>
      <c r="J5" s="5">
        <v>4393.5502701906353</v>
      </c>
      <c r="K5" s="5">
        <v>2178.2872624083993</v>
      </c>
      <c r="L5" s="5" t="e">
        <v>#DIV/0!</v>
      </c>
      <c r="M5" s="5" t="e">
        <v>#DIV/0!</v>
      </c>
      <c r="N5" s="5" t="e">
        <v>#DIV/0!</v>
      </c>
      <c r="O5" s="5" t="e">
        <v>#DIV/0!</v>
      </c>
      <c r="P5" s="5">
        <v>0</v>
      </c>
      <c r="Q5" s="5">
        <v>0</v>
      </c>
      <c r="R5" s="7">
        <f>AVERAGE(H5:K5)</f>
        <v>3332.3632318527266</v>
      </c>
      <c r="S5" s="7"/>
    </row>
    <row r="6" spans="1:19" x14ac:dyDescent="0.25">
      <c r="A6" s="28"/>
      <c r="B6" s="1">
        <v>0.5</v>
      </c>
      <c r="C6" s="2" t="e" cm="1">
        <f t="array" ref="C6:Q6">'[2]Job-Estimates'!$B$60:$P$60</f>
        <v>#DIV/0!</v>
      </c>
      <c r="D6" s="2" t="e">
        <v>#DIV/0!</v>
      </c>
      <c r="E6" s="2" t="e">
        <v>#DIV/0!</v>
      </c>
      <c r="F6" s="2" t="e">
        <v>#DIV/0!</v>
      </c>
      <c r="G6" s="2" t="e">
        <v>#DIV/0!</v>
      </c>
      <c r="H6" s="2">
        <v>4582.0680873025049</v>
      </c>
      <c r="I6" s="2">
        <v>8933.1627023212368</v>
      </c>
      <c r="J6" s="2">
        <v>8787.1005403812705</v>
      </c>
      <c r="K6" s="2">
        <v>4356.5745248167987</v>
      </c>
      <c r="L6" s="2" t="e">
        <v>#DIV/0!</v>
      </c>
      <c r="M6" s="2" t="e">
        <v>#DIV/0!</v>
      </c>
      <c r="N6" s="2" t="e">
        <v>#DIV/0!</v>
      </c>
      <c r="O6" s="2" t="e">
        <v>#DIV/0!</v>
      </c>
      <c r="P6" s="2">
        <v>0</v>
      </c>
      <c r="Q6" s="2">
        <v>0</v>
      </c>
      <c r="R6" s="7">
        <f t="shared" ref="R6:R8" si="0">AVERAGE(H6:K6)</f>
        <v>6664.7264637054532</v>
      </c>
      <c r="S6" s="7"/>
    </row>
    <row r="7" spans="1:19" x14ac:dyDescent="0.25">
      <c r="A7" s="28"/>
      <c r="B7" s="1">
        <v>0.75</v>
      </c>
      <c r="C7" s="3" t="e" cm="1">
        <f t="array" ref="C7:Q7">'[3]Job-Estimates'!$B$60:$P$60</f>
        <v>#DIV/0!</v>
      </c>
      <c r="D7" s="3" t="e">
        <v>#DIV/0!</v>
      </c>
      <c r="E7" s="3" t="e">
        <v>#DIV/0!</v>
      </c>
      <c r="F7" s="3" t="e">
        <v>#DIV/0!</v>
      </c>
      <c r="G7" s="3" t="e">
        <v>#DIV/0!</v>
      </c>
      <c r="H7" s="3">
        <v>6873.1021309537582</v>
      </c>
      <c r="I7" s="3">
        <v>13399.744053481856</v>
      </c>
      <c r="J7" s="3">
        <v>13180.650810571902</v>
      </c>
      <c r="K7" s="3">
        <v>6534.8617872251962</v>
      </c>
      <c r="L7" s="3" t="e">
        <v>#DIV/0!</v>
      </c>
      <c r="M7" s="3" t="e">
        <v>#DIV/0!</v>
      </c>
      <c r="N7" s="3" t="e">
        <v>#DIV/0!</v>
      </c>
      <c r="O7" s="3" t="e">
        <v>#DIV/0!</v>
      </c>
      <c r="P7" s="3">
        <v>0</v>
      </c>
      <c r="Q7" s="3">
        <v>0</v>
      </c>
      <c r="R7" s="7">
        <f t="shared" si="0"/>
        <v>9997.0896955581775</v>
      </c>
      <c r="S7" s="7"/>
    </row>
    <row r="8" spans="1:19" x14ac:dyDescent="0.25">
      <c r="A8" s="28"/>
      <c r="B8" s="1">
        <v>1</v>
      </c>
      <c r="C8" s="4" t="e" cm="1">
        <f t="array" ref="C8:Q8">'[4]Job-Estimates'!$B$60:$P$60</f>
        <v>#DIV/0!</v>
      </c>
      <c r="D8" s="4" t="e">
        <v>#DIV/0!</v>
      </c>
      <c r="E8" s="4" t="e">
        <v>#DIV/0!</v>
      </c>
      <c r="F8" s="4" t="e">
        <v>#DIV/0!</v>
      </c>
      <c r="G8" s="4" t="e">
        <v>#DIV/0!</v>
      </c>
      <c r="H8" s="4">
        <v>9164.1361746050097</v>
      </c>
      <c r="I8" s="4">
        <v>17866.325404642474</v>
      </c>
      <c r="J8" s="4">
        <v>17574.201080762541</v>
      </c>
      <c r="K8" s="4">
        <v>8713.1490496335973</v>
      </c>
      <c r="L8" s="4" t="e">
        <v>#DIV/0!</v>
      </c>
      <c r="M8" s="4" t="e">
        <v>#DIV/0!</v>
      </c>
      <c r="N8" s="4" t="e">
        <v>#DIV/0!</v>
      </c>
      <c r="O8" s="4" t="e">
        <v>#DIV/0!</v>
      </c>
      <c r="P8" s="4">
        <v>0</v>
      </c>
      <c r="Q8" s="4">
        <v>0</v>
      </c>
      <c r="R8" s="7">
        <f t="shared" si="0"/>
        <v>13329.452927410906</v>
      </c>
      <c r="S8" s="7"/>
    </row>
    <row r="34" spans="3:18" x14ac:dyDescent="0.25">
      <c r="C34" s="9" t="s">
        <v>74</v>
      </c>
      <c r="H34" s="7"/>
    </row>
    <row r="35" spans="3:18" x14ac:dyDescent="0.25">
      <c r="D35">
        <v>2021</v>
      </c>
      <c r="E35">
        <v>2022</v>
      </c>
      <c r="F35">
        <v>2023</v>
      </c>
      <c r="G35">
        <v>2024</v>
      </c>
      <c r="H35">
        <v>2025</v>
      </c>
      <c r="I35">
        <v>2026</v>
      </c>
      <c r="J35">
        <v>227</v>
      </c>
      <c r="K35">
        <v>2028</v>
      </c>
      <c r="L35">
        <v>2029</v>
      </c>
      <c r="M35">
        <v>2030</v>
      </c>
      <c r="N35">
        <v>2031</v>
      </c>
      <c r="O35">
        <v>2032</v>
      </c>
      <c r="P35">
        <v>2033</v>
      </c>
      <c r="Q35">
        <v>2034</v>
      </c>
      <c r="R35">
        <v>2035</v>
      </c>
    </row>
    <row r="36" spans="3:18" x14ac:dyDescent="0.25">
      <c r="C36" s="7" t="s">
        <v>68</v>
      </c>
      <c r="D36" s="7" cm="1">
        <f t="array" ref="D36:R36">_xlfn.ANCHORARRAY(Nacelle!C5)</f>
        <v>0</v>
      </c>
      <c r="E36" s="7">
        <v>0</v>
      </c>
      <c r="F36" s="7">
        <v>0</v>
      </c>
      <c r="G36" s="7">
        <v>0</v>
      </c>
      <c r="H36" s="7">
        <v>0</v>
      </c>
      <c r="I36" s="7">
        <v>631.79339571139803</v>
      </c>
      <c r="J36" s="7">
        <v>1241.485830995023</v>
      </c>
      <c r="K36" s="7">
        <v>1221.5501746547379</v>
      </c>
      <c r="L36" s="7">
        <v>606.77609881564911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pans="3:18" x14ac:dyDescent="0.25">
      <c r="C37" s="7" t="s">
        <v>69</v>
      </c>
      <c r="D37" s="7" cm="1">
        <f t="array" ref="D37:R37">_xlfn.ANCHORARRAY('Rotor Blades'!C5)</f>
        <v>0</v>
      </c>
      <c r="E37" s="7">
        <v>0</v>
      </c>
      <c r="F37" s="7">
        <v>0</v>
      </c>
      <c r="G37" s="7">
        <v>0</v>
      </c>
      <c r="H37" s="7">
        <v>0</v>
      </c>
      <c r="I37" s="7">
        <v>108.79783955223066</v>
      </c>
      <c r="J37" s="7">
        <v>213.78978818680844</v>
      </c>
      <c r="K37" s="7">
        <v>210.35677297233869</v>
      </c>
      <c r="L37" s="7">
        <v>104.4897415692984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pans="3:18" x14ac:dyDescent="0.25">
      <c r="C38" s="7" t="s">
        <v>7</v>
      </c>
      <c r="D38" s="7" cm="1">
        <f t="array" ref="D38:R38">_xlfn.ANCHORARRAY(Towers!C5)</f>
        <v>0</v>
      </c>
      <c r="E38" s="7">
        <v>0</v>
      </c>
      <c r="F38" s="7">
        <v>0</v>
      </c>
      <c r="G38" s="7">
        <v>0</v>
      </c>
      <c r="H38" s="7">
        <v>0</v>
      </c>
      <c r="I38" s="7">
        <v>147.06988370613371</v>
      </c>
      <c r="J38" s="7">
        <v>288.99507026606415</v>
      </c>
      <c r="K38" s="7">
        <v>284.35441609102355</v>
      </c>
      <c r="L38" s="7">
        <v>141.24631706223624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pans="3:18" x14ac:dyDescent="0.25">
      <c r="C39" s="7" t="s">
        <v>70</v>
      </c>
      <c r="D39" s="7" t="e" cm="1">
        <f t="array" ref="D39:R39">_xlfn.ANCHORARRAY('Floating (turbine)'!C5)</f>
        <v>#DIV/0!</v>
      </c>
      <c r="E39" s="7" t="e">
        <v>#DIV/0!</v>
      </c>
      <c r="F39" s="7" t="e">
        <v>#DIV/0!</v>
      </c>
      <c r="G39" s="7" t="e">
        <v>#DIV/0!</v>
      </c>
      <c r="H39" s="7" t="e">
        <v>#DIV/0!</v>
      </c>
      <c r="I39" s="7">
        <v>1168.8633705913248</v>
      </c>
      <c r="J39" s="7">
        <v>2296.8383696449496</v>
      </c>
      <c r="K39" s="7">
        <v>2259.9559669116679</v>
      </c>
      <c r="L39" s="7">
        <v>1122.5795661528139</v>
      </c>
      <c r="M39" s="7" t="e">
        <v>#DIV/0!</v>
      </c>
      <c r="N39" s="7" t="e">
        <v>#DIV/0!</v>
      </c>
      <c r="O39" s="7" t="e">
        <v>#DIV/0!</v>
      </c>
      <c r="P39" s="7" t="e">
        <v>#DIV/0!</v>
      </c>
      <c r="Q39" s="7">
        <v>0</v>
      </c>
      <c r="R39" s="7">
        <v>0</v>
      </c>
    </row>
    <row r="40" spans="3:18" x14ac:dyDescent="0.25">
      <c r="C40" s="7" t="s">
        <v>71</v>
      </c>
      <c r="D40" s="7" t="e" cm="1">
        <f t="array" ref="D40:R40">_xlfn.ANCHORARRAY('Floating (floating OSS)'!C5)</f>
        <v>#DIV/0!</v>
      </c>
      <c r="E40" s="7" t="e">
        <v>#DIV/0!</v>
      </c>
      <c r="F40" s="7" t="e">
        <v>#DIV/0!</v>
      </c>
      <c r="G40" s="7" t="e">
        <v>#DIV/0!</v>
      </c>
      <c r="H40" s="7" t="e">
        <v>#DIV/0!</v>
      </c>
      <c r="I40" s="7">
        <v>35.065901117739742</v>
      </c>
      <c r="J40" s="7">
        <v>68.905151089348479</v>
      </c>
      <c r="K40" s="7">
        <v>67.798679007350017</v>
      </c>
      <c r="L40" s="7">
        <v>40.412864381501301</v>
      </c>
      <c r="M40" s="7" t="e">
        <v>#DIV/0!</v>
      </c>
      <c r="N40" s="7" t="e">
        <v>#DIV/0!</v>
      </c>
      <c r="O40" s="7" t="e">
        <v>#DIV/0!</v>
      </c>
      <c r="P40" s="7" t="e">
        <v>#DIV/0!</v>
      </c>
      <c r="Q40" s="7">
        <v>0</v>
      </c>
      <c r="R40" s="7">
        <v>0</v>
      </c>
    </row>
    <row r="41" spans="3:18" x14ac:dyDescent="0.25">
      <c r="C41" s="7" t="s">
        <v>72</v>
      </c>
      <c r="D41" s="7" cm="1">
        <f t="array" ref="D41:R41">_xlfn.ANCHORARRAY('Array Cable'!C5)</f>
        <v>0</v>
      </c>
      <c r="E41" s="7">
        <v>0</v>
      </c>
      <c r="F41" s="7">
        <v>0</v>
      </c>
      <c r="G41" s="7">
        <v>0</v>
      </c>
      <c r="H41" s="7">
        <v>0</v>
      </c>
      <c r="I41" s="7">
        <v>63.666320133734686</v>
      </c>
      <c r="J41" s="7">
        <v>125.10550900682483</v>
      </c>
      <c r="K41" s="7">
        <v>123.09657715148698</v>
      </c>
      <c r="L41" s="7">
        <v>50.95442278404569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pans="3:18" x14ac:dyDescent="0.25">
      <c r="C42" s="7" t="s">
        <v>73</v>
      </c>
      <c r="D42" s="7" cm="1">
        <f t="array" ref="D42:R42">_xlfn.ANCHORARRAY('Export Cable'!C25)</f>
        <v>0</v>
      </c>
      <c r="E42" s="7">
        <v>0</v>
      </c>
      <c r="F42" s="7">
        <v>0</v>
      </c>
      <c r="G42" s="7">
        <v>0</v>
      </c>
      <c r="H42" s="7">
        <v>0</v>
      </c>
      <c r="I42" s="7">
        <v>133.07304618116677</v>
      </c>
      <c r="J42" s="7">
        <v>228.80464505858842</v>
      </c>
      <c r="K42" s="7">
        <v>225.13052276168466</v>
      </c>
      <c r="L42" s="7">
        <v>111.82825164285435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4" spans="3:18" x14ac:dyDescent="0.25">
      <c r="C44" s="9" t="s">
        <v>75</v>
      </c>
      <c r="H44" s="7"/>
    </row>
    <row r="45" spans="3:18" x14ac:dyDescent="0.25">
      <c r="D45">
        <v>2021</v>
      </c>
      <c r="E45">
        <v>2022</v>
      </c>
      <c r="F45">
        <v>2023</v>
      </c>
      <c r="G45">
        <v>2024</v>
      </c>
      <c r="H45">
        <v>2025</v>
      </c>
      <c r="I45">
        <v>2026</v>
      </c>
      <c r="J45">
        <v>227</v>
      </c>
      <c r="K45">
        <v>2028</v>
      </c>
      <c r="L45">
        <v>2029</v>
      </c>
      <c r="M45">
        <v>2030</v>
      </c>
      <c r="N45">
        <v>2031</v>
      </c>
      <c r="O45">
        <v>2032</v>
      </c>
      <c r="P45">
        <v>2033</v>
      </c>
      <c r="Q45">
        <v>2034</v>
      </c>
      <c r="R45">
        <v>2035</v>
      </c>
    </row>
    <row r="46" spans="3:18" x14ac:dyDescent="0.25">
      <c r="C46" t="s">
        <v>68</v>
      </c>
      <c r="D46" s="7" cm="1">
        <f t="array" ref="D46:R46">_xlfn.ANCHORARRAY(Nacelle!C6)</f>
        <v>0</v>
      </c>
      <c r="E46" s="7">
        <v>0</v>
      </c>
      <c r="F46" s="7">
        <v>0</v>
      </c>
      <c r="G46" s="7">
        <v>0</v>
      </c>
      <c r="H46" s="7">
        <v>0</v>
      </c>
      <c r="I46" s="7">
        <v>2527.1735828455921</v>
      </c>
      <c r="J46" s="7">
        <v>4965.9433239800919</v>
      </c>
      <c r="K46" s="7">
        <v>4886.2006986189517</v>
      </c>
      <c r="L46" s="7">
        <v>2427.1043952625964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</row>
    <row r="47" spans="3:18" x14ac:dyDescent="0.25">
      <c r="C47" t="s">
        <v>69</v>
      </c>
      <c r="D47" s="7" cm="1">
        <f t="array" ref="D47:R47">_xlfn.ANCHORARRAY('Rotor Blades'!C6)</f>
        <v>0</v>
      </c>
      <c r="E47" s="7">
        <v>0</v>
      </c>
      <c r="F47" s="7">
        <v>0</v>
      </c>
      <c r="G47" s="7">
        <v>0</v>
      </c>
      <c r="H47" s="7">
        <v>0</v>
      </c>
      <c r="I47" s="7">
        <v>435.19135820892262</v>
      </c>
      <c r="J47" s="7">
        <v>855.15915274723375</v>
      </c>
      <c r="K47" s="7">
        <v>841.42709188935476</v>
      </c>
      <c r="L47" s="7">
        <v>417.95896627719361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3:18" x14ac:dyDescent="0.25">
      <c r="C48" t="s">
        <v>7</v>
      </c>
      <c r="D48" s="7" cm="1">
        <f t="array" ref="D48:R48">_xlfn.ANCHORARRAY(Towers!C6)</f>
        <v>0</v>
      </c>
      <c r="E48" s="7">
        <v>0</v>
      </c>
      <c r="F48" s="7">
        <v>0</v>
      </c>
      <c r="G48" s="7">
        <v>0</v>
      </c>
      <c r="H48" s="7">
        <v>0</v>
      </c>
      <c r="I48" s="7">
        <v>588.27953482453484</v>
      </c>
      <c r="J48" s="7">
        <v>1155.9802810642566</v>
      </c>
      <c r="K48" s="7">
        <v>1137.4176643640942</v>
      </c>
      <c r="L48" s="7">
        <v>564.98526824894498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3:18" x14ac:dyDescent="0.25">
      <c r="C49" t="s">
        <v>70</v>
      </c>
      <c r="D49" s="7" t="e" cm="1">
        <f t="array" ref="D49:R49">_xlfn.ANCHORARRAY('Floating (turbine)'!C6)</f>
        <v>#DIV/0!</v>
      </c>
      <c r="E49" s="7" t="e">
        <v>#DIV/0!</v>
      </c>
      <c r="F49" s="7" t="e">
        <v>#DIV/0!</v>
      </c>
      <c r="G49" s="7" t="e">
        <v>#DIV/0!</v>
      </c>
      <c r="H49" s="7" t="e">
        <v>#DIV/0!</v>
      </c>
      <c r="I49" s="7">
        <v>4675.4534823652994</v>
      </c>
      <c r="J49" s="7">
        <v>9187.3534785797983</v>
      </c>
      <c r="K49" s="7">
        <v>9039.8238676466717</v>
      </c>
      <c r="L49" s="7">
        <v>4490.3182646112555</v>
      </c>
      <c r="M49" s="7" t="e">
        <v>#DIV/0!</v>
      </c>
      <c r="N49" s="7" t="e">
        <v>#DIV/0!</v>
      </c>
      <c r="O49" s="7" t="e">
        <v>#DIV/0!</v>
      </c>
      <c r="P49" s="7" t="e">
        <v>#DIV/0!</v>
      </c>
      <c r="Q49" s="7">
        <v>0</v>
      </c>
      <c r="R49" s="7">
        <v>0</v>
      </c>
    </row>
    <row r="50" spans="3:18" x14ac:dyDescent="0.25">
      <c r="C50" t="s">
        <v>71</v>
      </c>
      <c r="D50" s="7" t="e" cm="1">
        <f t="array" ref="D50:R50">_xlfn.ANCHORARRAY('Floating (floating OSS)'!C6)</f>
        <v>#DIV/0!</v>
      </c>
      <c r="E50" s="7" t="e">
        <v>#DIV/0!</v>
      </c>
      <c r="F50" s="7" t="e">
        <v>#DIV/0!</v>
      </c>
      <c r="G50" s="7" t="e">
        <v>#DIV/0!</v>
      </c>
      <c r="H50" s="7" t="e">
        <v>#DIV/0!</v>
      </c>
      <c r="I50" s="7">
        <v>140.26360447095897</v>
      </c>
      <c r="J50" s="7">
        <v>275.62060435739392</v>
      </c>
      <c r="K50" s="7">
        <v>271.19471602940007</v>
      </c>
      <c r="L50" s="7">
        <v>161.6514575260052</v>
      </c>
      <c r="M50" s="7" t="e">
        <v>#DIV/0!</v>
      </c>
      <c r="N50" s="7" t="e">
        <v>#DIV/0!</v>
      </c>
      <c r="O50" s="7" t="e">
        <v>#DIV/0!</v>
      </c>
      <c r="P50" s="7" t="e">
        <v>#DIV/0!</v>
      </c>
      <c r="Q50" s="7">
        <v>0</v>
      </c>
      <c r="R50" s="7">
        <v>0</v>
      </c>
    </row>
    <row r="51" spans="3:18" x14ac:dyDescent="0.25">
      <c r="C51" t="s">
        <v>72</v>
      </c>
      <c r="D51" s="7" cm="1">
        <f t="array" ref="D51:R51">_xlfn.ANCHORARRAY('Array Cable'!C6)</f>
        <v>0</v>
      </c>
      <c r="E51" s="7">
        <v>0</v>
      </c>
      <c r="F51" s="7">
        <v>0</v>
      </c>
      <c r="G51" s="7">
        <v>0</v>
      </c>
      <c r="H51" s="7">
        <v>0</v>
      </c>
      <c r="I51" s="7">
        <v>254.66528053493874</v>
      </c>
      <c r="J51" s="7">
        <v>500.42203602729933</v>
      </c>
      <c r="K51" s="7">
        <v>492.38630860594793</v>
      </c>
      <c r="L51" s="7">
        <v>203.81769113618276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3:18" x14ac:dyDescent="0.25">
      <c r="C52" t="s">
        <v>73</v>
      </c>
      <c r="D52" s="7" cm="1">
        <f t="array" ref="D52:R52">_xlfn.ANCHORARRAY('Export Cable'!C6)</f>
        <v>0</v>
      </c>
      <c r="E52" s="7">
        <v>0</v>
      </c>
      <c r="F52" s="7">
        <v>0</v>
      </c>
      <c r="G52" s="7">
        <v>0</v>
      </c>
      <c r="H52" s="7">
        <v>0</v>
      </c>
      <c r="I52" s="7">
        <v>532.29218472466709</v>
      </c>
      <c r="J52" s="7">
        <v>915.21858023435368</v>
      </c>
      <c r="K52" s="7">
        <v>900.52209104673864</v>
      </c>
      <c r="L52" s="7">
        <v>447.31300657141742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</sheetData>
  <mergeCells count="1">
    <mergeCell ref="A3:A8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zoomScale="70" zoomScaleNormal="70" workbookViewId="0">
      <selection activeCell="B5" sqref="B5"/>
    </sheetView>
  </sheetViews>
  <sheetFormatPr defaultRowHeight="15" x14ac:dyDescent="0.25"/>
  <sheetData>
    <row r="1" spans="1:17" x14ac:dyDescent="0.25">
      <c r="A1" s="8" t="s">
        <v>8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54</v>
      </c>
    </row>
    <row r="5" spans="1:17" x14ac:dyDescent="0.2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631.79339571139803</v>
      </c>
      <c r="I5" s="17">
        <v>1241.485830995023</v>
      </c>
      <c r="J5" s="17">
        <v>1221.5501746547379</v>
      </c>
      <c r="K5" s="17">
        <v>606.77609881564911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2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2527.1735828455921</v>
      </c>
      <c r="I6" s="17">
        <v>4965.9433239800919</v>
      </c>
      <c r="J6" s="17">
        <v>4886.2006986189517</v>
      </c>
      <c r="K6" s="17">
        <v>2427.1043952625964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54</v>
      </c>
    </row>
    <row r="25" spans="1:19" x14ac:dyDescent="0.25">
      <c r="A25" s="29">
        <v>0.25</v>
      </c>
      <c r="B25" s="16" t="s">
        <v>1</v>
      </c>
      <c r="C25" s="17" cm="1">
        <f t="array" ref="C25:Q25">'[1]Job-Estimates'!$B$17:$P$17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631.79339571139803</v>
      </c>
      <c r="I25" s="17">
        <v>1241.485830995023</v>
      </c>
      <c r="J25" s="17">
        <v>1221.5501746547379</v>
      </c>
      <c r="K25" s="17">
        <v>606.77609881564911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370.16055001768081</v>
      </c>
      <c r="S25" s="7">
        <f>MAX(_xlfn.ANCHORARRAY(C25))</f>
        <v>1241.485830995023</v>
      </c>
    </row>
    <row r="26" spans="1:19" x14ac:dyDescent="0.25">
      <c r="A26" s="30"/>
      <c r="B26" s="10" t="s">
        <v>2</v>
      </c>
      <c r="C26" s="7" cm="1">
        <f t="array" ref="C26:Q26">'[1]Job-Estimates'!$B$18:$P$18</f>
        <v>0</v>
      </c>
      <c r="D26" s="7">
        <v>0</v>
      </c>
      <c r="E26" s="7">
        <v>0</v>
      </c>
      <c r="F26" s="7">
        <v>0</v>
      </c>
      <c r="G26" s="7">
        <v>0</v>
      </c>
      <c r="H26" s="7">
        <v>224.93677288201204</v>
      </c>
      <c r="I26" s="7">
        <v>442.0049628539121</v>
      </c>
      <c r="J26" s="7">
        <v>434.90729099961976</v>
      </c>
      <c r="K26" s="7">
        <v>216.02988960630989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S26" s="7"/>
    </row>
    <row r="27" spans="1:19" x14ac:dyDescent="0.25">
      <c r="A27" s="30"/>
      <c r="B27" s="11" t="s">
        <v>3</v>
      </c>
      <c r="C27" s="7" cm="1">
        <f t="array" ref="C27:Q27">'[1]Job-Estimates'!$B$19:$P$19</f>
        <v>0</v>
      </c>
      <c r="D27" s="7">
        <v>0</v>
      </c>
      <c r="E27" s="7">
        <v>0</v>
      </c>
      <c r="F27" s="7">
        <v>0</v>
      </c>
      <c r="G27" s="7">
        <v>0</v>
      </c>
      <c r="H27" s="7">
        <v>406.85662282938603</v>
      </c>
      <c r="I27" s="7">
        <v>799.48086814111082</v>
      </c>
      <c r="J27" s="7">
        <v>786.64288365511811</v>
      </c>
      <c r="K27" s="7">
        <v>390.74620920933921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S27" s="7"/>
    </row>
    <row r="28" spans="1:19" x14ac:dyDescent="0.25">
      <c r="A28" s="31">
        <v>1</v>
      </c>
      <c r="B28" s="16" t="s">
        <v>1</v>
      </c>
      <c r="C28" s="17" cm="1">
        <f t="array" ref="C28:Q28">'[4]Job-Estimates'!$B$17:$P$17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2527.1735828455921</v>
      </c>
      <c r="I28" s="17">
        <v>4965.9433239800919</v>
      </c>
      <c r="J28" s="17">
        <v>4886.2006986189517</v>
      </c>
      <c r="K28" s="17">
        <v>2427.1043952625964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AVERAGE(C28:L28)</f>
        <v>1480.6422000707232</v>
      </c>
      <c r="S28" s="7">
        <f t="shared" ref="S28" si="0">MAX(_xlfn.ANCHORARRAY(C28))</f>
        <v>4965.9433239800919</v>
      </c>
    </row>
    <row r="29" spans="1:19" x14ac:dyDescent="0.25">
      <c r="A29" s="32"/>
      <c r="B29" s="10" t="s">
        <v>2</v>
      </c>
      <c r="C29" s="7" cm="1">
        <f t="array" ref="C29:Q29">'[4]Job-Estimates'!$B$18:$P$18</f>
        <v>0</v>
      </c>
      <c r="D29" s="7">
        <v>0</v>
      </c>
      <c r="E29" s="7">
        <v>0</v>
      </c>
      <c r="F29" s="7">
        <v>0</v>
      </c>
      <c r="G29" s="7">
        <v>0</v>
      </c>
      <c r="H29" s="7">
        <v>899.74709152804814</v>
      </c>
      <c r="I29" s="7">
        <v>1768.0198514156484</v>
      </c>
      <c r="J29" s="7">
        <v>1739.629163998479</v>
      </c>
      <c r="K29" s="7">
        <v>864.11955842523957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3</v>
      </c>
      <c r="C30" s="7" cm="1">
        <f t="array" ref="C30:Q30">'[4]Job-Estimates'!$B$19:$P$19</f>
        <v>0</v>
      </c>
      <c r="D30" s="7">
        <v>0</v>
      </c>
      <c r="E30" s="7">
        <v>0</v>
      </c>
      <c r="F30" s="7">
        <v>0</v>
      </c>
      <c r="G30" s="7">
        <v>0</v>
      </c>
      <c r="H30" s="7">
        <v>1627.4264913175441</v>
      </c>
      <c r="I30" s="7">
        <v>3197.9234725644433</v>
      </c>
      <c r="J30" s="7">
        <v>3146.5715346204724</v>
      </c>
      <c r="K30" s="7">
        <v>1562.9848368373569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/>
    </row>
    <row r="33" spans="1:18" x14ac:dyDescent="0.2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2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2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2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2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2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 t="str">
        <f>B24</f>
        <v>Unconstrained West Coast</v>
      </c>
    </row>
    <row r="63" spans="1:48" x14ac:dyDescent="0.2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2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2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2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2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25">
      <c r="C70">
        <v>2023</v>
      </c>
      <c r="D70" s="7">
        <f>E26</f>
        <v>0</v>
      </c>
      <c r="E70" s="7">
        <f>E27</f>
        <v>0</v>
      </c>
    </row>
    <row r="71" spans="3:18" x14ac:dyDescent="0.25">
      <c r="F71" s="7">
        <f>E29</f>
        <v>0</v>
      </c>
      <c r="G71" s="7">
        <f>E30</f>
        <v>0</v>
      </c>
    </row>
    <row r="73" spans="3:18" x14ac:dyDescent="0.25">
      <c r="C73">
        <v>2024</v>
      </c>
      <c r="D73" s="7">
        <f>F26</f>
        <v>0</v>
      </c>
      <c r="E73" s="7">
        <f>F27</f>
        <v>0</v>
      </c>
    </row>
    <row r="74" spans="3:18" x14ac:dyDescent="0.25">
      <c r="F74" s="7">
        <f>F29</f>
        <v>0</v>
      </c>
      <c r="G74" s="7">
        <f>F30</f>
        <v>0</v>
      </c>
    </row>
    <row r="76" spans="3:18" x14ac:dyDescent="0.25">
      <c r="C76">
        <v>2025</v>
      </c>
      <c r="D76" s="7">
        <f>G26</f>
        <v>0</v>
      </c>
      <c r="E76" s="7">
        <f>G27</f>
        <v>0</v>
      </c>
    </row>
    <row r="77" spans="3:18" x14ac:dyDescent="0.25">
      <c r="F77" s="7">
        <f>G29</f>
        <v>0</v>
      </c>
      <c r="G77" s="7">
        <f>G30</f>
        <v>0</v>
      </c>
    </row>
    <row r="79" spans="3:18" x14ac:dyDescent="0.25">
      <c r="C79">
        <v>2026</v>
      </c>
      <c r="D79" s="7">
        <f>H26</f>
        <v>224.93677288201204</v>
      </c>
      <c r="E79" s="7">
        <f>H27</f>
        <v>406.85662282938603</v>
      </c>
    </row>
    <row r="80" spans="3:18" x14ac:dyDescent="0.25">
      <c r="F80" s="7">
        <f>H29</f>
        <v>899.74709152804814</v>
      </c>
      <c r="G80" s="7">
        <f>H30</f>
        <v>1627.4264913175441</v>
      </c>
    </row>
    <row r="82" spans="3:7" x14ac:dyDescent="0.25">
      <c r="C82">
        <v>2027</v>
      </c>
      <c r="D82" s="7">
        <f>I26</f>
        <v>442.0049628539121</v>
      </c>
      <c r="E82" s="7">
        <f>I27</f>
        <v>799.48086814111082</v>
      </c>
    </row>
    <row r="83" spans="3:7" x14ac:dyDescent="0.25">
      <c r="F83" s="7">
        <f>I29</f>
        <v>1768.0198514156484</v>
      </c>
      <c r="G83" s="7">
        <f>I30</f>
        <v>3197.9234725644433</v>
      </c>
    </row>
    <row r="85" spans="3:7" x14ac:dyDescent="0.25">
      <c r="C85">
        <v>2028</v>
      </c>
      <c r="D85" s="7">
        <f>J26</f>
        <v>434.90729099961976</v>
      </c>
      <c r="E85" s="7">
        <f>J27</f>
        <v>786.64288365511811</v>
      </c>
    </row>
    <row r="86" spans="3:7" x14ac:dyDescent="0.25">
      <c r="F86" s="7">
        <f>J29</f>
        <v>1739.629163998479</v>
      </c>
      <c r="G86" s="7">
        <f>J30</f>
        <v>3146.5715346204724</v>
      </c>
    </row>
    <row r="88" spans="3:7" x14ac:dyDescent="0.25">
      <c r="C88">
        <v>2029</v>
      </c>
      <c r="D88" s="7">
        <f>K26</f>
        <v>216.02988960630989</v>
      </c>
      <c r="E88" s="7">
        <f>K27</f>
        <v>390.74620920933921</v>
      </c>
    </row>
    <row r="89" spans="3:7" x14ac:dyDescent="0.25">
      <c r="F89" s="7">
        <f>K29</f>
        <v>864.11955842523957</v>
      </c>
      <c r="G89" s="7">
        <f>K30</f>
        <v>1562.9848368373569</v>
      </c>
    </row>
    <row r="91" spans="3:7" x14ac:dyDescent="0.25">
      <c r="C91">
        <v>2030</v>
      </c>
      <c r="D91" s="7">
        <f>L26</f>
        <v>0</v>
      </c>
      <c r="E91" s="7">
        <f>L27</f>
        <v>0</v>
      </c>
    </row>
    <row r="92" spans="3:7" x14ac:dyDescent="0.25">
      <c r="F92" s="7">
        <f>L29</f>
        <v>0</v>
      </c>
      <c r="G92" s="7">
        <f>L30</f>
        <v>0</v>
      </c>
    </row>
    <row r="94" spans="3:7" x14ac:dyDescent="0.25">
      <c r="C94">
        <v>2031</v>
      </c>
      <c r="D94" s="7">
        <f>M26</f>
        <v>0</v>
      </c>
      <c r="E94" s="7">
        <f>M27</f>
        <v>0</v>
      </c>
    </row>
    <row r="95" spans="3:7" x14ac:dyDescent="0.25">
      <c r="F95" s="7">
        <f>M29</f>
        <v>0</v>
      </c>
      <c r="G95" s="7">
        <f>M30</f>
        <v>0</v>
      </c>
    </row>
    <row r="97" spans="3:7" x14ac:dyDescent="0.25">
      <c r="C97">
        <v>2032</v>
      </c>
      <c r="D97" s="7">
        <f>N26</f>
        <v>0</v>
      </c>
      <c r="E97" s="7">
        <f>N27</f>
        <v>0</v>
      </c>
    </row>
    <row r="98" spans="3:7" x14ac:dyDescent="0.25">
      <c r="F98" s="7">
        <f>N29</f>
        <v>0</v>
      </c>
      <c r="G98" s="7">
        <f>N30</f>
        <v>0</v>
      </c>
    </row>
    <row r="100" spans="3:7" x14ac:dyDescent="0.25">
      <c r="C100">
        <v>2033</v>
      </c>
      <c r="D100" s="7">
        <f>O26</f>
        <v>0</v>
      </c>
      <c r="E100" s="7">
        <f>O27</f>
        <v>0</v>
      </c>
    </row>
    <row r="101" spans="3:7" x14ac:dyDescent="0.25">
      <c r="F101" s="7">
        <f>O29</f>
        <v>0</v>
      </c>
      <c r="G101" s="7">
        <f>O30</f>
        <v>0</v>
      </c>
    </row>
    <row r="103" spans="3:7" x14ac:dyDescent="0.25">
      <c r="C103">
        <v>2034</v>
      </c>
      <c r="D103" s="7">
        <f>P26</f>
        <v>0</v>
      </c>
      <c r="E103" s="7">
        <f>P27</f>
        <v>0</v>
      </c>
    </row>
    <row r="104" spans="3:7" x14ac:dyDescent="0.25">
      <c r="F104" s="7">
        <f>P29</f>
        <v>0</v>
      </c>
      <c r="G104" s="7">
        <f>P30</f>
        <v>0</v>
      </c>
    </row>
    <row r="106" spans="3:7" x14ac:dyDescent="0.25">
      <c r="C106">
        <v>2035</v>
      </c>
      <c r="D106" s="7">
        <f>Q26</f>
        <v>0</v>
      </c>
      <c r="E106" s="7">
        <f>Q27</f>
        <v>0</v>
      </c>
    </row>
    <row r="107" spans="3:7" x14ac:dyDescent="0.2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07"/>
  <sheetViews>
    <sheetView zoomScale="55" zoomScaleNormal="55" workbookViewId="0">
      <selection activeCell="Q50" sqref="Q50"/>
    </sheetView>
  </sheetViews>
  <sheetFormatPr defaultRowHeight="15" x14ac:dyDescent="0.25"/>
  <sheetData>
    <row r="1" spans="1:17" x14ac:dyDescent="0.25">
      <c r="A1" s="8" t="s">
        <v>6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54</v>
      </c>
    </row>
    <row r="5" spans="1:17" x14ac:dyDescent="0.2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108.79783955223066</v>
      </c>
      <c r="I5" s="17">
        <v>213.78978818680844</v>
      </c>
      <c r="J5" s="17">
        <v>210.35677297233869</v>
      </c>
      <c r="K5" s="17">
        <v>104.4897415692984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2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435.19135820892262</v>
      </c>
      <c r="I6" s="17">
        <v>855.15915274723375</v>
      </c>
      <c r="J6" s="17">
        <v>841.42709188935476</v>
      </c>
      <c r="K6" s="17">
        <v>417.95896627719361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54</v>
      </c>
    </row>
    <row r="25" spans="1:19" x14ac:dyDescent="0.25">
      <c r="A25" s="29">
        <v>0.25</v>
      </c>
      <c r="B25" s="16" t="s">
        <v>1</v>
      </c>
      <c r="C25" s="17" cm="1">
        <f t="array" ref="C25:Q25">'[1]Job-Estimates'!$B$13:$P$13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108.79783955223066</v>
      </c>
      <c r="I25" s="17">
        <v>213.78978818680844</v>
      </c>
      <c r="J25" s="17">
        <v>210.35677297233869</v>
      </c>
      <c r="K25" s="17">
        <v>104.4897415692984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63.743414228067614</v>
      </c>
      <c r="S25" s="7">
        <f>MAX(_xlfn.ANCHORARRAY(C25))</f>
        <v>213.78978818680844</v>
      </c>
    </row>
    <row r="26" spans="1:19" x14ac:dyDescent="0.25">
      <c r="A26" s="30"/>
      <c r="B26" s="10" t="s">
        <v>2</v>
      </c>
      <c r="C26" s="7" cm="1">
        <f t="array" ref="C26:Q26">'[1]Job-Estimates'!$B$14:$P$14</f>
        <v>0</v>
      </c>
      <c r="D26" s="7">
        <v>0</v>
      </c>
      <c r="E26" s="7">
        <v>0</v>
      </c>
      <c r="F26" s="7">
        <v>0</v>
      </c>
      <c r="G26" s="7">
        <v>0</v>
      </c>
      <c r="H26" s="7">
        <v>52.422978306507943</v>
      </c>
      <c r="I26" s="7">
        <v>103.012132174643</v>
      </c>
      <c r="J26" s="7">
        <v>101.35797357319706</v>
      </c>
      <c r="K26" s="7">
        <v>50.347171212993487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9" x14ac:dyDescent="0.25">
      <c r="A27" s="30"/>
      <c r="B27" s="11" t="s">
        <v>3</v>
      </c>
      <c r="C27" s="7" cm="1">
        <f t="array" ref="C27:Q27">'[1]Job-Estimates'!$B$15:$P$15</f>
        <v>0</v>
      </c>
      <c r="D27" s="7">
        <v>0</v>
      </c>
      <c r="E27" s="7">
        <v>0</v>
      </c>
      <c r="F27" s="7">
        <v>0</v>
      </c>
      <c r="G27" s="7">
        <v>0</v>
      </c>
      <c r="H27" s="7">
        <v>56.374861245722713</v>
      </c>
      <c r="I27" s="7">
        <v>110.77765601216542</v>
      </c>
      <c r="J27" s="7">
        <v>108.99879939914163</v>
      </c>
      <c r="K27" s="7">
        <v>54.142570356304915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9" x14ac:dyDescent="0.25">
      <c r="A28" s="31">
        <v>1</v>
      </c>
      <c r="B28" s="16" t="s">
        <v>1</v>
      </c>
      <c r="C28" s="17" cm="1">
        <f t="array" ref="C28:Q28">'[4]Job-Estimates'!$B$13:$P$13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435.19135820892262</v>
      </c>
      <c r="I28" s="17">
        <v>855.15915274723375</v>
      </c>
      <c r="J28" s="17">
        <v>841.42709188935476</v>
      </c>
      <c r="K28" s="17">
        <v>417.95896627719361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196.13358224020806</v>
      </c>
      <c r="S28" s="7">
        <f>MAX(_xlfn.ANCHORARRAY(C28))</f>
        <v>855.15915274723375</v>
      </c>
    </row>
    <row r="29" spans="1:19" x14ac:dyDescent="0.25">
      <c r="A29" s="32"/>
      <c r="B29" s="10" t="s">
        <v>2</v>
      </c>
      <c r="C29" s="7" cm="1">
        <f t="array" ref="C29:Q29">'[4]Job-Estimates'!$B$14:$P$14</f>
        <v>0</v>
      </c>
      <c r="D29" s="7">
        <v>0</v>
      </c>
      <c r="E29" s="7">
        <v>0</v>
      </c>
      <c r="F29" s="7">
        <v>0</v>
      </c>
      <c r="G29" s="7">
        <v>0</v>
      </c>
      <c r="H29" s="7">
        <v>209.69191322603177</v>
      </c>
      <c r="I29" s="7">
        <v>412.048528698572</v>
      </c>
      <c r="J29" s="7">
        <v>405.43189429278823</v>
      </c>
      <c r="K29" s="7">
        <v>201.38868485197395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3</v>
      </c>
      <c r="C30" s="7" cm="1">
        <f t="array" ref="C30:Q30">'[4]Job-Estimates'!$B$15:$P$15</f>
        <v>0</v>
      </c>
      <c r="D30" s="7">
        <v>0</v>
      </c>
      <c r="E30" s="7">
        <v>0</v>
      </c>
      <c r="F30" s="7">
        <v>0</v>
      </c>
      <c r="G30" s="7">
        <v>0</v>
      </c>
      <c r="H30" s="7">
        <v>225.49944498289085</v>
      </c>
      <c r="I30" s="7">
        <v>443.11062404866169</v>
      </c>
      <c r="J30" s="7">
        <v>435.99519759656653</v>
      </c>
      <c r="K30" s="7">
        <v>216.57028142521966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/>
    </row>
    <row r="33" spans="1:18" x14ac:dyDescent="0.2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2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2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2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2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2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 t="str">
        <f>B24</f>
        <v>Unconstrained West Coast</v>
      </c>
    </row>
    <row r="63" spans="1:48" x14ac:dyDescent="0.2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2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2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2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2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25">
      <c r="C70">
        <v>2023</v>
      </c>
      <c r="D70" s="7">
        <f>E26</f>
        <v>0</v>
      </c>
      <c r="E70" s="7">
        <f>E27</f>
        <v>0</v>
      </c>
    </row>
    <row r="71" spans="3:18" x14ac:dyDescent="0.25">
      <c r="F71" s="7">
        <f>E29</f>
        <v>0</v>
      </c>
      <c r="G71" s="7">
        <f>E30</f>
        <v>0</v>
      </c>
    </row>
    <row r="73" spans="3:18" x14ac:dyDescent="0.25">
      <c r="C73">
        <v>2024</v>
      </c>
      <c r="D73" s="7">
        <f>F26</f>
        <v>0</v>
      </c>
      <c r="E73" s="7">
        <f>F27</f>
        <v>0</v>
      </c>
    </row>
    <row r="74" spans="3:18" x14ac:dyDescent="0.25">
      <c r="F74" s="7">
        <f>F29</f>
        <v>0</v>
      </c>
      <c r="G74" s="7">
        <f>F30</f>
        <v>0</v>
      </c>
    </row>
    <row r="76" spans="3:18" x14ac:dyDescent="0.25">
      <c r="C76">
        <v>2025</v>
      </c>
      <c r="D76" s="7">
        <f>G26</f>
        <v>0</v>
      </c>
      <c r="E76" s="7">
        <f>G27</f>
        <v>0</v>
      </c>
    </row>
    <row r="77" spans="3:18" x14ac:dyDescent="0.25">
      <c r="F77" s="7">
        <f>G29</f>
        <v>0</v>
      </c>
      <c r="G77" s="7">
        <f>G30</f>
        <v>0</v>
      </c>
    </row>
    <row r="79" spans="3:18" x14ac:dyDescent="0.25">
      <c r="C79">
        <v>2026</v>
      </c>
      <c r="D79" s="7">
        <f>H26</f>
        <v>52.422978306507943</v>
      </c>
      <c r="E79" s="7">
        <f>H27</f>
        <v>56.374861245722713</v>
      </c>
    </row>
    <row r="80" spans="3:18" x14ac:dyDescent="0.25">
      <c r="F80" s="7">
        <f>H29</f>
        <v>209.69191322603177</v>
      </c>
      <c r="G80" s="7">
        <f>H30</f>
        <v>225.49944498289085</v>
      </c>
    </row>
    <row r="82" spans="3:7" x14ac:dyDescent="0.25">
      <c r="C82">
        <v>2027</v>
      </c>
      <c r="D82" s="7">
        <f>I26</f>
        <v>103.012132174643</v>
      </c>
      <c r="E82" s="7">
        <f>I27</f>
        <v>110.77765601216542</v>
      </c>
    </row>
    <row r="83" spans="3:7" x14ac:dyDescent="0.25">
      <c r="F83" s="7">
        <f>I29</f>
        <v>412.048528698572</v>
      </c>
      <c r="G83" s="7">
        <f>I30</f>
        <v>443.11062404866169</v>
      </c>
    </row>
    <row r="85" spans="3:7" x14ac:dyDescent="0.25">
      <c r="C85">
        <v>2028</v>
      </c>
      <c r="D85" s="7">
        <f>J26</f>
        <v>101.35797357319706</v>
      </c>
      <c r="E85" s="7">
        <f>J27</f>
        <v>108.99879939914163</v>
      </c>
    </row>
    <row r="86" spans="3:7" x14ac:dyDescent="0.25">
      <c r="F86" s="7">
        <f>J29</f>
        <v>405.43189429278823</v>
      </c>
      <c r="G86" s="7">
        <f>J30</f>
        <v>435.99519759656653</v>
      </c>
    </row>
    <row r="88" spans="3:7" x14ac:dyDescent="0.25">
      <c r="C88">
        <v>2029</v>
      </c>
      <c r="D88" s="7">
        <f>K26</f>
        <v>50.347171212993487</v>
      </c>
      <c r="E88" s="7">
        <f>K27</f>
        <v>54.142570356304915</v>
      </c>
    </row>
    <row r="89" spans="3:7" x14ac:dyDescent="0.25">
      <c r="F89" s="7">
        <f>K29</f>
        <v>201.38868485197395</v>
      </c>
      <c r="G89" s="7">
        <f>K30</f>
        <v>216.57028142521966</v>
      </c>
    </row>
    <row r="91" spans="3:7" x14ac:dyDescent="0.25">
      <c r="C91">
        <v>2030</v>
      </c>
      <c r="D91" s="7">
        <f>L26</f>
        <v>0</v>
      </c>
      <c r="E91" s="7">
        <f>L27</f>
        <v>0</v>
      </c>
    </row>
    <row r="92" spans="3:7" x14ac:dyDescent="0.25">
      <c r="F92" s="7">
        <f>L29</f>
        <v>0</v>
      </c>
      <c r="G92" s="7">
        <f>L30</f>
        <v>0</v>
      </c>
    </row>
    <row r="94" spans="3:7" x14ac:dyDescent="0.25">
      <c r="C94">
        <v>2031</v>
      </c>
      <c r="D94" s="7">
        <f>M26</f>
        <v>0</v>
      </c>
      <c r="E94" s="7">
        <f>M27</f>
        <v>0</v>
      </c>
    </row>
    <row r="95" spans="3:7" x14ac:dyDescent="0.25">
      <c r="F95" s="7">
        <f>M29</f>
        <v>0</v>
      </c>
      <c r="G95" s="7">
        <f>M30</f>
        <v>0</v>
      </c>
    </row>
    <row r="97" spans="3:7" x14ac:dyDescent="0.25">
      <c r="C97">
        <v>2032</v>
      </c>
      <c r="D97" s="7">
        <f>N26</f>
        <v>0</v>
      </c>
      <c r="E97" s="7">
        <f>N27</f>
        <v>0</v>
      </c>
    </row>
    <row r="98" spans="3:7" x14ac:dyDescent="0.25">
      <c r="F98" s="7">
        <f>N29</f>
        <v>0</v>
      </c>
      <c r="G98" s="7">
        <f>N30</f>
        <v>0</v>
      </c>
    </row>
    <row r="100" spans="3:7" x14ac:dyDescent="0.25">
      <c r="C100">
        <v>2033</v>
      </c>
      <c r="D100" s="7">
        <f>O26</f>
        <v>0</v>
      </c>
      <c r="E100" s="7">
        <f>O27</f>
        <v>0</v>
      </c>
    </row>
    <row r="101" spans="3:7" x14ac:dyDescent="0.25">
      <c r="F101" s="7">
        <f>O29</f>
        <v>0</v>
      </c>
      <c r="G101" s="7">
        <f>O30</f>
        <v>0</v>
      </c>
    </row>
    <row r="103" spans="3:7" x14ac:dyDescent="0.25">
      <c r="C103">
        <v>2034</v>
      </c>
      <c r="D103" s="7">
        <f>P26</f>
        <v>0</v>
      </c>
      <c r="E103" s="7">
        <f>P27</f>
        <v>0</v>
      </c>
    </row>
    <row r="104" spans="3:7" x14ac:dyDescent="0.25">
      <c r="F104" s="7">
        <f>P29</f>
        <v>0</v>
      </c>
      <c r="G104" s="7">
        <f>P30</f>
        <v>0</v>
      </c>
    </row>
    <row r="106" spans="3:7" x14ac:dyDescent="0.25">
      <c r="C106">
        <v>2035</v>
      </c>
      <c r="D106" s="7">
        <f>Q26</f>
        <v>0</v>
      </c>
      <c r="E106" s="7">
        <f>Q27</f>
        <v>0</v>
      </c>
    </row>
    <row r="107" spans="3:7" x14ac:dyDescent="0.2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zoomScale="55" zoomScaleNormal="55" workbookViewId="0">
      <selection activeCell="P48" sqref="P48"/>
    </sheetView>
  </sheetViews>
  <sheetFormatPr defaultRowHeight="15" x14ac:dyDescent="0.25"/>
  <sheetData>
    <row r="1" spans="1:17" x14ac:dyDescent="0.25">
      <c r="A1" s="8" t="s">
        <v>7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54</v>
      </c>
    </row>
    <row r="5" spans="1:17" x14ac:dyDescent="0.2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147.06988370613371</v>
      </c>
      <c r="I5" s="17">
        <v>288.99507026606415</v>
      </c>
      <c r="J5" s="17">
        <v>284.35441609102355</v>
      </c>
      <c r="K5" s="17">
        <v>141.24631706223624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2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588.27953482453484</v>
      </c>
      <c r="I6" s="17">
        <v>1155.9802810642566</v>
      </c>
      <c r="J6" s="17">
        <v>1137.4176643640942</v>
      </c>
      <c r="K6" s="17">
        <v>564.98526824894498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8" x14ac:dyDescent="0.25">
      <c r="B17" s="10"/>
    </row>
    <row r="18" spans="1:18" x14ac:dyDescent="0.25">
      <c r="B18" s="10"/>
    </row>
    <row r="19" spans="1:18" x14ac:dyDescent="0.25">
      <c r="B19" s="9"/>
    </row>
    <row r="20" spans="1:18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25">
      <c r="B22" s="11"/>
    </row>
    <row r="23" spans="1:18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25">
      <c r="B24" s="9" t="s">
        <v>54</v>
      </c>
    </row>
    <row r="25" spans="1:18" x14ac:dyDescent="0.25">
      <c r="A25" s="29">
        <v>0.25</v>
      </c>
      <c r="B25" s="16" t="s">
        <v>1</v>
      </c>
      <c r="C25" s="17" cm="1">
        <f t="array" ref="C25:Q25">'[1]Job-Estimates'!$B$21:$P$21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147.06988370613371</v>
      </c>
      <c r="I25" s="17">
        <v>288.99507026606415</v>
      </c>
      <c r="J25" s="17">
        <v>284.35441609102355</v>
      </c>
      <c r="K25" s="17">
        <v>141.24631706223624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86.166568712545754</v>
      </c>
    </row>
    <row r="26" spans="1:18" x14ac:dyDescent="0.25">
      <c r="A26" s="30"/>
      <c r="B26" s="10" t="s">
        <v>2</v>
      </c>
      <c r="C26" s="7" cm="1">
        <f t="array" ref="C26:Q26">'[1]Job-Estimates'!$B$22:$P$22</f>
        <v>0</v>
      </c>
      <c r="D26" s="7">
        <v>0</v>
      </c>
      <c r="E26" s="7">
        <v>0</v>
      </c>
      <c r="F26" s="7">
        <v>0</v>
      </c>
      <c r="G26" s="7">
        <v>0</v>
      </c>
      <c r="H26" s="7">
        <v>64.141166663274646</v>
      </c>
      <c r="I26" s="7">
        <v>126.03859131240547</v>
      </c>
      <c r="J26" s="7">
        <v>124.01467611395016</v>
      </c>
      <c r="K26" s="7">
        <v>61.601351241734761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8" x14ac:dyDescent="0.25">
      <c r="A27" s="30"/>
      <c r="B27" s="11" t="s">
        <v>3</v>
      </c>
      <c r="C27" s="7" cm="1">
        <f t="array" ref="C27:Q27">'[1]Job-Estimates'!$B$23:$P$23</f>
        <v>0</v>
      </c>
      <c r="D27" s="7">
        <v>0</v>
      </c>
      <c r="E27" s="7">
        <v>0</v>
      </c>
      <c r="F27" s="7">
        <v>0</v>
      </c>
      <c r="G27" s="7">
        <v>0</v>
      </c>
      <c r="H27" s="7">
        <v>82.928717042859063</v>
      </c>
      <c r="I27" s="7">
        <v>162.95647895365869</v>
      </c>
      <c r="J27" s="7">
        <v>160.33973997707341</v>
      </c>
      <c r="K27" s="7">
        <v>79.644965820501469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8" x14ac:dyDescent="0.25">
      <c r="A28" s="31">
        <v>1</v>
      </c>
      <c r="B28" s="16" t="s">
        <v>1</v>
      </c>
      <c r="C28" s="17" cm="1">
        <f t="array" ref="C28:Q28">'[4]Job-Estimates'!$B$21:$P$21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588.27953482453484</v>
      </c>
      <c r="I28" s="17">
        <v>1155.9802810642566</v>
      </c>
      <c r="J28" s="17">
        <v>1137.4176643640942</v>
      </c>
      <c r="K28" s="17">
        <v>564.98526824894498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265.12790373091002</v>
      </c>
    </row>
    <row r="29" spans="1:18" x14ac:dyDescent="0.25">
      <c r="A29" s="32"/>
      <c r="B29" s="10" t="s">
        <v>2</v>
      </c>
      <c r="C29" s="7" cm="1">
        <f t="array" ref="C29:Q29">'[4]Job-Estimates'!$B$22:$P$22</f>
        <v>0</v>
      </c>
      <c r="D29" s="7">
        <v>0</v>
      </c>
      <c r="E29" s="7">
        <v>0</v>
      </c>
      <c r="F29" s="7">
        <v>0</v>
      </c>
      <c r="G29" s="7">
        <v>0</v>
      </c>
      <c r="H29" s="7">
        <v>256.56466665309858</v>
      </c>
      <c r="I29" s="7">
        <v>504.15436524962189</v>
      </c>
      <c r="J29" s="7">
        <v>496.05870445580064</v>
      </c>
      <c r="K29" s="7">
        <v>246.40540496693905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8" x14ac:dyDescent="0.25">
      <c r="A30" s="32"/>
      <c r="B30" s="11" t="s">
        <v>3</v>
      </c>
      <c r="C30" s="7" cm="1">
        <f t="array" ref="C30:Q30">'[4]Job-Estimates'!$B$23:$P$23</f>
        <v>0</v>
      </c>
      <c r="D30" s="7">
        <v>0</v>
      </c>
      <c r="E30" s="7">
        <v>0</v>
      </c>
      <c r="F30" s="7">
        <v>0</v>
      </c>
      <c r="G30" s="7">
        <v>0</v>
      </c>
      <c r="H30" s="7">
        <v>331.71486817143625</v>
      </c>
      <c r="I30" s="7">
        <v>651.82591581463475</v>
      </c>
      <c r="J30" s="7">
        <v>641.35895990829363</v>
      </c>
      <c r="K30" s="7">
        <v>318.57986328200587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8" x14ac:dyDescent="0.25">
      <c r="A31" s="14"/>
      <c r="B31" s="11"/>
    </row>
    <row r="32" spans="1:18" x14ac:dyDescent="0.25">
      <c r="B32" s="9"/>
    </row>
    <row r="33" spans="1:18" x14ac:dyDescent="0.2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2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2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2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2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2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 t="str">
        <f>B24</f>
        <v>Unconstrained West Coast</v>
      </c>
    </row>
    <row r="63" spans="1:48" x14ac:dyDescent="0.2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2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2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2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2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25">
      <c r="C70">
        <v>2023</v>
      </c>
      <c r="D70" s="7">
        <f>E26</f>
        <v>0</v>
      </c>
      <c r="E70" s="7">
        <f>E27</f>
        <v>0</v>
      </c>
    </row>
    <row r="71" spans="3:18" x14ac:dyDescent="0.25">
      <c r="F71" s="7">
        <f>E29</f>
        <v>0</v>
      </c>
      <c r="G71" s="7">
        <f>E30</f>
        <v>0</v>
      </c>
    </row>
    <row r="73" spans="3:18" x14ac:dyDescent="0.25">
      <c r="C73">
        <v>2024</v>
      </c>
      <c r="D73" s="7">
        <f>F26</f>
        <v>0</v>
      </c>
      <c r="E73" s="7">
        <f>F27</f>
        <v>0</v>
      </c>
    </row>
    <row r="74" spans="3:18" x14ac:dyDescent="0.25">
      <c r="F74" s="7">
        <f>F29</f>
        <v>0</v>
      </c>
      <c r="G74" s="7">
        <f>F30</f>
        <v>0</v>
      </c>
    </row>
    <row r="76" spans="3:18" x14ac:dyDescent="0.25">
      <c r="C76">
        <v>2025</v>
      </c>
      <c r="D76" s="7">
        <f>G26</f>
        <v>0</v>
      </c>
      <c r="E76" s="7">
        <f>G27</f>
        <v>0</v>
      </c>
    </row>
    <row r="77" spans="3:18" x14ac:dyDescent="0.25">
      <c r="F77" s="7">
        <f>G29</f>
        <v>0</v>
      </c>
      <c r="G77" s="7">
        <f>G30</f>
        <v>0</v>
      </c>
    </row>
    <row r="79" spans="3:18" x14ac:dyDescent="0.25">
      <c r="C79">
        <v>2026</v>
      </c>
      <c r="D79" s="7">
        <f>H26</f>
        <v>64.141166663274646</v>
      </c>
      <c r="E79" s="7">
        <f>H27</f>
        <v>82.928717042859063</v>
      </c>
    </row>
    <row r="80" spans="3:18" x14ac:dyDescent="0.25">
      <c r="F80" s="7">
        <f>H29</f>
        <v>256.56466665309858</v>
      </c>
      <c r="G80" s="7">
        <f>H30</f>
        <v>331.71486817143625</v>
      </c>
    </row>
    <row r="82" spans="3:7" x14ac:dyDescent="0.25">
      <c r="C82">
        <v>2027</v>
      </c>
      <c r="D82" s="7">
        <f>I26</f>
        <v>126.03859131240547</v>
      </c>
      <c r="E82" s="7">
        <f>I27</f>
        <v>162.95647895365869</v>
      </c>
    </row>
    <row r="83" spans="3:7" x14ac:dyDescent="0.25">
      <c r="F83" s="7">
        <f>I29</f>
        <v>504.15436524962189</v>
      </c>
      <c r="G83" s="7">
        <f>I30</f>
        <v>651.82591581463475</v>
      </c>
    </row>
    <row r="85" spans="3:7" x14ac:dyDescent="0.25">
      <c r="C85">
        <v>2028</v>
      </c>
      <c r="D85" s="7">
        <f>J26</f>
        <v>124.01467611395016</v>
      </c>
      <c r="E85" s="7">
        <f>J27</f>
        <v>160.33973997707341</v>
      </c>
    </row>
    <row r="86" spans="3:7" x14ac:dyDescent="0.25">
      <c r="F86" s="7">
        <f>J29</f>
        <v>496.05870445580064</v>
      </c>
      <c r="G86" s="7">
        <f>J30</f>
        <v>641.35895990829363</v>
      </c>
    </row>
    <row r="88" spans="3:7" x14ac:dyDescent="0.25">
      <c r="C88">
        <v>2029</v>
      </c>
      <c r="D88" s="7">
        <f>K26</f>
        <v>61.601351241734761</v>
      </c>
      <c r="E88" s="7">
        <f>K27</f>
        <v>79.644965820501469</v>
      </c>
    </row>
    <row r="89" spans="3:7" x14ac:dyDescent="0.25">
      <c r="F89" s="7">
        <f>K29</f>
        <v>246.40540496693905</v>
      </c>
      <c r="G89" s="7">
        <f>K30</f>
        <v>318.57986328200587</v>
      </c>
    </row>
    <row r="91" spans="3:7" x14ac:dyDescent="0.25">
      <c r="C91">
        <v>2030</v>
      </c>
      <c r="D91" s="7">
        <f>L26</f>
        <v>0</v>
      </c>
      <c r="E91" s="7">
        <f>L27</f>
        <v>0</v>
      </c>
    </row>
    <row r="92" spans="3:7" x14ac:dyDescent="0.25">
      <c r="F92" s="7">
        <f>L29</f>
        <v>0</v>
      </c>
      <c r="G92" s="7">
        <f>L30</f>
        <v>0</v>
      </c>
    </row>
    <row r="94" spans="3:7" x14ac:dyDescent="0.25">
      <c r="C94">
        <v>2031</v>
      </c>
      <c r="D94" s="7">
        <f>M26</f>
        <v>0</v>
      </c>
      <c r="E94" s="7">
        <f>M27</f>
        <v>0</v>
      </c>
    </row>
    <row r="95" spans="3:7" x14ac:dyDescent="0.25">
      <c r="F95" s="7">
        <f>M29</f>
        <v>0</v>
      </c>
      <c r="G95" s="7">
        <f>M30</f>
        <v>0</v>
      </c>
    </row>
    <row r="97" spans="3:7" x14ac:dyDescent="0.25">
      <c r="C97">
        <v>2032</v>
      </c>
      <c r="D97" s="7">
        <f>N26</f>
        <v>0</v>
      </c>
      <c r="E97" s="7">
        <f>N27</f>
        <v>0</v>
      </c>
    </row>
    <row r="98" spans="3:7" x14ac:dyDescent="0.25">
      <c r="F98" s="7">
        <f>N29</f>
        <v>0</v>
      </c>
      <c r="G98" s="7">
        <f>N30</f>
        <v>0</v>
      </c>
    </row>
    <row r="100" spans="3:7" x14ac:dyDescent="0.25">
      <c r="C100">
        <v>2033</v>
      </c>
      <c r="D100" s="7">
        <f>O26</f>
        <v>0</v>
      </c>
      <c r="E100" s="7">
        <f>O27</f>
        <v>0</v>
      </c>
    </row>
    <row r="101" spans="3:7" x14ac:dyDescent="0.25">
      <c r="F101" s="7">
        <f>O29</f>
        <v>0</v>
      </c>
      <c r="G101" s="7">
        <f>O30</f>
        <v>0</v>
      </c>
    </row>
    <row r="103" spans="3:7" x14ac:dyDescent="0.25">
      <c r="C103">
        <v>2034</v>
      </c>
      <c r="D103" s="7">
        <f>P26</f>
        <v>0</v>
      </c>
      <c r="E103" s="7">
        <f>P27</f>
        <v>0</v>
      </c>
    </row>
    <row r="104" spans="3:7" x14ac:dyDescent="0.25">
      <c r="F104" s="7">
        <f>P29</f>
        <v>0</v>
      </c>
      <c r="G104" s="7">
        <f>P30</f>
        <v>0</v>
      </c>
    </row>
    <row r="106" spans="3:7" x14ac:dyDescent="0.25">
      <c r="C106">
        <v>2035</v>
      </c>
      <c r="D106" s="7">
        <f>Q26</f>
        <v>0</v>
      </c>
      <c r="E106" s="7">
        <f>Q27</f>
        <v>0</v>
      </c>
    </row>
    <row r="107" spans="3:7" x14ac:dyDescent="0.2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zoomScale="55" zoomScaleNormal="55" workbookViewId="0">
      <selection activeCell="Q174" sqref="Q174"/>
    </sheetView>
  </sheetViews>
  <sheetFormatPr defaultRowHeight="15" x14ac:dyDescent="0.25"/>
  <sheetData>
    <row r="1" spans="1:17" x14ac:dyDescent="0.25">
      <c r="A1" s="8" t="s">
        <v>9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54</v>
      </c>
    </row>
    <row r="5" spans="1:17" x14ac:dyDescent="0.25">
      <c r="B5" s="19" t="s">
        <v>51</v>
      </c>
      <c r="C5" s="17" t="e" cm="1">
        <f t="array" ref="C5:Q5">_xlfn.ANCHORARRAY(C25)</f>
        <v>#DIV/0!</v>
      </c>
      <c r="D5" s="17" t="e">
        <v>#DIV/0!</v>
      </c>
      <c r="E5" s="17" t="e">
        <v>#DIV/0!</v>
      </c>
      <c r="F5" s="17" t="e">
        <v>#DIV/0!</v>
      </c>
      <c r="G5" s="17" t="e">
        <v>#DIV/0!</v>
      </c>
      <c r="H5" s="17">
        <v>1168.8633705913248</v>
      </c>
      <c r="I5" s="17">
        <v>2296.8383696449496</v>
      </c>
      <c r="J5" s="17">
        <v>2259.9559669116679</v>
      </c>
      <c r="K5" s="17">
        <v>1122.5795661528139</v>
      </c>
      <c r="L5" s="17" t="e">
        <v>#DIV/0!</v>
      </c>
      <c r="M5" s="17" t="e">
        <v>#DIV/0!</v>
      </c>
      <c r="N5" s="17" t="e">
        <v>#DIV/0!</v>
      </c>
      <c r="O5" s="17" t="e">
        <v>#DIV/0!</v>
      </c>
      <c r="P5" s="17">
        <v>0</v>
      </c>
      <c r="Q5" s="17">
        <v>0</v>
      </c>
    </row>
    <row r="6" spans="1:17" x14ac:dyDescent="0.25">
      <c r="B6" s="11" t="s">
        <v>52</v>
      </c>
      <c r="C6" s="17" t="e" cm="1">
        <f t="array" ref="C6:Q6">_xlfn.ANCHORARRAY(C28)</f>
        <v>#DIV/0!</v>
      </c>
      <c r="D6" s="17" t="e">
        <v>#DIV/0!</v>
      </c>
      <c r="E6" s="17" t="e">
        <v>#DIV/0!</v>
      </c>
      <c r="F6" s="17" t="e">
        <v>#DIV/0!</v>
      </c>
      <c r="G6" s="17" t="e">
        <v>#DIV/0!</v>
      </c>
      <c r="H6" s="17">
        <v>4675.4534823652994</v>
      </c>
      <c r="I6" s="17">
        <v>9187.3534785797983</v>
      </c>
      <c r="J6" s="17">
        <v>9039.8238676466717</v>
      </c>
      <c r="K6" s="17">
        <v>4490.3182646112555</v>
      </c>
      <c r="L6" s="17" t="e">
        <v>#DIV/0!</v>
      </c>
      <c r="M6" s="17" t="e">
        <v>#DIV/0!</v>
      </c>
      <c r="N6" s="17" t="e">
        <v>#DIV/0!</v>
      </c>
      <c r="O6" s="17" t="e">
        <v>#DIV/0!</v>
      </c>
      <c r="P6" s="17">
        <v>0</v>
      </c>
      <c r="Q6" s="17"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54</v>
      </c>
    </row>
    <row r="25" spans="1:19" x14ac:dyDescent="0.25">
      <c r="A25" s="29">
        <v>0.25</v>
      </c>
      <c r="B25" s="16" t="s">
        <v>1</v>
      </c>
      <c r="C25" s="17" t="e" cm="1">
        <f t="array" ref="C25:Q25">'[1]Job-Estimates'!$B$38:$P$38</f>
        <v>#DIV/0!</v>
      </c>
      <c r="D25" s="17" t="e">
        <v>#DIV/0!</v>
      </c>
      <c r="E25" s="17" t="e">
        <v>#DIV/0!</v>
      </c>
      <c r="F25" s="17" t="e">
        <v>#DIV/0!</v>
      </c>
      <c r="G25" s="17" t="e">
        <v>#DIV/0!</v>
      </c>
      <c r="H25" s="17">
        <v>1168.8633705913248</v>
      </c>
      <c r="I25" s="17">
        <v>2296.8383696449496</v>
      </c>
      <c r="J25" s="17">
        <v>2259.9559669116679</v>
      </c>
      <c r="K25" s="17">
        <v>1122.5795661528139</v>
      </c>
      <c r="L25" s="17" t="e">
        <v>#DIV/0!</v>
      </c>
      <c r="M25" s="17" t="e">
        <v>#DIV/0!</v>
      </c>
      <c r="N25" s="17" t="e">
        <v>#DIV/0!</v>
      </c>
      <c r="O25" s="17" t="e">
        <v>#DIV/0!</v>
      </c>
      <c r="P25" s="17">
        <v>0</v>
      </c>
      <c r="Q25" s="17">
        <v>0</v>
      </c>
      <c r="R25" s="7">
        <f>AVERAGE(H25:K25)</f>
        <v>1712.059318325189</v>
      </c>
      <c r="S25" s="7">
        <f>MAX(H25:K25)</f>
        <v>2296.8383696449496</v>
      </c>
    </row>
    <row r="26" spans="1:19" x14ac:dyDescent="0.25">
      <c r="A26" s="30"/>
      <c r="B26" s="10" t="s">
        <v>2</v>
      </c>
      <c r="C26" s="7" t="e" cm="1">
        <f t="array" ref="C26:Q26">'[1]Job-Estimates'!$B$39:$P$39</f>
        <v>#DIV/0!</v>
      </c>
      <c r="D26" s="7" t="e">
        <v>#DIV/0!</v>
      </c>
      <c r="E26" s="7" t="e">
        <v>#DIV/0!</v>
      </c>
      <c r="F26" s="7" t="e">
        <v>#DIV/0!</v>
      </c>
      <c r="G26" s="7" t="e">
        <v>#DIV/0!</v>
      </c>
      <c r="H26" s="7">
        <v>403.20858845130147</v>
      </c>
      <c r="I26" s="7">
        <v>792.31241240523673</v>
      </c>
      <c r="J26" s="7">
        <v>779.58953827046457</v>
      </c>
      <c r="K26" s="7">
        <v>387.24262705209452</v>
      </c>
      <c r="L26" s="7" t="e">
        <v>#DIV/0!</v>
      </c>
      <c r="M26" s="7" t="e">
        <v>#DIV/0!</v>
      </c>
      <c r="N26" s="7" t="e">
        <v>#DIV/0!</v>
      </c>
      <c r="O26" s="7" t="e">
        <v>#DIV/0!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3</v>
      </c>
      <c r="C27" s="7" t="e" cm="1">
        <f t="array" ref="C27:Q27">'[1]Job-Estimates'!$B$40:$P$40</f>
        <v>#DIV/0!</v>
      </c>
      <c r="D27" s="7" t="e">
        <v>#DIV/0!</v>
      </c>
      <c r="E27" s="7" t="e">
        <v>#DIV/0!</v>
      </c>
      <c r="F27" s="7" t="e">
        <v>#DIV/0!</v>
      </c>
      <c r="G27" s="7" t="e">
        <v>#DIV/0!</v>
      </c>
      <c r="H27" s="7">
        <v>765.65478214002326</v>
      </c>
      <c r="I27" s="7">
        <v>1504.5259572397129</v>
      </c>
      <c r="J27" s="7">
        <v>1480.3664286412034</v>
      </c>
      <c r="K27" s="7">
        <v>735.33693910071941</v>
      </c>
      <c r="L27" s="7" t="e">
        <v>#DIV/0!</v>
      </c>
      <c r="M27" s="7" t="e">
        <v>#DIV/0!</v>
      </c>
      <c r="N27" s="7" t="e">
        <v>#DIV/0!</v>
      </c>
      <c r="O27" s="7" t="e">
        <v>#DIV/0!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</v>
      </c>
      <c r="C28" s="17" t="e" cm="1">
        <f t="array" ref="C28:Q28">'[4]Job-Estimates'!$B$38:$P$38</f>
        <v>#DIV/0!</v>
      </c>
      <c r="D28" s="17" t="e">
        <v>#DIV/0!</v>
      </c>
      <c r="E28" s="17" t="e">
        <v>#DIV/0!</v>
      </c>
      <c r="F28" s="17" t="e">
        <v>#DIV/0!</v>
      </c>
      <c r="G28" s="17" t="e">
        <v>#DIV/0!</v>
      </c>
      <c r="H28" s="17">
        <v>4675.4534823652994</v>
      </c>
      <c r="I28" s="17">
        <v>9187.3534785797983</v>
      </c>
      <c r="J28" s="17">
        <v>9039.8238676466717</v>
      </c>
      <c r="K28" s="17">
        <v>4490.3182646112555</v>
      </c>
      <c r="L28" s="17" t="e">
        <v>#DIV/0!</v>
      </c>
      <c r="M28" s="17" t="e">
        <v>#DIV/0!</v>
      </c>
      <c r="N28" s="17" t="e">
        <v>#DIV/0!</v>
      </c>
      <c r="O28" s="17" t="e">
        <v>#DIV/0!</v>
      </c>
      <c r="P28" s="17">
        <v>0</v>
      </c>
      <c r="Q28" s="17">
        <v>0</v>
      </c>
      <c r="R28" s="7">
        <f>AVERAGE(H28:K28)</f>
        <v>6848.237273300756</v>
      </c>
      <c r="S28" s="7">
        <f>MAX(H28:K28)</f>
        <v>9187.3534785797983</v>
      </c>
    </row>
    <row r="29" spans="1:19" x14ac:dyDescent="0.25">
      <c r="A29" s="32"/>
      <c r="B29" s="10" t="s">
        <v>2</v>
      </c>
      <c r="C29" s="7" t="e" cm="1">
        <f t="array" ref="C29:Q29">'[4]Job-Estimates'!$B$39:$P$39</f>
        <v>#DIV/0!</v>
      </c>
      <c r="D29" s="7" t="e">
        <v>#DIV/0!</v>
      </c>
      <c r="E29" s="7" t="e">
        <v>#DIV/0!</v>
      </c>
      <c r="F29" s="7" t="e">
        <v>#DIV/0!</v>
      </c>
      <c r="G29" s="7" t="e">
        <v>#DIV/0!</v>
      </c>
      <c r="H29" s="7">
        <v>1612.8343538052059</v>
      </c>
      <c r="I29" s="7">
        <v>3169.2496496209469</v>
      </c>
      <c r="J29" s="7">
        <v>3118.3581530818583</v>
      </c>
      <c r="K29" s="7">
        <v>1548.9705082083781</v>
      </c>
      <c r="L29" s="7" t="e">
        <v>#DIV/0!</v>
      </c>
      <c r="M29" s="7" t="e">
        <v>#DIV/0!</v>
      </c>
      <c r="N29" s="7" t="e">
        <v>#DIV/0!</v>
      </c>
      <c r="O29" s="7" t="e">
        <v>#DIV/0!</v>
      </c>
      <c r="P29" s="7">
        <v>0</v>
      </c>
      <c r="Q29" s="7">
        <v>0</v>
      </c>
      <c r="R29" s="7"/>
      <c r="S29" s="7"/>
    </row>
    <row r="30" spans="1:19" x14ac:dyDescent="0.25">
      <c r="A30" s="32"/>
      <c r="B30" s="11" t="s">
        <v>3</v>
      </c>
      <c r="C30" s="7" t="e" cm="1">
        <f t="array" ref="C30:Q30">'[4]Job-Estimates'!$B$40:$P$40</f>
        <v>#DIV/0!</v>
      </c>
      <c r="D30" s="7" t="e">
        <v>#DIV/0!</v>
      </c>
      <c r="E30" s="7" t="e">
        <v>#DIV/0!</v>
      </c>
      <c r="F30" s="7" t="e">
        <v>#DIV/0!</v>
      </c>
      <c r="G30" s="7" t="e">
        <v>#DIV/0!</v>
      </c>
      <c r="H30" s="7">
        <v>3062.619128560093</v>
      </c>
      <c r="I30" s="7">
        <v>6018.1038289588514</v>
      </c>
      <c r="J30" s="7">
        <v>5921.4657145648134</v>
      </c>
      <c r="K30" s="7">
        <v>2941.3477564028776</v>
      </c>
      <c r="L30" s="7" t="e">
        <v>#DIV/0!</v>
      </c>
      <c r="M30" s="7" t="e">
        <v>#DIV/0!</v>
      </c>
      <c r="N30" s="7" t="e">
        <v>#DIV/0!</v>
      </c>
      <c r="O30" s="7" t="e">
        <v>#DIV/0!</v>
      </c>
      <c r="P30" s="7">
        <v>0</v>
      </c>
      <c r="Q30" s="7">
        <v>0</v>
      </c>
      <c r="R30" s="7"/>
      <c r="S30" s="7"/>
    </row>
    <row r="31" spans="1:19" x14ac:dyDescent="0.25">
      <c r="A31" s="14"/>
      <c r="B31" s="11"/>
    </row>
    <row r="32" spans="1:19" x14ac:dyDescent="0.25">
      <c r="B32" s="9"/>
    </row>
    <row r="33" spans="1:18" x14ac:dyDescent="0.2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2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2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2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2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2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 t="str">
        <f>B24</f>
        <v>Unconstrained West Coast</v>
      </c>
    </row>
    <row r="63" spans="1:48" x14ac:dyDescent="0.2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25">
      <c r="C64">
        <v>2021</v>
      </c>
      <c r="D64" s="7" t="e">
        <f>C26</f>
        <v>#DIV/0!</v>
      </c>
      <c r="E64" s="7" t="e">
        <f>C27</f>
        <v>#DIV/0!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25">
      <c r="D65" s="7"/>
      <c r="E65" s="7"/>
      <c r="F65" s="7" t="e">
        <f>C29</f>
        <v>#DIV/0!</v>
      </c>
      <c r="G65" s="7" t="e">
        <f>C30</f>
        <v>#DIV/0!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25">
      <c r="C67">
        <v>2022</v>
      </c>
      <c r="D67" s="7" t="e">
        <f>D26</f>
        <v>#DIV/0!</v>
      </c>
      <c r="E67" s="7" t="e">
        <f>D27</f>
        <v>#DIV/0!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25">
      <c r="D68" s="7"/>
      <c r="E68" s="7"/>
      <c r="F68" s="7" t="e">
        <f>D29</f>
        <v>#DIV/0!</v>
      </c>
      <c r="G68" s="7" t="e">
        <f>D30</f>
        <v>#DIV/0!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25">
      <c r="C70">
        <v>2023</v>
      </c>
      <c r="D70" s="7" t="e">
        <f>E26</f>
        <v>#DIV/0!</v>
      </c>
      <c r="E70" s="7" t="e">
        <f>E27</f>
        <v>#DIV/0!</v>
      </c>
    </row>
    <row r="71" spans="3:18" x14ac:dyDescent="0.25">
      <c r="F71" s="7" t="e">
        <f>E29</f>
        <v>#DIV/0!</v>
      </c>
      <c r="G71" s="7" t="e">
        <f>E30</f>
        <v>#DIV/0!</v>
      </c>
    </row>
    <row r="73" spans="3:18" x14ac:dyDescent="0.25">
      <c r="C73">
        <v>2024</v>
      </c>
      <c r="D73" s="7" t="e">
        <f>F26</f>
        <v>#DIV/0!</v>
      </c>
      <c r="E73" s="7" t="e">
        <f>F27</f>
        <v>#DIV/0!</v>
      </c>
    </row>
    <row r="74" spans="3:18" x14ac:dyDescent="0.25">
      <c r="F74" s="7" t="e">
        <f>F29</f>
        <v>#DIV/0!</v>
      </c>
      <c r="G74" s="7" t="e">
        <f>F30</f>
        <v>#DIV/0!</v>
      </c>
    </row>
    <row r="76" spans="3:18" x14ac:dyDescent="0.25">
      <c r="C76">
        <v>2025</v>
      </c>
      <c r="D76" s="7" t="e">
        <f>G26</f>
        <v>#DIV/0!</v>
      </c>
      <c r="E76" s="7" t="e">
        <f>G27</f>
        <v>#DIV/0!</v>
      </c>
    </row>
    <row r="77" spans="3:18" x14ac:dyDescent="0.25">
      <c r="F77" s="7" t="e">
        <f>G29</f>
        <v>#DIV/0!</v>
      </c>
      <c r="G77" s="7" t="e">
        <f>G30</f>
        <v>#DIV/0!</v>
      </c>
    </row>
    <row r="79" spans="3:18" x14ac:dyDescent="0.25">
      <c r="C79">
        <v>2026</v>
      </c>
      <c r="D79" s="7">
        <f>H26</f>
        <v>403.20858845130147</v>
      </c>
      <c r="E79" s="7">
        <f>H27</f>
        <v>765.65478214002326</v>
      </c>
    </row>
    <row r="80" spans="3:18" x14ac:dyDescent="0.25">
      <c r="F80" s="7">
        <f>H29</f>
        <v>1612.8343538052059</v>
      </c>
      <c r="G80" s="7">
        <f>H30</f>
        <v>3062.619128560093</v>
      </c>
    </row>
    <row r="82" spans="3:7" x14ac:dyDescent="0.25">
      <c r="C82">
        <v>2027</v>
      </c>
      <c r="D82" s="7">
        <f>I26</f>
        <v>792.31241240523673</v>
      </c>
      <c r="E82" s="7">
        <f>I27</f>
        <v>1504.5259572397129</v>
      </c>
    </row>
    <row r="83" spans="3:7" x14ac:dyDescent="0.25">
      <c r="F83" s="7">
        <f>I29</f>
        <v>3169.2496496209469</v>
      </c>
      <c r="G83" s="7">
        <f>I30</f>
        <v>6018.1038289588514</v>
      </c>
    </row>
    <row r="85" spans="3:7" x14ac:dyDescent="0.25">
      <c r="C85">
        <v>2028</v>
      </c>
      <c r="D85" s="7">
        <f>J26</f>
        <v>779.58953827046457</v>
      </c>
      <c r="E85" s="7">
        <f>J27</f>
        <v>1480.3664286412034</v>
      </c>
    </row>
    <row r="86" spans="3:7" x14ac:dyDescent="0.25">
      <c r="F86" s="7">
        <f>J29</f>
        <v>3118.3581530818583</v>
      </c>
      <c r="G86" s="7">
        <f>J30</f>
        <v>5921.4657145648134</v>
      </c>
    </row>
    <row r="88" spans="3:7" x14ac:dyDescent="0.25">
      <c r="C88">
        <v>2029</v>
      </c>
      <c r="D88" s="7">
        <f>K26</f>
        <v>387.24262705209452</v>
      </c>
      <c r="E88" s="7">
        <f>K27</f>
        <v>735.33693910071941</v>
      </c>
    </row>
    <row r="89" spans="3:7" x14ac:dyDescent="0.25">
      <c r="F89" s="7">
        <f>K29</f>
        <v>1548.9705082083781</v>
      </c>
      <c r="G89" s="7">
        <f>K30</f>
        <v>2941.3477564028776</v>
      </c>
    </row>
    <row r="91" spans="3:7" x14ac:dyDescent="0.25">
      <c r="C91">
        <v>2030</v>
      </c>
      <c r="D91" s="7" t="e">
        <f>L26</f>
        <v>#DIV/0!</v>
      </c>
      <c r="E91" s="7" t="e">
        <f>L27</f>
        <v>#DIV/0!</v>
      </c>
    </row>
    <row r="92" spans="3:7" x14ac:dyDescent="0.25">
      <c r="F92" s="7" t="e">
        <f>L29</f>
        <v>#DIV/0!</v>
      </c>
      <c r="G92" s="7" t="e">
        <f>L30</f>
        <v>#DIV/0!</v>
      </c>
    </row>
    <row r="94" spans="3:7" x14ac:dyDescent="0.25">
      <c r="C94">
        <v>2031</v>
      </c>
      <c r="D94" s="7" t="e">
        <f>M26</f>
        <v>#DIV/0!</v>
      </c>
      <c r="E94" s="7" t="e">
        <f>M27</f>
        <v>#DIV/0!</v>
      </c>
    </row>
    <row r="95" spans="3:7" x14ac:dyDescent="0.25">
      <c r="F95" s="7" t="e">
        <f>M29</f>
        <v>#DIV/0!</v>
      </c>
      <c r="G95" s="7" t="e">
        <f>M30</f>
        <v>#DIV/0!</v>
      </c>
    </row>
    <row r="97" spans="3:7" x14ac:dyDescent="0.25">
      <c r="C97">
        <v>2032</v>
      </c>
      <c r="D97" s="7" t="e">
        <f>N26</f>
        <v>#DIV/0!</v>
      </c>
      <c r="E97" s="7" t="e">
        <f>N27</f>
        <v>#DIV/0!</v>
      </c>
    </row>
    <row r="98" spans="3:7" x14ac:dyDescent="0.25">
      <c r="F98" s="7" t="e">
        <f>N29</f>
        <v>#DIV/0!</v>
      </c>
      <c r="G98" s="7" t="e">
        <f>N30</f>
        <v>#DIV/0!</v>
      </c>
    </row>
    <row r="100" spans="3:7" x14ac:dyDescent="0.25">
      <c r="C100">
        <v>2033</v>
      </c>
      <c r="D100" s="7" t="e">
        <f>O26</f>
        <v>#DIV/0!</v>
      </c>
      <c r="E100" s="7" t="e">
        <f>O27</f>
        <v>#DIV/0!</v>
      </c>
    </row>
    <row r="101" spans="3:7" x14ac:dyDescent="0.25">
      <c r="F101" s="7" t="e">
        <f>O29</f>
        <v>#DIV/0!</v>
      </c>
      <c r="G101" s="7" t="e">
        <f>O30</f>
        <v>#DIV/0!</v>
      </c>
    </row>
    <row r="103" spans="3:7" x14ac:dyDescent="0.25">
      <c r="C103">
        <v>2034</v>
      </c>
      <c r="D103" s="7">
        <f>P26</f>
        <v>0</v>
      </c>
      <c r="E103" s="7">
        <f>P27</f>
        <v>0</v>
      </c>
    </row>
    <row r="104" spans="3:7" x14ac:dyDescent="0.25">
      <c r="F104" s="7">
        <f>P29</f>
        <v>0</v>
      </c>
      <c r="G104" s="7">
        <f>P30</f>
        <v>0</v>
      </c>
    </row>
    <row r="106" spans="3:7" x14ac:dyDescent="0.25">
      <c r="C106">
        <v>2035</v>
      </c>
      <c r="D106" s="7">
        <f>Q26</f>
        <v>0</v>
      </c>
      <c r="E106" s="7">
        <f>Q27</f>
        <v>0</v>
      </c>
    </row>
    <row r="107" spans="3:7" x14ac:dyDescent="0.2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zoomScale="55" zoomScaleNormal="55" workbookViewId="0">
      <selection activeCell="S29" sqref="S29"/>
    </sheetView>
  </sheetViews>
  <sheetFormatPr defaultRowHeight="15" x14ac:dyDescent="0.25"/>
  <sheetData>
    <row r="1" spans="1:17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54</v>
      </c>
    </row>
    <row r="5" spans="1:17" x14ac:dyDescent="0.25">
      <c r="B5" s="19" t="s">
        <v>51</v>
      </c>
      <c r="C5" s="17" t="e" cm="1">
        <f t="array" ref="C5:Q5">_xlfn.ANCHORARRAY(C25)</f>
        <v>#DIV/0!</v>
      </c>
      <c r="D5" s="17" t="e">
        <v>#DIV/0!</v>
      </c>
      <c r="E5" s="17" t="e">
        <v>#DIV/0!</v>
      </c>
      <c r="F5" s="17" t="e">
        <v>#DIV/0!</v>
      </c>
      <c r="G5" s="17" t="e">
        <v>#DIV/0!</v>
      </c>
      <c r="H5" s="17">
        <v>35.065901117739742</v>
      </c>
      <c r="I5" s="17">
        <v>68.905151089348479</v>
      </c>
      <c r="J5" s="17">
        <v>67.798679007350017</v>
      </c>
      <c r="K5" s="17">
        <v>40.412864381501301</v>
      </c>
      <c r="L5" s="17" t="e">
        <v>#DIV/0!</v>
      </c>
      <c r="M5" s="17" t="e">
        <v>#DIV/0!</v>
      </c>
      <c r="N5" s="17" t="e">
        <v>#DIV/0!</v>
      </c>
      <c r="O5" s="17" t="e">
        <v>#DIV/0!</v>
      </c>
      <c r="P5" s="17">
        <v>0</v>
      </c>
      <c r="Q5" s="17">
        <v>0</v>
      </c>
    </row>
    <row r="6" spans="1:17" x14ac:dyDescent="0.25">
      <c r="B6" s="11" t="s">
        <v>52</v>
      </c>
      <c r="C6" s="17" t="e" cm="1">
        <f t="array" ref="C6:Q6">_xlfn.ANCHORARRAY(C28)</f>
        <v>#DIV/0!</v>
      </c>
      <c r="D6" s="17" t="e">
        <v>#DIV/0!</v>
      </c>
      <c r="E6" s="17" t="e">
        <v>#DIV/0!</v>
      </c>
      <c r="F6" s="17" t="e">
        <v>#DIV/0!</v>
      </c>
      <c r="G6" s="17" t="e">
        <v>#DIV/0!</v>
      </c>
      <c r="H6" s="17">
        <v>140.26360447095897</v>
      </c>
      <c r="I6" s="17">
        <v>275.62060435739392</v>
      </c>
      <c r="J6" s="17">
        <v>271.19471602940007</v>
      </c>
      <c r="K6" s="17">
        <v>161.6514575260052</v>
      </c>
      <c r="L6" s="17" t="e">
        <v>#DIV/0!</v>
      </c>
      <c r="M6" s="17" t="e">
        <v>#DIV/0!</v>
      </c>
      <c r="N6" s="17" t="e">
        <v>#DIV/0!</v>
      </c>
      <c r="O6" s="17" t="e">
        <v>#DIV/0!</v>
      </c>
      <c r="P6" s="17">
        <v>0</v>
      </c>
      <c r="Q6" s="17"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54</v>
      </c>
    </row>
    <row r="25" spans="1:19" x14ac:dyDescent="0.25">
      <c r="A25" s="29">
        <v>0.25</v>
      </c>
      <c r="B25" s="16" t="s">
        <v>1</v>
      </c>
      <c r="C25" s="17" t="e" cm="1">
        <f t="array" ref="C25:Q25">'[1]Job-Estimates'!$B$43:$P$43</f>
        <v>#DIV/0!</v>
      </c>
      <c r="D25" s="17" t="e">
        <v>#DIV/0!</v>
      </c>
      <c r="E25" s="17" t="e">
        <v>#DIV/0!</v>
      </c>
      <c r="F25" s="17" t="e">
        <v>#DIV/0!</v>
      </c>
      <c r="G25" s="17" t="e">
        <v>#DIV/0!</v>
      </c>
      <c r="H25" s="17">
        <v>35.065901117739742</v>
      </c>
      <c r="I25" s="17">
        <v>68.905151089348479</v>
      </c>
      <c r="J25" s="17">
        <v>67.798679007350017</v>
      </c>
      <c r="K25" s="17">
        <v>40.412864381501301</v>
      </c>
      <c r="L25" s="17" t="e">
        <v>#DIV/0!</v>
      </c>
      <c r="M25" s="17" t="e">
        <v>#DIV/0!</v>
      </c>
      <c r="N25" s="17" t="e">
        <v>#DIV/0!</v>
      </c>
      <c r="O25" s="17" t="e">
        <v>#DIV/0!</v>
      </c>
      <c r="P25" s="17">
        <v>0</v>
      </c>
      <c r="Q25" s="17">
        <v>0</v>
      </c>
      <c r="R25" s="7">
        <f>AVERAGE(H25:K25)</f>
        <v>53.045648898984886</v>
      </c>
      <c r="S25" s="7">
        <f>MAX(H25:K25)</f>
        <v>68.905151089348479</v>
      </c>
    </row>
    <row r="26" spans="1:19" x14ac:dyDescent="0.25">
      <c r="A26" s="30"/>
      <c r="B26" s="10" t="s">
        <v>2</v>
      </c>
      <c r="C26" s="7" t="e" cm="1">
        <f t="array" ref="C26:Q26">'[1]Job-Estimates'!$B$44:$P$44</f>
        <v>#DIV/0!</v>
      </c>
      <c r="D26" s="7" t="e">
        <v>#DIV/0!</v>
      </c>
      <c r="E26" s="7" t="e">
        <v>#DIV/0!</v>
      </c>
      <c r="F26" s="7" t="e">
        <v>#DIV/0!</v>
      </c>
      <c r="G26" s="7" t="e">
        <v>#DIV/0!</v>
      </c>
      <c r="H26" s="7">
        <v>12.096257653539043</v>
      </c>
      <c r="I26" s="7">
        <v>23.769372372157097</v>
      </c>
      <c r="J26" s="7">
        <v>23.387686148113932</v>
      </c>
      <c r="K26" s="7">
        <v>13.940734573875403</v>
      </c>
      <c r="L26" s="7" t="e">
        <v>#DIV/0!</v>
      </c>
      <c r="M26" s="7" t="e">
        <v>#DIV/0!</v>
      </c>
      <c r="N26" s="7" t="e">
        <v>#DIV/0!</v>
      </c>
      <c r="O26" s="7" t="e">
        <v>#DIV/0!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3</v>
      </c>
      <c r="C27" s="7" t="e" cm="1">
        <f t="array" ref="C27:Q27">'[1]Job-Estimates'!$B$45:$P$45</f>
        <v>#DIV/0!</v>
      </c>
      <c r="D27" s="7" t="e">
        <v>#DIV/0!</v>
      </c>
      <c r="E27" s="7" t="e">
        <v>#DIV/0!</v>
      </c>
      <c r="F27" s="7" t="e">
        <v>#DIV/0!</v>
      </c>
      <c r="G27" s="7" t="e">
        <v>#DIV/0!</v>
      </c>
      <c r="H27" s="7">
        <v>22.969643464200697</v>
      </c>
      <c r="I27" s="7">
        <v>45.135778717191378</v>
      </c>
      <c r="J27" s="7">
        <v>44.410992859236089</v>
      </c>
      <c r="K27" s="7">
        <v>26.472129807625898</v>
      </c>
      <c r="L27" s="7" t="e">
        <v>#DIV/0!</v>
      </c>
      <c r="M27" s="7" t="e">
        <v>#DIV/0!</v>
      </c>
      <c r="N27" s="7" t="e">
        <v>#DIV/0!</v>
      </c>
      <c r="O27" s="7" t="e">
        <v>#DIV/0!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</v>
      </c>
      <c r="C28" s="17" t="e" cm="1">
        <f t="array" ref="C28:Q28">'[4]Job-Estimates'!$B$43:$P$43</f>
        <v>#DIV/0!</v>
      </c>
      <c r="D28" s="17" t="e">
        <v>#DIV/0!</v>
      </c>
      <c r="E28" s="17" t="e">
        <v>#DIV/0!</v>
      </c>
      <c r="F28" s="17" t="e">
        <v>#DIV/0!</v>
      </c>
      <c r="G28" s="17" t="e">
        <v>#DIV/0!</v>
      </c>
      <c r="H28" s="17">
        <v>140.26360447095897</v>
      </c>
      <c r="I28" s="17">
        <v>275.62060435739392</v>
      </c>
      <c r="J28" s="17">
        <v>271.19471602940007</v>
      </c>
      <c r="K28" s="17">
        <v>161.6514575260052</v>
      </c>
      <c r="L28" s="17" t="e">
        <v>#DIV/0!</v>
      </c>
      <c r="M28" s="17" t="e">
        <v>#DIV/0!</v>
      </c>
      <c r="N28" s="17" t="e">
        <v>#DIV/0!</v>
      </c>
      <c r="O28" s="17" t="e">
        <v>#DIV/0!</v>
      </c>
      <c r="P28" s="17">
        <v>0</v>
      </c>
      <c r="Q28" s="17">
        <v>0</v>
      </c>
      <c r="R28" s="7">
        <f>AVERAGE(H28:K28)</f>
        <v>212.18259559593955</v>
      </c>
      <c r="S28" s="7">
        <f>MAX(H28:K28)</f>
        <v>275.62060435739392</v>
      </c>
    </row>
    <row r="29" spans="1:19" x14ac:dyDescent="0.25">
      <c r="A29" s="32"/>
      <c r="B29" s="10" t="s">
        <v>2</v>
      </c>
      <c r="C29" s="7" t="e" cm="1">
        <f t="array" ref="C29:Q29">'[4]Job-Estimates'!$B$44:$P$44</f>
        <v>#DIV/0!</v>
      </c>
      <c r="D29" s="7" t="e">
        <v>#DIV/0!</v>
      </c>
      <c r="E29" s="7" t="e">
        <v>#DIV/0!</v>
      </c>
      <c r="F29" s="7" t="e">
        <v>#DIV/0!</v>
      </c>
      <c r="G29" s="7" t="e">
        <v>#DIV/0!</v>
      </c>
      <c r="H29" s="7">
        <v>48.385030614156172</v>
      </c>
      <c r="I29" s="7">
        <v>95.077489488628387</v>
      </c>
      <c r="J29" s="7">
        <v>93.550744592455729</v>
      </c>
      <c r="K29" s="7">
        <v>55.762938295501613</v>
      </c>
      <c r="L29" s="7" t="e">
        <v>#DIV/0!</v>
      </c>
      <c r="M29" s="7" t="e">
        <v>#DIV/0!</v>
      </c>
      <c r="N29" s="7" t="e">
        <v>#DIV/0!</v>
      </c>
      <c r="O29" s="7" t="e">
        <v>#DIV/0!</v>
      </c>
      <c r="P29" s="7">
        <v>0</v>
      </c>
      <c r="Q29" s="7">
        <v>0</v>
      </c>
    </row>
    <row r="30" spans="1:19" x14ac:dyDescent="0.25">
      <c r="A30" s="32"/>
      <c r="B30" s="11" t="s">
        <v>3</v>
      </c>
      <c r="C30" s="7" t="e" cm="1">
        <f t="array" ref="C30:Q30">'[4]Job-Estimates'!$B$45:$P$45</f>
        <v>#DIV/0!</v>
      </c>
      <c r="D30" s="7" t="e">
        <v>#DIV/0!</v>
      </c>
      <c r="E30" s="7" t="e">
        <v>#DIV/0!</v>
      </c>
      <c r="F30" s="7" t="e">
        <v>#DIV/0!</v>
      </c>
      <c r="G30" s="7" t="e">
        <v>#DIV/0!</v>
      </c>
      <c r="H30" s="7">
        <v>91.878573856802788</v>
      </c>
      <c r="I30" s="7">
        <v>180.54311486876551</v>
      </c>
      <c r="J30" s="7">
        <v>177.64397143694435</v>
      </c>
      <c r="K30" s="7">
        <v>105.88851923050359</v>
      </c>
      <c r="L30" s="7" t="e">
        <v>#DIV/0!</v>
      </c>
      <c r="M30" s="7" t="e">
        <v>#DIV/0!</v>
      </c>
      <c r="N30" s="7" t="e">
        <v>#DIV/0!</v>
      </c>
      <c r="O30" s="7" t="e">
        <v>#DIV/0!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/>
    </row>
    <row r="33" spans="1:18" x14ac:dyDescent="0.2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2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2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2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2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2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 t="str">
        <f>B24</f>
        <v>Unconstrained West Coast</v>
      </c>
    </row>
    <row r="63" spans="1:48" x14ac:dyDescent="0.2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25">
      <c r="C64">
        <v>2021</v>
      </c>
      <c r="D64" s="7" t="e">
        <f>C26</f>
        <v>#DIV/0!</v>
      </c>
      <c r="E64" s="7" t="e">
        <f>C27</f>
        <v>#DIV/0!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25">
      <c r="D65" s="7"/>
      <c r="E65" s="7"/>
      <c r="F65" s="7" t="e">
        <f>C29</f>
        <v>#DIV/0!</v>
      </c>
      <c r="G65" s="7" t="e">
        <f>C30</f>
        <v>#DIV/0!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25">
      <c r="C67">
        <v>2022</v>
      </c>
      <c r="D67" s="7" t="e">
        <f>D26</f>
        <v>#DIV/0!</v>
      </c>
      <c r="E67" s="7" t="e">
        <f>D27</f>
        <v>#DIV/0!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25">
      <c r="D68" s="7"/>
      <c r="E68" s="7"/>
      <c r="F68" s="7" t="e">
        <f>D29</f>
        <v>#DIV/0!</v>
      </c>
      <c r="G68" s="7" t="e">
        <f>D30</f>
        <v>#DIV/0!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25">
      <c r="C70">
        <v>2023</v>
      </c>
      <c r="D70" s="7" t="e">
        <f>E26</f>
        <v>#DIV/0!</v>
      </c>
      <c r="E70" s="7" t="e">
        <f>E27</f>
        <v>#DIV/0!</v>
      </c>
    </row>
    <row r="71" spans="3:18" x14ac:dyDescent="0.25">
      <c r="F71" s="7" t="e">
        <f>E29</f>
        <v>#DIV/0!</v>
      </c>
      <c r="G71" s="7" t="e">
        <f>E30</f>
        <v>#DIV/0!</v>
      </c>
    </row>
    <row r="73" spans="3:18" x14ac:dyDescent="0.25">
      <c r="C73">
        <v>2024</v>
      </c>
      <c r="D73" s="7" t="e">
        <f>F26</f>
        <v>#DIV/0!</v>
      </c>
      <c r="E73" s="7" t="e">
        <f>F27</f>
        <v>#DIV/0!</v>
      </c>
    </row>
    <row r="74" spans="3:18" x14ac:dyDescent="0.25">
      <c r="F74" s="7" t="e">
        <f>F29</f>
        <v>#DIV/0!</v>
      </c>
      <c r="G74" s="7" t="e">
        <f>F30</f>
        <v>#DIV/0!</v>
      </c>
    </row>
    <row r="76" spans="3:18" x14ac:dyDescent="0.25">
      <c r="C76">
        <v>2025</v>
      </c>
      <c r="D76" s="7" t="e">
        <f>G26</f>
        <v>#DIV/0!</v>
      </c>
      <c r="E76" s="7" t="e">
        <f>G27</f>
        <v>#DIV/0!</v>
      </c>
    </row>
    <row r="77" spans="3:18" x14ac:dyDescent="0.25">
      <c r="F77" s="7" t="e">
        <f>G29</f>
        <v>#DIV/0!</v>
      </c>
      <c r="G77" s="7" t="e">
        <f>G30</f>
        <v>#DIV/0!</v>
      </c>
    </row>
    <row r="79" spans="3:18" x14ac:dyDescent="0.25">
      <c r="C79">
        <v>2026</v>
      </c>
      <c r="D79" s="7">
        <f>H26</f>
        <v>12.096257653539043</v>
      </c>
      <c r="E79" s="7">
        <f>H27</f>
        <v>22.969643464200697</v>
      </c>
    </row>
    <row r="80" spans="3:18" x14ac:dyDescent="0.25">
      <c r="F80" s="7">
        <f>H29</f>
        <v>48.385030614156172</v>
      </c>
      <c r="G80" s="7">
        <f>H30</f>
        <v>91.878573856802788</v>
      </c>
    </row>
    <row r="82" spans="3:7" x14ac:dyDescent="0.25">
      <c r="C82">
        <v>2027</v>
      </c>
      <c r="D82" s="7">
        <f>I26</f>
        <v>23.769372372157097</v>
      </c>
      <c r="E82" s="7">
        <f>I27</f>
        <v>45.135778717191378</v>
      </c>
    </row>
    <row r="83" spans="3:7" x14ac:dyDescent="0.25">
      <c r="F83" s="7">
        <f>I29</f>
        <v>95.077489488628387</v>
      </c>
      <c r="G83" s="7">
        <f>I30</f>
        <v>180.54311486876551</v>
      </c>
    </row>
    <row r="85" spans="3:7" x14ac:dyDescent="0.25">
      <c r="C85">
        <v>2028</v>
      </c>
      <c r="D85" s="7">
        <f>J26</f>
        <v>23.387686148113932</v>
      </c>
      <c r="E85" s="7">
        <f>J27</f>
        <v>44.410992859236089</v>
      </c>
    </row>
    <row r="86" spans="3:7" x14ac:dyDescent="0.25">
      <c r="F86" s="7">
        <f>J29</f>
        <v>93.550744592455729</v>
      </c>
      <c r="G86" s="7">
        <f>J30</f>
        <v>177.64397143694435</v>
      </c>
    </row>
    <row r="88" spans="3:7" x14ac:dyDescent="0.25">
      <c r="C88">
        <v>2029</v>
      </c>
      <c r="D88" s="7">
        <f>K26</f>
        <v>13.940734573875403</v>
      </c>
      <c r="E88" s="7">
        <f>K27</f>
        <v>26.472129807625898</v>
      </c>
    </row>
    <row r="89" spans="3:7" x14ac:dyDescent="0.25">
      <c r="F89" s="7">
        <f>K29</f>
        <v>55.762938295501613</v>
      </c>
      <c r="G89" s="7">
        <f>K30</f>
        <v>105.88851923050359</v>
      </c>
    </row>
    <row r="91" spans="3:7" x14ac:dyDescent="0.25">
      <c r="C91">
        <v>2030</v>
      </c>
      <c r="D91" s="7" t="e">
        <f>L26</f>
        <v>#DIV/0!</v>
      </c>
      <c r="E91" s="7" t="e">
        <f>L27</f>
        <v>#DIV/0!</v>
      </c>
    </row>
    <row r="92" spans="3:7" x14ac:dyDescent="0.25">
      <c r="F92" s="7" t="e">
        <f>L29</f>
        <v>#DIV/0!</v>
      </c>
      <c r="G92" s="7" t="e">
        <f>L30</f>
        <v>#DIV/0!</v>
      </c>
    </row>
    <row r="94" spans="3:7" x14ac:dyDescent="0.25">
      <c r="C94">
        <v>2031</v>
      </c>
      <c r="D94" s="7" t="e">
        <f>M26</f>
        <v>#DIV/0!</v>
      </c>
      <c r="E94" s="7" t="e">
        <f>M27</f>
        <v>#DIV/0!</v>
      </c>
    </row>
    <row r="95" spans="3:7" x14ac:dyDescent="0.25">
      <c r="F95" s="7" t="e">
        <f>M29</f>
        <v>#DIV/0!</v>
      </c>
      <c r="G95" s="7" t="e">
        <f>M30</f>
        <v>#DIV/0!</v>
      </c>
    </row>
    <row r="97" spans="3:7" x14ac:dyDescent="0.25">
      <c r="C97">
        <v>2032</v>
      </c>
      <c r="D97" s="7" t="e">
        <f>N26</f>
        <v>#DIV/0!</v>
      </c>
      <c r="E97" s="7" t="e">
        <f>N27</f>
        <v>#DIV/0!</v>
      </c>
    </row>
    <row r="98" spans="3:7" x14ac:dyDescent="0.25">
      <c r="F98" s="7" t="e">
        <f>N29</f>
        <v>#DIV/0!</v>
      </c>
      <c r="G98" s="7" t="e">
        <f>N30</f>
        <v>#DIV/0!</v>
      </c>
    </row>
    <row r="100" spans="3:7" x14ac:dyDescent="0.25">
      <c r="C100">
        <v>2033</v>
      </c>
      <c r="D100" s="7" t="e">
        <f>O26</f>
        <v>#DIV/0!</v>
      </c>
      <c r="E100" s="7" t="e">
        <f>O27</f>
        <v>#DIV/0!</v>
      </c>
    </row>
    <row r="101" spans="3:7" x14ac:dyDescent="0.25">
      <c r="F101" s="7" t="e">
        <f>O29</f>
        <v>#DIV/0!</v>
      </c>
      <c r="G101" s="7" t="e">
        <f>O30</f>
        <v>#DIV/0!</v>
      </c>
    </row>
    <row r="103" spans="3:7" x14ac:dyDescent="0.25">
      <c r="C103">
        <v>2034</v>
      </c>
      <c r="D103" s="7">
        <f>P26</f>
        <v>0</v>
      </c>
      <c r="E103" s="7">
        <f>P27</f>
        <v>0</v>
      </c>
    </row>
    <row r="104" spans="3:7" x14ac:dyDescent="0.25">
      <c r="F104" s="7">
        <f>P29</f>
        <v>0</v>
      </c>
      <c r="G104" s="7">
        <f>P30</f>
        <v>0</v>
      </c>
    </row>
    <row r="106" spans="3:7" x14ac:dyDescent="0.25">
      <c r="C106">
        <v>2035</v>
      </c>
      <c r="D106" s="7">
        <f>Q26</f>
        <v>0</v>
      </c>
      <c r="E106" s="7">
        <f>Q27</f>
        <v>0</v>
      </c>
    </row>
    <row r="107" spans="3:7" x14ac:dyDescent="0.2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zoomScale="55" zoomScaleNormal="55" workbookViewId="0">
      <selection activeCell="S44" sqref="S44"/>
    </sheetView>
  </sheetViews>
  <sheetFormatPr defaultRowHeight="15" x14ac:dyDescent="0.25"/>
  <sheetData>
    <row r="1" spans="1:17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54</v>
      </c>
    </row>
    <row r="5" spans="1:17" x14ac:dyDescent="0.25">
      <c r="B5" s="19" t="s">
        <v>51</v>
      </c>
      <c r="C5" s="17" t="e" cm="1">
        <f t="array" ref="C5:Q5">_xlfn.ANCHORARRAY(C25)</f>
        <v>#DIV/0!</v>
      </c>
      <c r="D5" s="17" t="e">
        <v>#DIV/0!</v>
      </c>
      <c r="E5" s="17" t="e">
        <v>#DIV/0!</v>
      </c>
      <c r="F5" s="17" t="e">
        <v>#DIV/0!</v>
      </c>
      <c r="G5" s="17" t="e">
        <v>#DIV/0!</v>
      </c>
      <c r="H5" s="17">
        <v>2.7042866575242073</v>
      </c>
      <c r="I5" s="17">
        <v>2.6569869130119996</v>
      </c>
      <c r="J5" s="17">
        <v>1.307160640344905</v>
      </c>
      <c r="K5" s="17">
        <v>0</v>
      </c>
      <c r="L5" s="17" t="e">
        <v>#DIV/0!</v>
      </c>
      <c r="M5" s="17" t="e">
        <v>#DIV/0!</v>
      </c>
      <c r="N5" s="17" t="e">
        <v>#DIV/0!</v>
      </c>
      <c r="O5" s="17" t="e">
        <v>#DIV/0!</v>
      </c>
      <c r="P5" s="17">
        <v>0</v>
      </c>
      <c r="Q5" s="17">
        <v>0</v>
      </c>
    </row>
    <row r="6" spans="1:17" x14ac:dyDescent="0.25">
      <c r="B6" s="11" t="s">
        <v>52</v>
      </c>
      <c r="C6" s="17" t="e" cm="1">
        <f t="array" ref="C6:Q6">_xlfn.ANCHORARRAY(C28)</f>
        <v>#DIV/0!</v>
      </c>
      <c r="D6" s="17" t="e">
        <v>#DIV/0!</v>
      </c>
      <c r="E6" s="17" t="e">
        <v>#DIV/0!</v>
      </c>
      <c r="F6" s="17" t="e">
        <v>#DIV/0!</v>
      </c>
      <c r="G6" s="17" t="e">
        <v>#DIV/0!</v>
      </c>
      <c r="H6" s="17">
        <v>10.817146630096829</v>
      </c>
      <c r="I6" s="17">
        <v>10.627947652047999</v>
      </c>
      <c r="J6" s="17">
        <v>5.2286425613796199</v>
      </c>
      <c r="K6" s="17">
        <v>0</v>
      </c>
      <c r="L6" s="17" t="e">
        <v>#DIV/0!</v>
      </c>
      <c r="M6" s="17" t="e">
        <v>#DIV/0!</v>
      </c>
      <c r="N6" s="17" t="e">
        <v>#DIV/0!</v>
      </c>
      <c r="O6" s="17" t="e">
        <v>#DIV/0!</v>
      </c>
      <c r="P6" s="17">
        <v>0</v>
      </c>
      <c r="Q6" s="17"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54</v>
      </c>
    </row>
    <row r="25" spans="1:19" x14ac:dyDescent="0.25">
      <c r="A25" s="29">
        <v>0.25</v>
      </c>
      <c r="B25" s="16" t="s">
        <v>1</v>
      </c>
      <c r="C25" s="17" t="e" cm="1">
        <f t="array" ref="C25:Q25">'[1]Job-Estimates'!$B$47:$P$47</f>
        <v>#DIV/0!</v>
      </c>
      <c r="D25" s="17" t="e">
        <v>#DIV/0!</v>
      </c>
      <c r="E25" s="17" t="e">
        <v>#DIV/0!</v>
      </c>
      <c r="F25" s="17" t="e">
        <v>#DIV/0!</v>
      </c>
      <c r="G25" s="17" t="e">
        <v>#DIV/0!</v>
      </c>
      <c r="H25" s="17">
        <v>2.7042866575242073</v>
      </c>
      <c r="I25" s="17">
        <v>2.6569869130119996</v>
      </c>
      <c r="J25" s="17">
        <v>1.307160640344905</v>
      </c>
      <c r="K25" s="17">
        <v>0</v>
      </c>
      <c r="L25" s="17" t="e">
        <v>#DIV/0!</v>
      </c>
      <c r="M25" s="17" t="e">
        <v>#DIV/0!</v>
      </c>
      <c r="N25" s="17" t="e">
        <v>#DIV/0!</v>
      </c>
      <c r="O25" s="17" t="e">
        <v>#DIV/0!</v>
      </c>
      <c r="P25" s="17">
        <v>0</v>
      </c>
      <c r="Q25" s="17">
        <v>0</v>
      </c>
      <c r="R25" s="7" t="e">
        <f>AVERAGE(C25:L25)</f>
        <v>#DIV/0!</v>
      </c>
      <c r="S25" s="7" t="e">
        <f>MAX(_xlfn.ANCHORARRAY(C25))</f>
        <v>#DIV/0!</v>
      </c>
    </row>
    <row r="26" spans="1:19" x14ac:dyDescent="0.25">
      <c r="A26" s="30"/>
      <c r="B26" s="10" t="s">
        <v>2</v>
      </c>
      <c r="C26" s="7" t="e" cm="1">
        <f t="array" ref="C26:Q26">'[1]Job-Estimates'!$B$48:$P$48</f>
        <v>#DIV/0!</v>
      </c>
      <c r="D26" s="7" t="e">
        <v>#DIV/0!</v>
      </c>
      <c r="E26" s="7" t="e">
        <v>#DIV/0!</v>
      </c>
      <c r="F26" s="7" t="e">
        <v>#DIV/0!</v>
      </c>
      <c r="G26" s="7" t="e">
        <v>#DIV/0!</v>
      </c>
      <c r="H26" s="7">
        <v>1.9291684462192364</v>
      </c>
      <c r="I26" s="7">
        <v>1.895426026800312</v>
      </c>
      <c r="J26" s="7">
        <v>0.93249473182764808</v>
      </c>
      <c r="K26" s="7">
        <v>0</v>
      </c>
      <c r="L26" s="7" t="e">
        <v>#DIV/0!</v>
      </c>
      <c r="M26" s="7" t="e">
        <v>#DIV/0!</v>
      </c>
      <c r="N26" s="7" t="e">
        <v>#DIV/0!</v>
      </c>
      <c r="O26" s="7" t="e">
        <v>#DIV/0!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3</v>
      </c>
      <c r="C27" s="7" t="e" cm="1">
        <f t="array" ref="C27:Q27">'[1]Job-Estimates'!$B$49:$P$49</f>
        <v>#DIV/0!</v>
      </c>
      <c r="D27" s="7" t="e">
        <v>#DIV/0!</v>
      </c>
      <c r="E27" s="7" t="e">
        <v>#DIV/0!</v>
      </c>
      <c r="F27" s="7" t="e">
        <v>#DIV/0!</v>
      </c>
      <c r="G27" s="7" t="e">
        <v>#DIV/0!</v>
      </c>
      <c r="H27" s="7">
        <v>0.77511821130497094</v>
      </c>
      <c r="I27" s="7">
        <v>0.7615608862116876</v>
      </c>
      <c r="J27" s="7">
        <v>0.37466590851725695</v>
      </c>
      <c r="K27" s="7">
        <v>0</v>
      </c>
      <c r="L27" s="7" t="e">
        <v>#DIV/0!</v>
      </c>
      <c r="M27" s="7" t="e">
        <v>#DIV/0!</v>
      </c>
      <c r="N27" s="7" t="e">
        <v>#DIV/0!</v>
      </c>
      <c r="O27" s="7" t="e">
        <v>#DIV/0!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</v>
      </c>
      <c r="C28" s="17" t="e" cm="1">
        <f t="array" ref="C28:Q28">'[4]Job-Estimates'!$B$47:$P$47</f>
        <v>#DIV/0!</v>
      </c>
      <c r="D28" s="17" t="e">
        <v>#DIV/0!</v>
      </c>
      <c r="E28" s="17" t="e">
        <v>#DIV/0!</v>
      </c>
      <c r="F28" s="17" t="e">
        <v>#DIV/0!</v>
      </c>
      <c r="G28" s="17" t="e">
        <v>#DIV/0!</v>
      </c>
      <c r="H28" s="17">
        <v>10.817146630096829</v>
      </c>
      <c r="I28" s="17">
        <v>10.627947652047999</v>
      </c>
      <c r="J28" s="17">
        <v>5.2286425613796199</v>
      </c>
      <c r="K28" s="17">
        <v>0</v>
      </c>
      <c r="L28" s="17" t="e">
        <v>#DIV/0!</v>
      </c>
      <c r="M28" s="17" t="e">
        <v>#DIV/0!</v>
      </c>
      <c r="N28" s="17" t="e">
        <v>#DIV/0!</v>
      </c>
      <c r="O28" s="17" t="e">
        <v>#DIV/0!</v>
      </c>
      <c r="P28" s="17">
        <v>0</v>
      </c>
      <c r="Q28" s="17">
        <v>0</v>
      </c>
      <c r="R28" s="7" t="e">
        <f t="shared" ref="R28" si="0">AVERAGE(C28:L28)</f>
        <v>#DIV/0!</v>
      </c>
      <c r="S28" s="7" t="e">
        <f t="shared" ref="S28" si="1">MAX(_xlfn.ANCHORARRAY(C28))</f>
        <v>#DIV/0!</v>
      </c>
    </row>
    <row r="29" spans="1:19" x14ac:dyDescent="0.25">
      <c r="A29" s="32"/>
      <c r="B29" s="10" t="s">
        <v>2</v>
      </c>
      <c r="C29" s="7" t="e" cm="1">
        <f t="array" ref="C29:Q29">'[4]Job-Estimates'!$B$48:$P$48</f>
        <v>#DIV/0!</v>
      </c>
      <c r="D29" s="7" t="e">
        <v>#DIV/0!</v>
      </c>
      <c r="E29" s="7" t="e">
        <v>#DIV/0!</v>
      </c>
      <c r="F29" s="7" t="e">
        <v>#DIV/0!</v>
      </c>
      <c r="G29" s="7" t="e">
        <v>#DIV/0!</v>
      </c>
      <c r="H29" s="7">
        <v>7.7166737848769458</v>
      </c>
      <c r="I29" s="7">
        <v>7.5817041072012481</v>
      </c>
      <c r="J29" s="7">
        <v>3.7299789273105923</v>
      </c>
      <c r="K29" s="7">
        <v>0</v>
      </c>
      <c r="L29" s="7" t="e">
        <v>#DIV/0!</v>
      </c>
      <c r="M29" s="7" t="e">
        <v>#DIV/0!</v>
      </c>
      <c r="N29" s="7" t="e">
        <v>#DIV/0!</v>
      </c>
      <c r="O29" s="7" t="e">
        <v>#DIV/0!</v>
      </c>
      <c r="P29" s="7">
        <v>0</v>
      </c>
      <c r="Q29" s="7">
        <v>0</v>
      </c>
    </row>
    <row r="30" spans="1:19" x14ac:dyDescent="0.25">
      <c r="A30" s="32"/>
      <c r="B30" s="11" t="s">
        <v>3</v>
      </c>
      <c r="C30" s="7" t="e" cm="1">
        <f t="array" ref="C30:Q30">'[4]Job-Estimates'!$B$49:$P$49</f>
        <v>#DIV/0!</v>
      </c>
      <c r="D30" s="7" t="e">
        <v>#DIV/0!</v>
      </c>
      <c r="E30" s="7" t="e">
        <v>#DIV/0!</v>
      </c>
      <c r="F30" s="7" t="e">
        <v>#DIV/0!</v>
      </c>
      <c r="G30" s="7" t="e">
        <v>#DIV/0!</v>
      </c>
      <c r="H30" s="7">
        <v>3.1004728452198838</v>
      </c>
      <c r="I30" s="7">
        <v>3.0462435448467504</v>
      </c>
      <c r="J30" s="7">
        <v>1.4986636340690278</v>
      </c>
      <c r="K30" s="7">
        <v>0</v>
      </c>
      <c r="L30" s="7" t="e">
        <v>#DIV/0!</v>
      </c>
      <c r="M30" s="7" t="e">
        <v>#DIV/0!</v>
      </c>
      <c r="N30" s="7" t="e">
        <v>#DIV/0!</v>
      </c>
      <c r="O30" s="7" t="e">
        <v>#DIV/0!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/>
    </row>
    <row r="33" spans="1:18" x14ac:dyDescent="0.2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2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2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2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2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2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 t="str">
        <f>B24</f>
        <v>Unconstrained West Coast</v>
      </c>
    </row>
    <row r="63" spans="1:48" x14ac:dyDescent="0.2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25">
      <c r="C64">
        <v>2021</v>
      </c>
      <c r="D64" s="7" t="e">
        <f>C26</f>
        <v>#DIV/0!</v>
      </c>
      <c r="E64" s="7" t="e">
        <f>C27</f>
        <v>#DIV/0!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25">
      <c r="D65" s="7"/>
      <c r="E65" s="7"/>
      <c r="F65" s="7" t="e">
        <f>C29</f>
        <v>#DIV/0!</v>
      </c>
      <c r="G65" s="7" t="e">
        <f>C30</f>
        <v>#DIV/0!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25">
      <c r="C67">
        <v>2022</v>
      </c>
      <c r="D67" s="7" t="e">
        <f>D26</f>
        <v>#DIV/0!</v>
      </c>
      <c r="E67" s="7" t="e">
        <f>D27</f>
        <v>#DIV/0!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25">
      <c r="D68" s="7"/>
      <c r="E68" s="7"/>
      <c r="F68" s="7" t="e">
        <f>D29</f>
        <v>#DIV/0!</v>
      </c>
      <c r="G68" s="7" t="e">
        <f>D30</f>
        <v>#DIV/0!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25">
      <c r="C70">
        <v>2023</v>
      </c>
      <c r="D70" s="7" t="e">
        <f>E26</f>
        <v>#DIV/0!</v>
      </c>
      <c r="E70" s="7" t="e">
        <f>E27</f>
        <v>#DIV/0!</v>
      </c>
    </row>
    <row r="71" spans="3:18" x14ac:dyDescent="0.25">
      <c r="F71" s="7" t="e">
        <f>E29</f>
        <v>#DIV/0!</v>
      </c>
      <c r="G71" s="7" t="e">
        <f>E30</f>
        <v>#DIV/0!</v>
      </c>
    </row>
    <row r="73" spans="3:18" x14ac:dyDescent="0.25">
      <c r="C73">
        <v>2024</v>
      </c>
      <c r="D73" s="7" t="e">
        <f>F26</f>
        <v>#DIV/0!</v>
      </c>
      <c r="E73" s="7" t="e">
        <f>F27</f>
        <v>#DIV/0!</v>
      </c>
    </row>
    <row r="74" spans="3:18" x14ac:dyDescent="0.25">
      <c r="F74" s="7" t="e">
        <f>F29</f>
        <v>#DIV/0!</v>
      </c>
      <c r="G74" s="7" t="e">
        <f>F30</f>
        <v>#DIV/0!</v>
      </c>
    </row>
    <row r="76" spans="3:18" x14ac:dyDescent="0.25">
      <c r="C76">
        <v>2025</v>
      </c>
      <c r="D76" s="7" t="e">
        <f>G26</f>
        <v>#DIV/0!</v>
      </c>
      <c r="E76" s="7" t="e">
        <f>G27</f>
        <v>#DIV/0!</v>
      </c>
    </row>
    <row r="77" spans="3:18" x14ac:dyDescent="0.25">
      <c r="F77" s="7" t="e">
        <f>G29</f>
        <v>#DIV/0!</v>
      </c>
      <c r="G77" s="7" t="e">
        <f>G30</f>
        <v>#DIV/0!</v>
      </c>
    </row>
    <row r="79" spans="3:18" x14ac:dyDescent="0.25">
      <c r="C79">
        <v>2026</v>
      </c>
      <c r="D79" s="7">
        <f>H26</f>
        <v>1.9291684462192364</v>
      </c>
      <c r="E79" s="7">
        <f>H27</f>
        <v>0.77511821130497094</v>
      </c>
    </row>
    <row r="80" spans="3:18" x14ac:dyDescent="0.25">
      <c r="F80" s="7">
        <f>H29</f>
        <v>7.7166737848769458</v>
      </c>
      <c r="G80" s="7">
        <f>H30</f>
        <v>3.1004728452198838</v>
      </c>
    </row>
    <row r="82" spans="3:7" x14ac:dyDescent="0.25">
      <c r="C82">
        <v>2027</v>
      </c>
      <c r="D82" s="7">
        <f>I26</f>
        <v>1.895426026800312</v>
      </c>
      <c r="E82" s="7">
        <f>I27</f>
        <v>0.7615608862116876</v>
      </c>
    </row>
    <row r="83" spans="3:7" x14ac:dyDescent="0.25">
      <c r="F83" s="7">
        <f>I29</f>
        <v>7.5817041072012481</v>
      </c>
      <c r="G83" s="7">
        <f>I30</f>
        <v>3.0462435448467504</v>
      </c>
    </row>
    <row r="85" spans="3:7" x14ac:dyDescent="0.25">
      <c r="C85">
        <v>2028</v>
      </c>
      <c r="D85" s="7">
        <f>J26</f>
        <v>0.93249473182764808</v>
      </c>
      <c r="E85" s="7">
        <f>J27</f>
        <v>0.37466590851725695</v>
      </c>
    </row>
    <row r="86" spans="3:7" x14ac:dyDescent="0.25">
      <c r="F86" s="7">
        <f>J29</f>
        <v>3.7299789273105923</v>
      </c>
      <c r="G86" s="7">
        <f>J30</f>
        <v>1.4986636340690278</v>
      </c>
    </row>
    <row r="88" spans="3:7" x14ac:dyDescent="0.25">
      <c r="C88">
        <v>2029</v>
      </c>
      <c r="D88" s="7">
        <f>K26</f>
        <v>0</v>
      </c>
      <c r="E88" s="7">
        <f>K27</f>
        <v>0</v>
      </c>
    </row>
    <row r="89" spans="3:7" x14ac:dyDescent="0.25">
      <c r="F89" s="7">
        <f>K29</f>
        <v>0</v>
      </c>
      <c r="G89" s="7">
        <f>K30</f>
        <v>0</v>
      </c>
    </row>
    <row r="91" spans="3:7" x14ac:dyDescent="0.25">
      <c r="C91">
        <v>2030</v>
      </c>
      <c r="D91" s="7" t="e">
        <f>L26</f>
        <v>#DIV/0!</v>
      </c>
      <c r="E91" s="7" t="e">
        <f>L27</f>
        <v>#DIV/0!</v>
      </c>
    </row>
    <row r="92" spans="3:7" x14ac:dyDescent="0.25">
      <c r="F92" s="7" t="e">
        <f>L29</f>
        <v>#DIV/0!</v>
      </c>
      <c r="G92" s="7" t="e">
        <f>L30</f>
        <v>#DIV/0!</v>
      </c>
    </row>
    <row r="94" spans="3:7" x14ac:dyDescent="0.25">
      <c r="C94">
        <v>2031</v>
      </c>
      <c r="D94" s="7" t="e">
        <f>M26</f>
        <v>#DIV/0!</v>
      </c>
      <c r="E94" s="7" t="e">
        <f>M27</f>
        <v>#DIV/0!</v>
      </c>
    </row>
    <row r="95" spans="3:7" x14ac:dyDescent="0.25">
      <c r="F95" s="7" t="e">
        <f>M29</f>
        <v>#DIV/0!</v>
      </c>
      <c r="G95" s="7" t="e">
        <f>M30</f>
        <v>#DIV/0!</v>
      </c>
    </row>
    <row r="97" spans="3:7" x14ac:dyDescent="0.25">
      <c r="C97">
        <v>2032</v>
      </c>
      <c r="D97" s="7" t="e">
        <f>N26</f>
        <v>#DIV/0!</v>
      </c>
      <c r="E97" s="7" t="e">
        <f>N27</f>
        <v>#DIV/0!</v>
      </c>
    </row>
    <row r="98" spans="3:7" x14ac:dyDescent="0.25">
      <c r="F98" s="7" t="e">
        <f>N29</f>
        <v>#DIV/0!</v>
      </c>
      <c r="G98" s="7" t="e">
        <f>N30</f>
        <v>#DIV/0!</v>
      </c>
    </row>
    <row r="100" spans="3:7" x14ac:dyDescent="0.25">
      <c r="C100">
        <v>2033</v>
      </c>
      <c r="D100" s="7" t="e">
        <f>O26</f>
        <v>#DIV/0!</v>
      </c>
      <c r="E100" s="7" t="e">
        <f>O27</f>
        <v>#DIV/0!</v>
      </c>
    </row>
    <row r="101" spans="3:7" x14ac:dyDescent="0.25">
      <c r="F101" s="7" t="e">
        <f>O29</f>
        <v>#DIV/0!</v>
      </c>
      <c r="G101" s="7" t="e">
        <f>O30</f>
        <v>#DIV/0!</v>
      </c>
    </row>
    <row r="103" spans="3:7" x14ac:dyDescent="0.25">
      <c r="C103">
        <v>2034</v>
      </c>
      <c r="D103" s="7">
        <f>P26</f>
        <v>0</v>
      </c>
      <c r="E103" s="7">
        <f>P27</f>
        <v>0</v>
      </c>
    </row>
    <row r="104" spans="3:7" x14ac:dyDescent="0.25">
      <c r="F104" s="7">
        <f>P29</f>
        <v>0</v>
      </c>
      <c r="G104" s="7">
        <f>P30</f>
        <v>0</v>
      </c>
    </row>
    <row r="106" spans="3:7" x14ac:dyDescent="0.25">
      <c r="C106">
        <v>2035</v>
      </c>
      <c r="D106" s="7">
        <f>Q26</f>
        <v>0</v>
      </c>
      <c r="E106" s="7">
        <f>Q27</f>
        <v>0</v>
      </c>
    </row>
    <row r="107" spans="3:7" x14ac:dyDescent="0.2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zoomScale="55" zoomScaleNormal="55" workbookViewId="0">
      <selection activeCell="R54" sqref="R54"/>
    </sheetView>
  </sheetViews>
  <sheetFormatPr defaultRowHeight="15" x14ac:dyDescent="0.25"/>
  <sheetData>
    <row r="1" spans="1:17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54</v>
      </c>
    </row>
    <row r="5" spans="1:17" x14ac:dyDescent="0.2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63.666320133734686</v>
      </c>
      <c r="I5" s="17">
        <v>125.10550900682483</v>
      </c>
      <c r="J5" s="17">
        <v>123.09657715148698</v>
      </c>
      <c r="K5" s="17">
        <v>50.95442278404569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2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254.66528053493874</v>
      </c>
      <c r="I6" s="17">
        <v>500.42203602729933</v>
      </c>
      <c r="J6" s="17">
        <v>492.38630860594793</v>
      </c>
      <c r="K6" s="17">
        <v>203.81769113618276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54</v>
      </c>
    </row>
    <row r="25" spans="1:19" x14ac:dyDescent="0.25">
      <c r="A25" s="29">
        <v>0.25</v>
      </c>
      <c r="B25" s="16" t="s">
        <v>1</v>
      </c>
      <c r="C25" s="17" cm="1">
        <f t="array" ref="C25:Q25">'[1]Job-Estimates'!$B$52:$P$52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63.666320133734686</v>
      </c>
      <c r="I25" s="17">
        <v>125.10550900682483</v>
      </c>
      <c r="J25" s="17">
        <v>123.09657715148698</v>
      </c>
      <c r="K25" s="17">
        <v>50.95442278404569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36.282282907609222</v>
      </c>
      <c r="S25" s="7">
        <f>MAX(_xlfn.ANCHORARRAY(C25))</f>
        <v>125.10550900682483</v>
      </c>
    </row>
    <row r="26" spans="1:19" x14ac:dyDescent="0.25">
      <c r="A26" s="30"/>
      <c r="B26" s="10" t="s">
        <v>2</v>
      </c>
      <c r="C26" s="7" cm="1">
        <f t="array" ref="C26:Q26">'[1]Job-Estimates'!$B$53:$P$53</f>
        <v>0</v>
      </c>
      <c r="D26" s="7">
        <v>0</v>
      </c>
      <c r="E26" s="7">
        <v>0</v>
      </c>
      <c r="F26" s="7">
        <v>0</v>
      </c>
      <c r="G26" s="7">
        <v>0</v>
      </c>
      <c r="H26" s="7">
        <v>24.436429177662532</v>
      </c>
      <c r="I26" s="7">
        <v>48.018040058841471</v>
      </c>
      <c r="J26" s="7">
        <v>47.246971134132224</v>
      </c>
      <c r="K26" s="7">
        <v>19.557344307563422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3</v>
      </c>
      <c r="C27" s="7" cm="1">
        <f t="array" ref="C27:Q27">'[1]Job-Estimates'!$B$54:$P$54</f>
        <v>0</v>
      </c>
      <c r="D27" s="7">
        <v>0</v>
      </c>
      <c r="E27" s="7">
        <v>0</v>
      </c>
      <c r="F27" s="7">
        <v>0</v>
      </c>
      <c r="G27" s="7">
        <v>0</v>
      </c>
      <c r="H27" s="7">
        <v>39.229890956072154</v>
      </c>
      <c r="I27" s="7">
        <v>77.087468947983368</v>
      </c>
      <c r="J27" s="7">
        <v>75.849606017354759</v>
      </c>
      <c r="K27" s="7">
        <v>31.397078476482264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</v>
      </c>
      <c r="C28" s="17" cm="1">
        <f t="array" ref="C28:Q28">'[4]Job-Estimates'!$B$52:$P$52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254.66528053493874</v>
      </c>
      <c r="I28" s="17">
        <v>500.42203602729933</v>
      </c>
      <c r="J28" s="17">
        <v>492.38630860594793</v>
      </c>
      <c r="K28" s="17">
        <v>203.81769113618276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 t="shared" ref="R28" si="0">AVERAGE(C28:L28)</f>
        <v>145.12913163043689</v>
      </c>
      <c r="S28" s="7">
        <f t="shared" ref="S28" si="1">MAX(_xlfn.ANCHORARRAY(C28))</f>
        <v>500.42203602729933</v>
      </c>
    </row>
    <row r="29" spans="1:19" x14ac:dyDescent="0.25">
      <c r="A29" s="32"/>
      <c r="B29" s="10" t="s">
        <v>2</v>
      </c>
      <c r="C29" s="7" cm="1">
        <f t="array" ref="C29:Q29">'[4]Job-Estimates'!$B$53:$P$53</f>
        <v>0</v>
      </c>
      <c r="D29" s="7">
        <v>0</v>
      </c>
      <c r="E29" s="7">
        <v>0</v>
      </c>
      <c r="F29" s="7">
        <v>0</v>
      </c>
      <c r="G29" s="7">
        <v>0</v>
      </c>
      <c r="H29" s="7">
        <v>97.745716710650129</v>
      </c>
      <c r="I29" s="7">
        <v>192.07216023536589</v>
      </c>
      <c r="J29" s="7">
        <v>188.9878845365289</v>
      </c>
      <c r="K29" s="7">
        <v>78.229377230253689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3</v>
      </c>
      <c r="C30" s="7" cm="1">
        <f t="array" ref="C30:Q30">'[4]Job-Estimates'!$B$54:$P$54</f>
        <v>0</v>
      </c>
      <c r="D30" s="7">
        <v>0</v>
      </c>
      <c r="E30" s="7">
        <v>0</v>
      </c>
      <c r="F30" s="7">
        <v>0</v>
      </c>
      <c r="G30" s="7">
        <v>0</v>
      </c>
      <c r="H30" s="7">
        <v>156.91956382428862</v>
      </c>
      <c r="I30" s="7">
        <v>308.34987579193347</v>
      </c>
      <c r="J30" s="7">
        <v>303.39842406941904</v>
      </c>
      <c r="K30" s="7">
        <v>125.58831390592906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/>
    </row>
    <row r="33" spans="1:18" x14ac:dyDescent="0.2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2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2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2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2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2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25">
      <c r="C62" s="6"/>
      <c r="D62" s="9" t="str">
        <f>B24</f>
        <v>Unconstrained West Coast</v>
      </c>
    </row>
    <row r="63" spans="1:48" x14ac:dyDescent="0.2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2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2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2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2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25">
      <c r="C70">
        <v>2023</v>
      </c>
      <c r="D70" s="7">
        <f>E26</f>
        <v>0</v>
      </c>
      <c r="E70" s="7">
        <f>E27</f>
        <v>0</v>
      </c>
    </row>
    <row r="71" spans="3:18" x14ac:dyDescent="0.25">
      <c r="F71" s="7">
        <f>E29</f>
        <v>0</v>
      </c>
      <c r="G71" s="7">
        <f>E30</f>
        <v>0</v>
      </c>
    </row>
    <row r="73" spans="3:18" x14ac:dyDescent="0.25">
      <c r="C73">
        <v>2024</v>
      </c>
      <c r="D73" s="7">
        <f>F26</f>
        <v>0</v>
      </c>
      <c r="E73" s="7">
        <f>F27</f>
        <v>0</v>
      </c>
    </row>
    <row r="74" spans="3:18" x14ac:dyDescent="0.25">
      <c r="F74" s="7">
        <f>F29</f>
        <v>0</v>
      </c>
      <c r="G74" s="7">
        <f>F30</f>
        <v>0</v>
      </c>
    </row>
    <row r="76" spans="3:18" x14ac:dyDescent="0.25">
      <c r="C76">
        <v>2025</v>
      </c>
      <c r="D76" s="7">
        <f>G26</f>
        <v>0</v>
      </c>
      <c r="E76" s="7">
        <f>G27</f>
        <v>0</v>
      </c>
    </row>
    <row r="77" spans="3:18" x14ac:dyDescent="0.25">
      <c r="F77" s="7">
        <f>G29</f>
        <v>0</v>
      </c>
      <c r="G77" s="7">
        <f>G30</f>
        <v>0</v>
      </c>
    </row>
    <row r="79" spans="3:18" x14ac:dyDescent="0.25">
      <c r="C79">
        <v>2026</v>
      </c>
      <c r="D79" s="7">
        <f>H26</f>
        <v>24.436429177662532</v>
      </c>
      <c r="E79" s="7">
        <f>H27</f>
        <v>39.229890956072154</v>
      </c>
    </row>
    <row r="80" spans="3:18" x14ac:dyDescent="0.25">
      <c r="F80" s="7">
        <f>H29</f>
        <v>97.745716710650129</v>
      </c>
      <c r="G80" s="7">
        <f>H30</f>
        <v>156.91956382428862</v>
      </c>
    </row>
    <row r="82" spans="3:7" x14ac:dyDescent="0.25">
      <c r="C82">
        <v>2027</v>
      </c>
      <c r="D82" s="7">
        <f>I26</f>
        <v>48.018040058841471</v>
      </c>
      <c r="E82" s="7">
        <f>I27</f>
        <v>77.087468947983368</v>
      </c>
    </row>
    <row r="83" spans="3:7" x14ac:dyDescent="0.25">
      <c r="F83" s="7">
        <f>I29</f>
        <v>192.07216023536589</v>
      </c>
      <c r="G83" s="7">
        <f>I30</f>
        <v>308.34987579193347</v>
      </c>
    </row>
    <row r="85" spans="3:7" x14ac:dyDescent="0.25">
      <c r="C85">
        <v>2028</v>
      </c>
      <c r="D85" s="7">
        <f>J26</f>
        <v>47.246971134132224</v>
      </c>
      <c r="E85" s="7">
        <f>J27</f>
        <v>75.849606017354759</v>
      </c>
    </row>
    <row r="86" spans="3:7" x14ac:dyDescent="0.25">
      <c r="F86" s="7">
        <f>J29</f>
        <v>188.9878845365289</v>
      </c>
      <c r="G86" s="7">
        <f>J30</f>
        <v>303.39842406941904</v>
      </c>
    </row>
    <row r="88" spans="3:7" x14ac:dyDescent="0.25">
      <c r="C88">
        <v>2029</v>
      </c>
      <c r="D88" s="7">
        <f>K26</f>
        <v>19.557344307563422</v>
      </c>
      <c r="E88" s="7">
        <f>K27</f>
        <v>31.397078476482264</v>
      </c>
    </row>
    <row r="89" spans="3:7" x14ac:dyDescent="0.25">
      <c r="F89" s="7">
        <f>K29</f>
        <v>78.229377230253689</v>
      </c>
      <c r="G89" s="7">
        <f>K30</f>
        <v>125.58831390592906</v>
      </c>
    </row>
    <row r="91" spans="3:7" x14ac:dyDescent="0.25">
      <c r="C91">
        <v>2030</v>
      </c>
      <c r="D91" s="7">
        <f>L26</f>
        <v>0</v>
      </c>
      <c r="E91" s="7">
        <f>L27</f>
        <v>0</v>
      </c>
    </row>
    <row r="92" spans="3:7" x14ac:dyDescent="0.25">
      <c r="F92" s="7">
        <f>L29</f>
        <v>0</v>
      </c>
      <c r="G92" s="7">
        <f>L30</f>
        <v>0</v>
      </c>
    </row>
    <row r="94" spans="3:7" x14ac:dyDescent="0.25">
      <c r="C94">
        <v>2031</v>
      </c>
      <c r="D94" s="7">
        <f>M26</f>
        <v>0</v>
      </c>
      <c r="E94" s="7">
        <f>M27</f>
        <v>0</v>
      </c>
    </row>
    <row r="95" spans="3:7" x14ac:dyDescent="0.25">
      <c r="F95" s="7">
        <f>M29</f>
        <v>0</v>
      </c>
      <c r="G95" s="7">
        <f>M30</f>
        <v>0</v>
      </c>
    </row>
    <row r="97" spans="3:7" x14ac:dyDescent="0.25">
      <c r="C97">
        <v>2032</v>
      </c>
      <c r="D97" s="7">
        <f>N26</f>
        <v>0</v>
      </c>
      <c r="E97" s="7">
        <f>N27</f>
        <v>0</v>
      </c>
    </row>
    <row r="98" spans="3:7" x14ac:dyDescent="0.25">
      <c r="F98" s="7">
        <f>N29</f>
        <v>0</v>
      </c>
      <c r="G98" s="7">
        <f>N30</f>
        <v>0</v>
      </c>
    </row>
    <row r="100" spans="3:7" x14ac:dyDescent="0.25">
      <c r="C100">
        <v>2033</v>
      </c>
      <c r="D100" s="7">
        <f>O26</f>
        <v>0</v>
      </c>
      <c r="E100" s="7">
        <f>O27</f>
        <v>0</v>
      </c>
    </row>
    <row r="101" spans="3:7" x14ac:dyDescent="0.25">
      <c r="F101" s="7">
        <f>O29</f>
        <v>0</v>
      </c>
      <c r="G101" s="7">
        <f>O30</f>
        <v>0</v>
      </c>
    </row>
    <row r="103" spans="3:7" x14ac:dyDescent="0.25">
      <c r="C103">
        <v>2034</v>
      </c>
      <c r="D103" s="7">
        <f>P26</f>
        <v>0</v>
      </c>
      <c r="E103" s="7">
        <f>P27</f>
        <v>0</v>
      </c>
    </row>
    <row r="104" spans="3:7" x14ac:dyDescent="0.25">
      <c r="F104" s="7">
        <f>P29</f>
        <v>0</v>
      </c>
      <c r="G104" s="7">
        <f>P30</f>
        <v>0</v>
      </c>
    </row>
    <row r="106" spans="3:7" x14ac:dyDescent="0.25">
      <c r="C106">
        <v>2035</v>
      </c>
      <c r="D106" s="7">
        <f>Q26</f>
        <v>0</v>
      </c>
      <c r="E106" s="7">
        <f>Q27</f>
        <v>0</v>
      </c>
    </row>
    <row r="107" spans="3:7" x14ac:dyDescent="0.2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topLeftCell="A13" zoomScale="55" zoomScaleNormal="55" workbookViewId="0">
      <selection activeCell="R66" sqref="R66"/>
    </sheetView>
  </sheetViews>
  <sheetFormatPr defaultRowHeight="15" x14ac:dyDescent="0.25"/>
  <sheetData>
    <row r="1" spans="1:17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</row>
    <row r="3" spans="1:17" x14ac:dyDescent="0.2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25">
      <c r="B4" s="9" t="s">
        <v>54</v>
      </c>
    </row>
    <row r="5" spans="1:17" x14ac:dyDescent="0.25">
      <c r="B5" s="19" t="s">
        <v>51</v>
      </c>
      <c r="C5" s="17" cm="1">
        <f t="array" ref="C5:Q5">_xlfn.ANCHORARRAY(C25)</f>
        <v>0</v>
      </c>
      <c r="D5" s="17">
        <v>0</v>
      </c>
      <c r="E5" s="17">
        <v>0</v>
      </c>
      <c r="F5" s="17">
        <v>0</v>
      </c>
      <c r="G5" s="17">
        <v>0</v>
      </c>
      <c r="H5" s="17">
        <v>133.07304618116677</v>
      </c>
      <c r="I5" s="17">
        <v>228.80464505858842</v>
      </c>
      <c r="J5" s="17">
        <v>225.13052276168466</v>
      </c>
      <c r="K5" s="17">
        <v>111.82825164285435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</row>
    <row r="6" spans="1:17" x14ac:dyDescent="0.25">
      <c r="B6" s="11" t="s">
        <v>52</v>
      </c>
      <c r="C6" s="17" cm="1">
        <f t="array" ref="C6:Q6">_xlfn.ANCHORARRAY(C28)</f>
        <v>0</v>
      </c>
      <c r="D6" s="17">
        <v>0</v>
      </c>
      <c r="E6" s="17">
        <v>0</v>
      </c>
      <c r="F6" s="17">
        <v>0</v>
      </c>
      <c r="G6" s="17">
        <v>0</v>
      </c>
      <c r="H6" s="17">
        <v>532.29218472466709</v>
      </c>
      <c r="I6" s="17">
        <v>915.21858023435368</v>
      </c>
      <c r="J6" s="17">
        <v>900.52209104673864</v>
      </c>
      <c r="K6" s="17">
        <v>447.31300657141742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</row>
    <row r="7" spans="1:17" x14ac:dyDescent="0.25">
      <c r="B7" s="10"/>
    </row>
    <row r="8" spans="1:17" x14ac:dyDescent="0.25">
      <c r="B8" s="10"/>
    </row>
    <row r="9" spans="1:17" x14ac:dyDescent="0.25">
      <c r="B9" s="9"/>
    </row>
    <row r="10" spans="1:17" x14ac:dyDescent="0.2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25">
      <c r="B12" s="10"/>
    </row>
    <row r="13" spans="1:17" x14ac:dyDescent="0.25">
      <c r="B13" s="10"/>
    </row>
    <row r="14" spans="1:17" x14ac:dyDescent="0.2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2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25">
      <c r="B17" s="10"/>
    </row>
    <row r="18" spans="1:19" x14ac:dyDescent="0.25">
      <c r="B18" s="10"/>
    </row>
    <row r="19" spans="1:19" x14ac:dyDescent="0.25">
      <c r="B19" s="9"/>
    </row>
    <row r="20" spans="1:19" x14ac:dyDescent="0.2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2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25">
      <c r="B22" s="11"/>
    </row>
    <row r="23" spans="1:19" x14ac:dyDescent="0.2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25">
      <c r="B24" s="9" t="s">
        <v>54</v>
      </c>
    </row>
    <row r="25" spans="1:19" x14ac:dyDescent="0.25">
      <c r="A25" s="29">
        <v>0.25</v>
      </c>
      <c r="B25" s="16" t="s">
        <v>1</v>
      </c>
      <c r="C25" s="17" cm="1">
        <f t="array" ref="C25:Q25">'[1]Job-Estimates'!$B$56:$P$56</f>
        <v>0</v>
      </c>
      <c r="D25" s="17">
        <v>0</v>
      </c>
      <c r="E25" s="17">
        <v>0</v>
      </c>
      <c r="F25" s="17">
        <v>0</v>
      </c>
      <c r="G25" s="17">
        <v>0</v>
      </c>
      <c r="H25" s="17">
        <v>133.07304618116677</v>
      </c>
      <c r="I25" s="17">
        <v>228.80464505858842</v>
      </c>
      <c r="J25" s="17">
        <v>225.13052276168466</v>
      </c>
      <c r="K25" s="17">
        <v>111.82825164285435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69.883646564429426</v>
      </c>
      <c r="S25" s="7">
        <f>MAX(_xlfn.ANCHORARRAY(C25))</f>
        <v>228.80464505858842</v>
      </c>
    </row>
    <row r="26" spans="1:19" x14ac:dyDescent="0.25">
      <c r="A26" s="30"/>
      <c r="B26" s="10" t="s">
        <v>2</v>
      </c>
      <c r="C26" s="7" cm="1">
        <f t="array" ref="C26:Q26">'[1]Job-Estimates'!$B$57:$P$57</f>
        <v>0</v>
      </c>
      <c r="D26" s="7">
        <v>0</v>
      </c>
      <c r="E26" s="7">
        <v>0</v>
      </c>
      <c r="F26" s="7">
        <v>0</v>
      </c>
      <c r="G26" s="7">
        <v>0</v>
      </c>
      <c r="H26" s="7">
        <v>51.076142953311034</v>
      </c>
      <c r="I26" s="7">
        <v>87.819878591221311</v>
      </c>
      <c r="J26" s="7">
        <v>86.40967569101025</v>
      </c>
      <c r="K26" s="7">
        <v>42.921958511066443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25">
      <c r="A27" s="30"/>
      <c r="B27" s="11" t="s">
        <v>3</v>
      </c>
      <c r="C27" s="7" cm="1">
        <f t="array" ref="C27:Q27">'[1]Job-Estimates'!$B$58:$P$58</f>
        <v>0</v>
      </c>
      <c r="D27" s="7">
        <v>0</v>
      </c>
      <c r="E27" s="7">
        <v>0</v>
      </c>
      <c r="F27" s="7">
        <v>0</v>
      </c>
      <c r="G27" s="7">
        <v>0</v>
      </c>
      <c r="H27" s="7">
        <v>81.996903227855725</v>
      </c>
      <c r="I27" s="7">
        <v>140.98476646736711</v>
      </c>
      <c r="J27" s="7">
        <v>138.72084707067441</v>
      </c>
      <c r="K27" s="7">
        <v>68.906293131787919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25">
      <c r="A28" s="31">
        <v>1</v>
      </c>
      <c r="B28" s="16" t="s">
        <v>1</v>
      </c>
      <c r="C28" s="17" cm="1">
        <f t="array" ref="C28:Q28">'[4]Job-Estimates'!$B$56:$P$56</f>
        <v>0</v>
      </c>
      <c r="D28" s="17">
        <v>0</v>
      </c>
      <c r="E28" s="17">
        <v>0</v>
      </c>
      <c r="F28" s="17">
        <v>0</v>
      </c>
      <c r="G28" s="17">
        <v>0</v>
      </c>
      <c r="H28" s="17">
        <v>532.29218472466709</v>
      </c>
      <c r="I28" s="17">
        <v>915.21858023435368</v>
      </c>
      <c r="J28" s="17">
        <v>900.52209104673864</v>
      </c>
      <c r="K28" s="17">
        <v>447.31300657141742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7">
        <f t="shared" ref="R28" si="0">AVERAGE(C28:L28)</f>
        <v>279.53458625771771</v>
      </c>
      <c r="S28" s="7">
        <f t="shared" ref="S28" si="1">MAX(_xlfn.ANCHORARRAY(C28))</f>
        <v>915.21858023435368</v>
      </c>
    </row>
    <row r="29" spans="1:19" x14ac:dyDescent="0.25">
      <c r="A29" s="32"/>
      <c r="B29" s="10" t="s">
        <v>2</v>
      </c>
      <c r="C29" s="7" cm="1">
        <f t="array" ref="C29:Q29">'[4]Job-Estimates'!$B$57:$P$57</f>
        <v>0</v>
      </c>
      <c r="D29" s="7">
        <v>0</v>
      </c>
      <c r="E29" s="7">
        <v>0</v>
      </c>
      <c r="F29" s="7">
        <v>0</v>
      </c>
      <c r="G29" s="7">
        <v>0</v>
      </c>
      <c r="H29" s="7">
        <v>204.30457181324414</v>
      </c>
      <c r="I29" s="7">
        <v>351.27951436488524</v>
      </c>
      <c r="J29" s="7">
        <v>345.638702764041</v>
      </c>
      <c r="K29" s="7">
        <v>171.68783404426577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25">
      <c r="A30" s="32"/>
      <c r="B30" s="11" t="s">
        <v>3</v>
      </c>
      <c r="C30" s="7" cm="1">
        <f t="array" ref="C30:Q30">'[4]Job-Estimates'!$B$58:$P$58</f>
        <v>0</v>
      </c>
      <c r="D30" s="7">
        <v>0</v>
      </c>
      <c r="E30" s="7">
        <v>0</v>
      </c>
      <c r="F30" s="7">
        <v>0</v>
      </c>
      <c r="G30" s="7">
        <v>0</v>
      </c>
      <c r="H30" s="7">
        <v>327.9876129114229</v>
      </c>
      <c r="I30" s="7">
        <v>563.93906586946844</v>
      </c>
      <c r="J30" s="7">
        <v>554.88338828269764</v>
      </c>
      <c r="K30" s="7">
        <v>275.62517252715168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25">
      <c r="A31" s="14"/>
      <c r="B31" s="11"/>
    </row>
    <row r="32" spans="1:19" x14ac:dyDescent="0.25">
      <c r="B32" s="9"/>
    </row>
    <row r="33" spans="1:18" x14ac:dyDescent="0.25">
      <c r="A33" s="29"/>
      <c r="B33" s="16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3"/>
    </row>
    <row r="34" spans="1:18" x14ac:dyDescent="0.25">
      <c r="A34" s="30"/>
      <c r="B34" s="10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2"/>
    </row>
    <row r="35" spans="1:18" x14ac:dyDescent="0.25">
      <c r="A35" s="30"/>
      <c r="B35" s="11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2"/>
    </row>
    <row r="36" spans="1:18" x14ac:dyDescent="0.25">
      <c r="A36" s="31"/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8" x14ac:dyDescent="0.25">
      <c r="A37" s="32"/>
      <c r="B37" s="1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x14ac:dyDescent="0.25">
      <c r="A38" s="32"/>
      <c r="B38" s="1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x14ac:dyDescent="0.25">
      <c r="B39" s="10"/>
    </row>
    <row r="40" spans="1:18" x14ac:dyDescent="0.25">
      <c r="B40" s="9"/>
    </row>
    <row r="41" spans="1:18" x14ac:dyDescent="0.25">
      <c r="A41" s="29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25">
      <c r="A42" s="30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25">
      <c r="A43" s="30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25">
      <c r="A44" s="3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25">
      <c r="A45" s="32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25">
      <c r="A46" s="32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25">
      <c r="B47" s="11"/>
    </row>
    <row r="48" spans="1:18" x14ac:dyDescent="0.25">
      <c r="B48" s="9"/>
    </row>
    <row r="49" spans="1:48" x14ac:dyDescent="0.25">
      <c r="A49" s="29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25">
      <c r="A50" s="30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25">
      <c r="A51" s="30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25">
      <c r="A52" s="31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25">
      <c r="A53" s="32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25">
      <c r="A54" s="32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48" x14ac:dyDescent="0.25">
      <c r="AV55" t="s">
        <v>4</v>
      </c>
    </row>
    <row r="62" spans="1:48" x14ac:dyDescent="0.25">
      <c r="C62" s="6"/>
      <c r="D62" s="9" t="str">
        <f>B24</f>
        <v>Unconstrained West Coast</v>
      </c>
    </row>
    <row r="63" spans="1:48" x14ac:dyDescent="0.25">
      <c r="D63" s="19" t="s">
        <v>55</v>
      </c>
      <c r="E63" s="19" t="s">
        <v>56</v>
      </c>
      <c r="F63" s="11" t="s">
        <v>57</v>
      </c>
      <c r="G63" s="11" t="s">
        <v>58</v>
      </c>
    </row>
    <row r="64" spans="1:48" x14ac:dyDescent="0.25">
      <c r="C64">
        <v>2021</v>
      </c>
      <c r="D64" s="7">
        <f>C26</f>
        <v>0</v>
      </c>
      <c r="E64" s="7">
        <f>C27</f>
        <v>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3:18" x14ac:dyDescent="0.25">
      <c r="D65" s="7"/>
      <c r="E65" s="7"/>
      <c r="F65" s="7">
        <f>C29</f>
        <v>0</v>
      </c>
      <c r="G65" s="7">
        <f>C30</f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3:18" x14ac:dyDescent="0.2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3:18" x14ac:dyDescent="0.25">
      <c r="C67">
        <v>2022</v>
      </c>
      <c r="D67" s="7">
        <f>D26</f>
        <v>0</v>
      </c>
      <c r="E67" s="7">
        <f>D27</f>
        <v>0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3:18" x14ac:dyDescent="0.25">
      <c r="D68" s="7"/>
      <c r="E68" s="7"/>
      <c r="F68" s="7">
        <f>D29</f>
        <v>0</v>
      </c>
      <c r="G68" s="7">
        <f>D30</f>
        <v>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3:18" x14ac:dyDescent="0.2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3:18" x14ac:dyDescent="0.25">
      <c r="C70">
        <v>2023</v>
      </c>
      <c r="D70" s="7">
        <f>E26</f>
        <v>0</v>
      </c>
      <c r="E70" s="7">
        <f>E27</f>
        <v>0</v>
      </c>
    </row>
    <row r="71" spans="3:18" x14ac:dyDescent="0.25">
      <c r="F71" s="7">
        <f>E29</f>
        <v>0</v>
      </c>
      <c r="G71" s="7">
        <f>E30</f>
        <v>0</v>
      </c>
    </row>
    <row r="73" spans="3:18" x14ac:dyDescent="0.25">
      <c r="C73">
        <v>2024</v>
      </c>
      <c r="D73" s="7">
        <f>F26</f>
        <v>0</v>
      </c>
      <c r="E73" s="7">
        <f>F27</f>
        <v>0</v>
      </c>
    </row>
    <row r="74" spans="3:18" x14ac:dyDescent="0.25">
      <c r="F74" s="7">
        <f>F29</f>
        <v>0</v>
      </c>
      <c r="G74" s="7">
        <f>F30</f>
        <v>0</v>
      </c>
    </row>
    <row r="76" spans="3:18" x14ac:dyDescent="0.25">
      <c r="C76">
        <v>2025</v>
      </c>
      <c r="D76" s="7">
        <f>G26</f>
        <v>0</v>
      </c>
      <c r="E76" s="7">
        <f>G27</f>
        <v>0</v>
      </c>
    </row>
    <row r="77" spans="3:18" x14ac:dyDescent="0.25">
      <c r="F77" s="7">
        <f>G29</f>
        <v>0</v>
      </c>
      <c r="G77" s="7">
        <f>G30</f>
        <v>0</v>
      </c>
    </row>
    <row r="79" spans="3:18" x14ac:dyDescent="0.25">
      <c r="C79">
        <v>2026</v>
      </c>
      <c r="D79" s="7">
        <f>H26</f>
        <v>51.076142953311034</v>
      </c>
      <c r="E79" s="7">
        <f>H27</f>
        <v>81.996903227855725</v>
      </c>
    </row>
    <row r="80" spans="3:18" x14ac:dyDescent="0.25">
      <c r="F80" s="7">
        <f>H29</f>
        <v>204.30457181324414</v>
      </c>
      <c r="G80" s="7">
        <f>H30</f>
        <v>327.9876129114229</v>
      </c>
    </row>
    <row r="82" spans="3:7" x14ac:dyDescent="0.25">
      <c r="C82">
        <v>2027</v>
      </c>
      <c r="D82" s="7">
        <f>I26</f>
        <v>87.819878591221311</v>
      </c>
      <c r="E82" s="7">
        <f>I27</f>
        <v>140.98476646736711</v>
      </c>
    </row>
    <row r="83" spans="3:7" x14ac:dyDescent="0.25">
      <c r="F83" s="7">
        <f>I29</f>
        <v>351.27951436488524</v>
      </c>
      <c r="G83" s="7">
        <f>I30</f>
        <v>563.93906586946844</v>
      </c>
    </row>
    <row r="85" spans="3:7" x14ac:dyDescent="0.25">
      <c r="C85">
        <v>2028</v>
      </c>
      <c r="D85" s="7">
        <f>J26</f>
        <v>86.40967569101025</v>
      </c>
      <c r="E85" s="7">
        <f>J27</f>
        <v>138.72084707067441</v>
      </c>
    </row>
    <row r="86" spans="3:7" x14ac:dyDescent="0.25">
      <c r="F86" s="7">
        <f>J29</f>
        <v>345.638702764041</v>
      </c>
      <c r="G86" s="7">
        <f>J30</f>
        <v>554.88338828269764</v>
      </c>
    </row>
    <row r="88" spans="3:7" x14ac:dyDescent="0.25">
      <c r="C88">
        <v>2029</v>
      </c>
      <c r="D88" s="7">
        <f>K26</f>
        <v>42.921958511066443</v>
      </c>
      <c r="E88" s="7">
        <f>K27</f>
        <v>68.906293131787919</v>
      </c>
    </row>
    <row r="89" spans="3:7" x14ac:dyDescent="0.25">
      <c r="F89" s="7">
        <f>K29</f>
        <v>171.68783404426577</v>
      </c>
      <c r="G89" s="7">
        <f>K30</f>
        <v>275.62517252715168</v>
      </c>
    </row>
    <row r="91" spans="3:7" x14ac:dyDescent="0.25">
      <c r="C91">
        <v>2030</v>
      </c>
      <c r="D91" s="7">
        <f>L26</f>
        <v>0</v>
      </c>
      <c r="E91" s="7">
        <f>L27</f>
        <v>0</v>
      </c>
    </row>
    <row r="92" spans="3:7" x14ac:dyDescent="0.25">
      <c r="F92" s="7">
        <f>L29</f>
        <v>0</v>
      </c>
      <c r="G92" s="7">
        <f>L30</f>
        <v>0</v>
      </c>
    </row>
    <row r="94" spans="3:7" x14ac:dyDescent="0.25">
      <c r="C94">
        <v>2031</v>
      </c>
      <c r="D94" s="7">
        <f>M26</f>
        <v>0</v>
      </c>
      <c r="E94" s="7">
        <f>M27</f>
        <v>0</v>
      </c>
    </row>
    <row r="95" spans="3:7" x14ac:dyDescent="0.25">
      <c r="F95" s="7">
        <f>M29</f>
        <v>0</v>
      </c>
      <c r="G95" s="7">
        <f>M30</f>
        <v>0</v>
      </c>
    </row>
    <row r="97" spans="3:7" x14ac:dyDescent="0.25">
      <c r="C97">
        <v>2032</v>
      </c>
      <c r="D97" s="7">
        <f>N26</f>
        <v>0</v>
      </c>
      <c r="E97" s="7">
        <f>N27</f>
        <v>0</v>
      </c>
    </row>
    <row r="98" spans="3:7" x14ac:dyDescent="0.25">
      <c r="F98" s="7">
        <f>N29</f>
        <v>0</v>
      </c>
      <c r="G98" s="7">
        <f>N30</f>
        <v>0</v>
      </c>
    </row>
    <row r="100" spans="3:7" x14ac:dyDescent="0.25">
      <c r="C100">
        <v>2033</v>
      </c>
      <c r="D100" s="7">
        <f>O26</f>
        <v>0</v>
      </c>
      <c r="E100" s="7">
        <f>O27</f>
        <v>0</v>
      </c>
    </row>
    <row r="101" spans="3:7" x14ac:dyDescent="0.25">
      <c r="F101" s="7">
        <f>O29</f>
        <v>0</v>
      </c>
      <c r="G101" s="7">
        <f>O30</f>
        <v>0</v>
      </c>
    </row>
    <row r="103" spans="3:7" x14ac:dyDescent="0.25">
      <c r="C103">
        <v>2034</v>
      </c>
      <c r="D103" s="7">
        <f>P26</f>
        <v>0</v>
      </c>
      <c r="E103" s="7">
        <f>P27</f>
        <v>0</v>
      </c>
    </row>
    <row r="104" spans="3:7" x14ac:dyDescent="0.25">
      <c r="F104" s="7">
        <f>P29</f>
        <v>0</v>
      </c>
      <c r="G104" s="7">
        <f>P30</f>
        <v>0</v>
      </c>
    </row>
    <row r="106" spans="3:7" x14ac:dyDescent="0.25">
      <c r="C106">
        <v>2035</v>
      </c>
      <c r="D106" s="7">
        <f>Q26</f>
        <v>0</v>
      </c>
      <c r="E106" s="7">
        <f>Q27</f>
        <v>0</v>
      </c>
    </row>
    <row r="107" spans="3:7" x14ac:dyDescent="0.25">
      <c r="F107" s="7">
        <f>Q29</f>
        <v>0</v>
      </c>
      <c r="G107" s="7">
        <f>Q30</f>
        <v>0</v>
      </c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111"/>
  <sheetViews>
    <sheetView topLeftCell="A73" workbookViewId="0">
      <selection activeCell="F103" sqref="F103:G108"/>
    </sheetView>
  </sheetViews>
  <sheetFormatPr defaultRowHeight="15" x14ac:dyDescent="0.25"/>
  <cols>
    <col min="1" max="1" width="34.140625" customWidth="1"/>
    <col min="2" max="4" width="16.140625" customWidth="1"/>
    <col min="6" max="7" width="9.140625" customWidth="1"/>
  </cols>
  <sheetData>
    <row r="3" spans="1:7" x14ac:dyDescent="0.25">
      <c r="A3" s="25" t="s">
        <v>14</v>
      </c>
      <c r="B3" s="8"/>
      <c r="C3" s="8"/>
      <c r="D3" s="8"/>
      <c r="E3" s="8"/>
      <c r="F3" s="8"/>
      <c r="G3" s="8"/>
    </row>
    <row r="5" spans="1:7" x14ac:dyDescent="0.25">
      <c r="A5" t="s">
        <v>5</v>
      </c>
      <c r="B5" t="s">
        <v>15</v>
      </c>
      <c r="C5" t="s">
        <v>26</v>
      </c>
      <c r="D5" t="s">
        <v>27</v>
      </c>
      <c r="E5" t="s">
        <v>28</v>
      </c>
      <c r="F5" s="21" t="s">
        <v>29</v>
      </c>
      <c r="G5" s="21" t="s">
        <v>30</v>
      </c>
    </row>
    <row r="6" spans="1:7" x14ac:dyDescent="0.25">
      <c r="A6" t="s">
        <v>16</v>
      </c>
      <c r="B6">
        <v>2</v>
      </c>
      <c r="C6" s="20">
        <v>0</v>
      </c>
      <c r="D6" s="20">
        <v>0</v>
      </c>
      <c r="E6" s="20">
        <f>C6+D6</f>
        <v>0</v>
      </c>
      <c r="F6" s="22">
        <f>C6/$E$16</f>
        <v>0</v>
      </c>
      <c r="G6" s="22">
        <f>D6/$E$16</f>
        <v>0</v>
      </c>
    </row>
    <row r="7" spans="1:7" x14ac:dyDescent="0.25">
      <c r="A7" t="s">
        <v>24</v>
      </c>
      <c r="B7">
        <v>3</v>
      </c>
      <c r="C7" s="20">
        <v>12.56643392</v>
      </c>
      <c r="D7" s="20">
        <v>24.029845170000002</v>
      </c>
      <c r="E7" s="20">
        <f t="shared" ref="E7:E15" si="0">C7+D7</f>
        <v>36.596279090000003</v>
      </c>
      <c r="F7" s="22">
        <f t="shared" ref="F7:F15" si="1">C7/$E$16</f>
        <v>9.7294960119699691E-3</v>
      </c>
      <c r="G7" s="22">
        <f t="shared" ref="G7:G15" si="2">D7/$E$16</f>
        <v>1.8604982466638463E-2</v>
      </c>
    </row>
    <row r="8" spans="1:7" x14ac:dyDescent="0.25">
      <c r="A8" t="s">
        <v>17</v>
      </c>
      <c r="B8">
        <v>3</v>
      </c>
      <c r="C8" s="20">
        <v>25.132867839999999</v>
      </c>
      <c r="D8" s="20">
        <v>48.059690340000003</v>
      </c>
      <c r="E8" s="20">
        <f t="shared" si="0"/>
        <v>73.192558180000006</v>
      </c>
      <c r="F8" s="22">
        <f t="shared" si="1"/>
        <v>1.9458992023939938E-2</v>
      </c>
      <c r="G8" s="22">
        <f t="shared" si="2"/>
        <v>3.7209964933276926E-2</v>
      </c>
    </row>
    <row r="9" spans="1:7" x14ac:dyDescent="0.25">
      <c r="A9" t="s">
        <v>18</v>
      </c>
      <c r="B9">
        <v>3</v>
      </c>
      <c r="C9" s="20">
        <v>25.132867839999999</v>
      </c>
      <c r="D9" s="20">
        <v>48.059690340000003</v>
      </c>
      <c r="E9" s="20">
        <f t="shared" si="0"/>
        <v>73.192558180000006</v>
      </c>
      <c r="F9" s="22">
        <f t="shared" si="1"/>
        <v>1.9458992023939938E-2</v>
      </c>
      <c r="G9" s="22">
        <f t="shared" si="2"/>
        <v>3.7209964933276926E-2</v>
      </c>
    </row>
    <row r="10" spans="1:7" x14ac:dyDescent="0.25">
      <c r="A10" t="s">
        <v>19</v>
      </c>
      <c r="B10">
        <v>3</v>
      </c>
      <c r="C10" s="20">
        <v>15.372156110000001</v>
      </c>
      <c r="D10" s="20">
        <v>42.379065220000001</v>
      </c>
      <c r="E10" s="20">
        <f t="shared" si="0"/>
        <v>57.75122133</v>
      </c>
      <c r="F10" s="22">
        <f t="shared" si="1"/>
        <v>1.1901811804348772E-2</v>
      </c>
      <c r="G10" s="22">
        <f t="shared" si="2"/>
        <v>3.2811770520892951E-2</v>
      </c>
    </row>
    <row r="11" spans="1:7" x14ac:dyDescent="0.25">
      <c r="A11" t="s">
        <v>20</v>
      </c>
      <c r="B11">
        <v>3</v>
      </c>
      <c r="C11" s="20">
        <v>27.510384670000001</v>
      </c>
      <c r="D11" s="20">
        <v>48.047558960000003</v>
      </c>
      <c r="E11" s="20">
        <f t="shared" si="0"/>
        <v>75.557943630000011</v>
      </c>
      <c r="F11" s="22">
        <f t="shared" si="1"/>
        <v>2.1299772046589074E-2</v>
      </c>
      <c r="G11" s="22">
        <f t="shared" si="2"/>
        <v>3.7200572275496592E-2</v>
      </c>
    </row>
    <row r="12" spans="1:7" x14ac:dyDescent="0.25">
      <c r="A12" t="s">
        <v>21</v>
      </c>
      <c r="B12">
        <v>3</v>
      </c>
      <c r="C12" s="20">
        <v>53.802546399999997</v>
      </c>
      <c r="D12" s="20">
        <v>148.32672830000001</v>
      </c>
      <c r="E12" s="20">
        <f t="shared" si="0"/>
        <v>202.1292747</v>
      </c>
      <c r="F12" s="22">
        <f t="shared" si="1"/>
        <v>4.1656341326834365E-2</v>
      </c>
      <c r="G12" s="22">
        <f t="shared" si="2"/>
        <v>0.11484119684635267</v>
      </c>
    </row>
    <row r="13" spans="1:7" x14ac:dyDescent="0.25">
      <c r="A13" t="s">
        <v>22</v>
      </c>
      <c r="B13">
        <v>3</v>
      </c>
      <c r="C13" s="20">
        <v>130.17723549999999</v>
      </c>
      <c r="D13" s="20">
        <v>195.3816831</v>
      </c>
      <c r="E13" s="20">
        <f t="shared" si="0"/>
        <v>325.55891859999997</v>
      </c>
      <c r="F13" s="22">
        <f t="shared" si="1"/>
        <v>0.10078904657515801</v>
      </c>
      <c r="G13" s="22">
        <f t="shared" si="2"/>
        <v>0.15127325052081525</v>
      </c>
    </row>
    <row r="14" spans="1:7" x14ac:dyDescent="0.25">
      <c r="A14" t="s">
        <v>23</v>
      </c>
      <c r="B14">
        <v>3</v>
      </c>
      <c r="C14" s="20">
        <v>91.124064849999996</v>
      </c>
      <c r="D14" s="20">
        <v>136.76717819999999</v>
      </c>
      <c r="E14" s="20">
        <f t="shared" si="0"/>
        <v>227.89124304999999</v>
      </c>
      <c r="F14" s="22">
        <f t="shared" si="1"/>
        <v>7.055233260261061E-2</v>
      </c>
      <c r="G14" s="22">
        <f t="shared" si="2"/>
        <v>0.10589127538779801</v>
      </c>
    </row>
    <row r="15" spans="1:7" x14ac:dyDescent="0.25">
      <c r="A15" t="s">
        <v>25</v>
      </c>
      <c r="B15">
        <v>3</v>
      </c>
      <c r="C15" s="20">
        <v>79.021802190000002</v>
      </c>
      <c r="D15" s="20">
        <v>140.689379</v>
      </c>
      <c r="E15" s="20">
        <f t="shared" si="0"/>
        <v>219.71118118999999</v>
      </c>
      <c r="F15" s="22">
        <f t="shared" si="1"/>
        <v>6.1182218771121726E-2</v>
      </c>
      <c r="G15" s="22">
        <f t="shared" si="2"/>
        <v>0.10892801892893983</v>
      </c>
    </row>
    <row r="16" spans="1:7" x14ac:dyDescent="0.25">
      <c r="A16" s="28" t="s">
        <v>1</v>
      </c>
      <c r="B16" s="28"/>
      <c r="C16" s="20">
        <f>SUM(C6:C15)</f>
        <v>459.84035932000006</v>
      </c>
      <c r="D16" s="20">
        <f>SUM(D6:D15)</f>
        <v>831.74081863000004</v>
      </c>
      <c r="E16" s="20">
        <f>C16+D16</f>
        <v>1291.58117795</v>
      </c>
    </row>
    <row r="19" spans="1:7" x14ac:dyDescent="0.25">
      <c r="A19" s="25" t="s">
        <v>31</v>
      </c>
      <c r="B19" s="8"/>
      <c r="C19" s="8"/>
      <c r="D19" s="8"/>
      <c r="E19" s="8"/>
      <c r="F19" s="8"/>
      <c r="G19" s="8"/>
    </row>
    <row r="21" spans="1:7" x14ac:dyDescent="0.25">
      <c r="A21" t="s">
        <v>5</v>
      </c>
      <c r="B21" t="s">
        <v>15</v>
      </c>
      <c r="C21" t="s">
        <v>26</v>
      </c>
      <c r="D21" t="s">
        <v>27</v>
      </c>
      <c r="E21" t="s">
        <v>28</v>
      </c>
      <c r="F21" s="21" t="s">
        <v>29</v>
      </c>
      <c r="G21" s="21" t="s">
        <v>30</v>
      </c>
    </row>
    <row r="22" spans="1:7" x14ac:dyDescent="0.25">
      <c r="A22" t="s">
        <v>32</v>
      </c>
      <c r="B22">
        <v>2</v>
      </c>
      <c r="C22" s="20">
        <v>163.2339729</v>
      </c>
      <c r="D22" s="20">
        <v>115.078512</v>
      </c>
      <c r="E22" s="20">
        <f>C22+D22</f>
        <v>278.31248490000002</v>
      </c>
      <c r="F22" s="22">
        <f>C22/$E$28</f>
        <v>0.22875993864148014</v>
      </c>
      <c r="G22" s="22">
        <f>D22/$E$28</f>
        <v>0.16127374024156241</v>
      </c>
    </row>
    <row r="23" spans="1:7" x14ac:dyDescent="0.25">
      <c r="A23" t="s">
        <v>33</v>
      </c>
      <c r="B23">
        <v>3</v>
      </c>
      <c r="C23" s="20">
        <v>94.037688450000005</v>
      </c>
      <c r="D23" s="20">
        <v>179.82118940000001</v>
      </c>
      <c r="E23" s="20">
        <f t="shared" ref="E23:E26" si="3">C23+D23</f>
        <v>273.85887785</v>
      </c>
      <c r="F23" s="22">
        <f t="shared" ref="F23:F27" si="4">C23/$E$28</f>
        <v>0.13178663398082757</v>
      </c>
      <c r="G23" s="22">
        <f t="shared" ref="G23:G27" si="5">D23/$E$28</f>
        <v>0.2520056549673183</v>
      </c>
    </row>
    <row r="24" spans="1:7" x14ac:dyDescent="0.25">
      <c r="A24" t="s">
        <v>34</v>
      </c>
      <c r="B24">
        <v>3</v>
      </c>
      <c r="C24" s="20">
        <v>26.142585879999999</v>
      </c>
      <c r="D24" s="20">
        <v>49.990498100000003</v>
      </c>
      <c r="E24" s="20">
        <f t="shared" si="3"/>
        <v>76.133083980000009</v>
      </c>
      <c r="F24" s="22">
        <f t="shared" si="4"/>
        <v>3.663683628837551E-2</v>
      </c>
      <c r="G24" s="22">
        <f t="shared" si="5"/>
        <v>7.0057862801751553E-2</v>
      </c>
    </row>
    <row r="25" spans="1:7" x14ac:dyDescent="0.25">
      <c r="A25" t="s">
        <v>35</v>
      </c>
      <c r="B25">
        <v>3</v>
      </c>
      <c r="C25" s="20">
        <v>1.119755882</v>
      </c>
      <c r="D25" s="20">
        <v>2.6718074010000001</v>
      </c>
      <c r="E25" s="20">
        <f t="shared" si="3"/>
        <v>3.7915632830000003</v>
      </c>
      <c r="F25" s="22">
        <f t="shared" si="4"/>
        <v>1.5692522966201509E-3</v>
      </c>
      <c r="G25" s="22">
        <f t="shared" si="5"/>
        <v>3.7443338923634846E-3</v>
      </c>
    </row>
    <row r="26" spans="1:7" x14ac:dyDescent="0.25">
      <c r="A26" s="23" t="s">
        <v>36</v>
      </c>
      <c r="B26">
        <v>3</v>
      </c>
      <c r="C26" s="20">
        <v>8.015827303</v>
      </c>
      <c r="D26" s="20">
        <v>19.126264089999999</v>
      </c>
      <c r="E26" s="20">
        <f t="shared" si="3"/>
        <v>27.142091393000001</v>
      </c>
      <c r="F26" s="22">
        <f t="shared" si="4"/>
        <v>1.1233569393782618E-2</v>
      </c>
      <c r="G26" s="22">
        <f t="shared" si="5"/>
        <v>2.6803997488620491E-2</v>
      </c>
    </row>
    <row r="27" spans="1:7" x14ac:dyDescent="0.25">
      <c r="A27" s="23" t="s">
        <v>37</v>
      </c>
      <c r="B27">
        <v>3</v>
      </c>
      <c r="C27" s="20">
        <v>18.653105549999999</v>
      </c>
      <c r="D27" s="20">
        <v>35.668928919999999</v>
      </c>
      <c r="E27" s="20"/>
      <c r="F27" s="22">
        <f t="shared" si="4"/>
        <v>2.6140901953695284E-2</v>
      </c>
      <c r="G27" s="22">
        <f t="shared" si="5"/>
        <v>4.9987278053602507E-2</v>
      </c>
    </row>
    <row r="28" spans="1:7" x14ac:dyDescent="0.25">
      <c r="A28" s="28" t="s">
        <v>1</v>
      </c>
      <c r="B28" s="28"/>
      <c r="C28" s="20">
        <f>SUM(C22:C27)</f>
        <v>311.20293596499999</v>
      </c>
      <c r="D28" s="20">
        <f>SUM(D22:D27)</f>
        <v>402.35719991100007</v>
      </c>
      <c r="E28" s="20">
        <f>C28+D28</f>
        <v>713.560135876</v>
      </c>
    </row>
    <row r="30" spans="1:7" x14ac:dyDescent="0.25">
      <c r="A30" s="25" t="s">
        <v>6</v>
      </c>
      <c r="B30" s="8"/>
      <c r="C30" s="8"/>
      <c r="D30" s="8"/>
      <c r="E30" s="8"/>
      <c r="F30" s="8"/>
      <c r="G30" s="8"/>
    </row>
    <row r="32" spans="1:7" x14ac:dyDescent="0.25">
      <c r="A32" t="s">
        <v>5</v>
      </c>
      <c r="B32" t="s">
        <v>15</v>
      </c>
      <c r="C32" t="s">
        <v>26</v>
      </c>
      <c r="D32" t="s">
        <v>27</v>
      </c>
      <c r="E32" t="s">
        <v>28</v>
      </c>
      <c r="F32" s="21" t="s">
        <v>29</v>
      </c>
      <c r="G32" s="21" t="s">
        <v>30</v>
      </c>
    </row>
    <row r="33" spans="1:7" x14ac:dyDescent="0.25">
      <c r="A33" t="s">
        <v>44</v>
      </c>
      <c r="B33">
        <v>2</v>
      </c>
      <c r="C33" s="20">
        <v>174.68080169999999</v>
      </c>
      <c r="D33" s="20">
        <v>115.3100271</v>
      </c>
      <c r="E33" s="20">
        <f>C33+D33</f>
        <v>289.99082879999997</v>
      </c>
      <c r="F33" s="22">
        <f>C33/$E$41</f>
        <v>0.33569109948446174</v>
      </c>
      <c r="G33" s="22">
        <f>D33/$E$41</f>
        <v>0.22159590179383795</v>
      </c>
    </row>
    <row r="34" spans="1:7" x14ac:dyDescent="0.25">
      <c r="A34" t="s">
        <v>38</v>
      </c>
      <c r="B34">
        <v>3</v>
      </c>
      <c r="C34" s="20">
        <v>20.341907419999998</v>
      </c>
      <c r="D34" s="20">
        <v>48.537060330000003</v>
      </c>
      <c r="E34" s="20">
        <f t="shared" ref="E34:E40" si="6">C34+D34</f>
        <v>68.878967750000001</v>
      </c>
      <c r="F34" s="22">
        <f t="shared" ref="F34:F40" si="7">C34/$E$41</f>
        <v>3.9091858984930054E-2</v>
      </c>
      <c r="G34" s="22">
        <f t="shared" ref="G34:G40" si="8">D34/$E$41</f>
        <v>9.3275614660299294E-2</v>
      </c>
    </row>
    <row r="35" spans="1:7" x14ac:dyDescent="0.25">
      <c r="A35" t="s">
        <v>39</v>
      </c>
      <c r="B35">
        <v>3</v>
      </c>
      <c r="C35" s="20">
        <v>13.88868897</v>
      </c>
      <c r="D35" s="20">
        <v>24.268374739999999</v>
      </c>
      <c r="E35" s="20">
        <f t="shared" si="6"/>
        <v>38.157063710000003</v>
      </c>
      <c r="F35" s="22">
        <f t="shared" si="7"/>
        <v>2.6690450383575363E-2</v>
      </c>
      <c r="G35" s="22">
        <f t="shared" si="8"/>
        <v>4.6637508643696236E-2</v>
      </c>
    </row>
    <row r="36" spans="1:7" x14ac:dyDescent="0.25">
      <c r="A36" s="24" t="s">
        <v>40</v>
      </c>
      <c r="B36">
        <v>3</v>
      </c>
      <c r="C36" s="20">
        <v>19.171700040000001</v>
      </c>
      <c r="D36" s="20">
        <v>33.499634270000001</v>
      </c>
      <c r="E36" s="20">
        <f t="shared" si="6"/>
        <v>52.671334310000006</v>
      </c>
      <c r="F36" s="22">
        <f t="shared" si="7"/>
        <v>3.6843024549811761E-2</v>
      </c>
      <c r="G36" s="22">
        <f t="shared" si="8"/>
        <v>6.4377590158630787E-2</v>
      </c>
    </row>
    <row r="37" spans="1:7" x14ac:dyDescent="0.25">
      <c r="A37" s="24" t="s">
        <v>41</v>
      </c>
      <c r="B37">
        <v>3</v>
      </c>
      <c r="C37" s="20">
        <v>1.2706613550000001</v>
      </c>
      <c r="D37" s="20">
        <v>3.0318772749999998</v>
      </c>
      <c r="E37" s="20">
        <f t="shared" si="6"/>
        <v>4.3025386299999999</v>
      </c>
      <c r="F37" s="22">
        <f t="shared" si="7"/>
        <v>2.4418808660205847E-3</v>
      </c>
      <c r="G37" s="22">
        <f t="shared" si="8"/>
        <v>5.8264801056652337E-3</v>
      </c>
    </row>
    <row r="38" spans="1:7" x14ac:dyDescent="0.25">
      <c r="A38" s="24" t="s">
        <v>42</v>
      </c>
      <c r="B38">
        <v>3</v>
      </c>
      <c r="C38" s="20">
        <v>11.31790309</v>
      </c>
      <c r="D38" s="20">
        <v>27.00522295</v>
      </c>
      <c r="E38" s="20">
        <f t="shared" si="6"/>
        <v>38.323126039999998</v>
      </c>
      <c r="F38" s="22">
        <f t="shared" si="7"/>
        <v>2.1750068096582861E-2</v>
      </c>
      <c r="G38" s="22">
        <f t="shared" si="8"/>
        <v>5.1897019567597506E-2</v>
      </c>
    </row>
    <row r="39" spans="1:7" x14ac:dyDescent="0.25">
      <c r="A39" s="24" t="s">
        <v>43</v>
      </c>
      <c r="B39">
        <v>3</v>
      </c>
      <c r="C39" s="20">
        <v>2.4465213000000001</v>
      </c>
      <c r="D39" s="20">
        <v>4.6782984269999996</v>
      </c>
      <c r="E39" s="20">
        <f t="shared" si="6"/>
        <v>7.1248197270000002</v>
      </c>
      <c r="F39" s="22">
        <f t="shared" si="7"/>
        <v>4.7015780619076167E-3</v>
      </c>
      <c r="G39" s="22">
        <f t="shared" si="8"/>
        <v>8.9904736375849698E-3</v>
      </c>
    </row>
    <row r="40" spans="1:7" x14ac:dyDescent="0.25">
      <c r="A40" s="24" t="s">
        <v>45</v>
      </c>
      <c r="B40">
        <v>3</v>
      </c>
      <c r="C40" s="20">
        <v>7.612086744</v>
      </c>
      <c r="D40" s="20">
        <v>13.30096556</v>
      </c>
      <c r="E40" s="20">
        <f t="shared" si="6"/>
        <v>20.913052304000001</v>
      </c>
      <c r="F40" s="22">
        <f t="shared" si="7"/>
        <v>1.4628452260329055E-2</v>
      </c>
      <c r="G40" s="22">
        <f t="shared" si="8"/>
        <v>2.5560998745069074E-2</v>
      </c>
    </row>
    <row r="41" spans="1:7" x14ac:dyDescent="0.25">
      <c r="A41" s="28" t="s">
        <v>1</v>
      </c>
      <c r="B41" s="28"/>
      <c r="C41" s="20">
        <f>SUM(C33:C40)</f>
        <v>250.73027061899998</v>
      </c>
      <c r="D41" s="20">
        <f>SUM(D33:D40)</f>
        <v>269.63146065199999</v>
      </c>
      <c r="E41" s="20">
        <f>C41+D41</f>
        <v>520.36173127099994</v>
      </c>
    </row>
    <row r="43" spans="1:7" x14ac:dyDescent="0.25">
      <c r="A43" s="26"/>
      <c r="B43" s="8"/>
      <c r="C43" s="8"/>
      <c r="D43" s="8"/>
      <c r="E43" s="8"/>
      <c r="F43" s="8"/>
      <c r="G43" s="8"/>
    </row>
    <row r="45" spans="1:7" x14ac:dyDescent="0.25">
      <c r="F45" s="21"/>
      <c r="G45" s="21"/>
    </row>
    <row r="46" spans="1:7" x14ac:dyDescent="0.25">
      <c r="C46" s="20"/>
      <c r="D46" s="20"/>
      <c r="E46" s="20"/>
      <c r="F46" s="22"/>
      <c r="G46" s="22"/>
    </row>
    <row r="48" spans="1:7" x14ac:dyDescent="0.25">
      <c r="A48" s="26"/>
      <c r="B48" s="8"/>
      <c r="C48" s="8"/>
      <c r="D48" s="8"/>
      <c r="E48" s="8"/>
      <c r="F48" s="8"/>
      <c r="G48" s="8"/>
    </row>
    <row r="50" spans="1:7" x14ac:dyDescent="0.25">
      <c r="F50" s="21"/>
      <c r="G50" s="21"/>
    </row>
    <row r="51" spans="1:7" x14ac:dyDescent="0.25">
      <c r="C51" s="20"/>
      <c r="D51" s="20"/>
      <c r="E51" s="20"/>
      <c r="F51" s="22"/>
      <c r="G51" s="22"/>
    </row>
    <row r="53" spans="1:7" x14ac:dyDescent="0.25">
      <c r="A53" s="26"/>
      <c r="B53" s="8"/>
      <c r="C53" s="8"/>
      <c r="D53" s="8"/>
      <c r="E53" s="8"/>
      <c r="F53" s="8"/>
      <c r="G53" s="8"/>
    </row>
    <row r="55" spans="1:7" x14ac:dyDescent="0.25">
      <c r="F55" s="21"/>
      <c r="G55" s="21"/>
    </row>
    <row r="56" spans="1:7" x14ac:dyDescent="0.25">
      <c r="C56" s="20"/>
      <c r="D56" s="20"/>
      <c r="E56" s="20"/>
      <c r="F56" s="22"/>
      <c r="G56" s="22"/>
    </row>
    <row r="58" spans="1:7" x14ac:dyDescent="0.25">
      <c r="A58" s="26"/>
      <c r="B58" s="8"/>
      <c r="C58" s="8"/>
      <c r="D58" s="8"/>
      <c r="E58" s="8"/>
      <c r="F58" s="8"/>
      <c r="G58" s="8"/>
    </row>
    <row r="60" spans="1:7" x14ac:dyDescent="0.25">
      <c r="F60" s="21"/>
      <c r="G60" s="21"/>
    </row>
    <row r="61" spans="1:7" x14ac:dyDescent="0.25">
      <c r="C61" s="20"/>
      <c r="D61" s="20"/>
      <c r="E61" s="20"/>
      <c r="F61" s="22"/>
      <c r="G61" s="22"/>
    </row>
    <row r="62" spans="1:7" x14ac:dyDescent="0.25">
      <c r="C62" s="20"/>
      <c r="D62" s="20"/>
      <c r="E62" s="20"/>
      <c r="F62" s="22"/>
      <c r="G62" s="22"/>
    </row>
    <row r="63" spans="1:7" x14ac:dyDescent="0.25">
      <c r="A63" s="28"/>
      <c r="B63" s="28"/>
      <c r="C63" s="20"/>
      <c r="D63" s="20"/>
      <c r="E63" s="20"/>
    </row>
    <row r="65" spans="1:7" x14ac:dyDescent="0.25">
      <c r="A65" s="26" t="s">
        <v>10</v>
      </c>
      <c r="B65" s="8"/>
      <c r="C65" s="8"/>
      <c r="D65" s="8"/>
      <c r="E65" s="8"/>
      <c r="F65" s="8"/>
      <c r="G65" s="8"/>
    </row>
    <row r="67" spans="1:7" x14ac:dyDescent="0.25">
      <c r="A67" t="s">
        <v>5</v>
      </c>
      <c r="B67" t="s">
        <v>15</v>
      </c>
      <c r="C67" t="s">
        <v>26</v>
      </c>
      <c r="D67" t="s">
        <v>27</v>
      </c>
      <c r="E67" t="s">
        <v>28</v>
      </c>
      <c r="F67" s="21" t="s">
        <v>29</v>
      </c>
      <c r="G67" s="21" t="s">
        <v>30</v>
      </c>
    </row>
    <row r="68" spans="1:7" x14ac:dyDescent="0.25">
      <c r="A68" t="s">
        <v>46</v>
      </c>
      <c r="B68">
        <v>2</v>
      </c>
      <c r="C68" s="20">
        <v>3.182102157040418</v>
      </c>
      <c r="D68" s="20">
        <v>6.0848943025882942</v>
      </c>
      <c r="E68" s="20">
        <f>C68+D68</f>
        <v>9.2669964596287127</v>
      </c>
      <c r="F68" s="22">
        <f>C68/$E$68</f>
        <v>0.34338009849287354</v>
      </c>
      <c r="G68" s="22">
        <f>D68/$E$68</f>
        <v>0.65661990150712635</v>
      </c>
    </row>
    <row r="69" spans="1:7" x14ac:dyDescent="0.25">
      <c r="A69" s="28"/>
      <c r="B69" s="28"/>
      <c r="C69" s="20"/>
      <c r="D69" s="20"/>
      <c r="E69" s="20"/>
    </row>
    <row r="70" spans="1:7" x14ac:dyDescent="0.25">
      <c r="A70" s="26" t="s">
        <v>60</v>
      </c>
      <c r="B70" s="8"/>
      <c r="C70" s="8"/>
      <c r="D70" s="8"/>
      <c r="E70" s="8"/>
      <c r="F70" s="8"/>
      <c r="G70" s="8"/>
    </row>
    <row r="72" spans="1:7" x14ac:dyDescent="0.25">
      <c r="A72" t="s">
        <v>5</v>
      </c>
      <c r="B72" t="s">
        <v>15</v>
      </c>
      <c r="C72" t="s">
        <v>26</v>
      </c>
      <c r="D72" t="s">
        <v>27</v>
      </c>
      <c r="E72" t="s">
        <v>28</v>
      </c>
      <c r="F72" s="21" t="s">
        <v>29</v>
      </c>
      <c r="G72" s="21" t="s">
        <v>30</v>
      </c>
    </row>
    <row r="73" spans="1:7" x14ac:dyDescent="0.25">
      <c r="A73" t="s">
        <v>48</v>
      </c>
      <c r="B73">
        <v>1</v>
      </c>
      <c r="C73" s="20">
        <v>10.77974741040639</v>
      </c>
      <c r="D73" s="20">
        <v>4.33118142039321</v>
      </c>
      <c r="E73" s="20">
        <f>C73+D73</f>
        <v>15.110928830799601</v>
      </c>
      <c r="F73" s="22">
        <f>C73/$E$73</f>
        <v>0.71337424264978</v>
      </c>
      <c r="G73" s="22">
        <f>D73/$E$73</f>
        <v>0.28662575735022</v>
      </c>
    </row>
    <row r="75" spans="1:7" x14ac:dyDescent="0.25">
      <c r="A75" s="26" t="s">
        <v>12</v>
      </c>
      <c r="B75" s="8"/>
      <c r="C75" s="8"/>
      <c r="D75" s="8"/>
      <c r="E75" s="8"/>
      <c r="F75" s="8"/>
      <c r="G75" s="8"/>
    </row>
    <row r="77" spans="1:7" x14ac:dyDescent="0.25">
      <c r="A77" t="s">
        <v>5</v>
      </c>
      <c r="B77" t="s">
        <v>15</v>
      </c>
      <c r="C77" t="s">
        <v>26</v>
      </c>
      <c r="D77" t="s">
        <v>27</v>
      </c>
      <c r="E77" t="s">
        <v>28</v>
      </c>
      <c r="F77" s="21" t="s">
        <v>29</v>
      </c>
      <c r="G77" s="21" t="s">
        <v>30</v>
      </c>
    </row>
    <row r="78" spans="1:7" x14ac:dyDescent="0.25">
      <c r="A78" t="s">
        <v>49</v>
      </c>
      <c r="B78">
        <v>2</v>
      </c>
      <c r="C78" s="20">
        <v>73.448962322394152</v>
      </c>
      <c r="D78" s="20">
        <v>117.91390476060522</v>
      </c>
      <c r="E78" s="20">
        <f>C78+D78</f>
        <v>191.36286708299937</v>
      </c>
      <c r="F78" s="22">
        <f>C78/$E$78</f>
        <v>0.38382034844062668</v>
      </c>
      <c r="G78" s="22">
        <f>D78/$E$78</f>
        <v>0.61617965155937326</v>
      </c>
    </row>
    <row r="80" spans="1:7" x14ac:dyDescent="0.25">
      <c r="A80" s="26" t="s">
        <v>13</v>
      </c>
      <c r="B80" s="8"/>
      <c r="C80" s="8"/>
      <c r="D80" s="8"/>
      <c r="E80" s="8"/>
      <c r="F80" s="8"/>
      <c r="G80" s="8"/>
    </row>
    <row r="82" spans="1:7" x14ac:dyDescent="0.25">
      <c r="A82" t="s">
        <v>5</v>
      </c>
      <c r="B82" t="s">
        <v>15</v>
      </c>
      <c r="C82" t="s">
        <v>26</v>
      </c>
      <c r="D82" t="s">
        <v>27</v>
      </c>
      <c r="E82" t="s">
        <v>28</v>
      </c>
      <c r="F82" s="21" t="s">
        <v>29</v>
      </c>
      <c r="G82" s="21" t="s">
        <v>30</v>
      </c>
    </row>
    <row r="83" spans="1:7" x14ac:dyDescent="0.25">
      <c r="A83" t="s">
        <v>50</v>
      </c>
      <c r="B83">
        <v>2</v>
      </c>
      <c r="C83" s="20">
        <v>317.11298018557477</v>
      </c>
      <c r="D83" s="20">
        <v>509.08860468070827</v>
      </c>
      <c r="E83" s="20">
        <f>C83+D83</f>
        <v>826.20158486628304</v>
      </c>
      <c r="F83" s="22">
        <f>C83/$E$83</f>
        <v>0.38382034844062668</v>
      </c>
      <c r="G83" s="22">
        <f>D83/$E$83</f>
        <v>0.61617965155937326</v>
      </c>
    </row>
    <row r="85" spans="1:7" x14ac:dyDescent="0.25">
      <c r="A85" s="27" t="s">
        <v>47</v>
      </c>
    </row>
    <row r="87" spans="1:7" x14ac:dyDescent="0.25">
      <c r="A87" s="26" t="s">
        <v>59</v>
      </c>
      <c r="B87" s="8"/>
      <c r="C87" s="8"/>
      <c r="D87" s="8"/>
      <c r="E87" s="8"/>
      <c r="F87" s="8"/>
      <c r="G87" s="8"/>
    </row>
    <row r="89" spans="1:7" x14ac:dyDescent="0.25">
      <c r="A89" t="s">
        <v>5</v>
      </c>
      <c r="B89" t="s">
        <v>15</v>
      </c>
      <c r="C89" t="s">
        <v>26</v>
      </c>
      <c r="D89" t="s">
        <v>27</v>
      </c>
      <c r="E89" t="s">
        <v>28</v>
      </c>
      <c r="F89" s="21" t="s">
        <v>29</v>
      </c>
      <c r="G89" s="21" t="s">
        <v>30</v>
      </c>
    </row>
    <row r="90" spans="1:7" x14ac:dyDescent="0.25">
      <c r="A90" t="s">
        <v>63</v>
      </c>
      <c r="B90">
        <v>2</v>
      </c>
      <c r="C90" s="20">
        <v>241.56380110000001</v>
      </c>
      <c r="D90" s="20">
        <v>461.92430000000002</v>
      </c>
      <c r="E90" s="20">
        <f>C90+D90</f>
        <v>703.48810109999999</v>
      </c>
      <c r="F90" s="22">
        <f>C90/$E$96</f>
        <v>3.5057436612061975E-2</v>
      </c>
      <c r="G90" s="22">
        <f>D90/$E$96</f>
        <v>6.7037700984500279E-2</v>
      </c>
    </row>
    <row r="91" spans="1:7" x14ac:dyDescent="0.25">
      <c r="A91" t="s">
        <v>62</v>
      </c>
      <c r="B91">
        <v>2</v>
      </c>
      <c r="C91" s="20">
        <v>483.90184520000003</v>
      </c>
      <c r="D91" s="20">
        <v>925.32910000000004</v>
      </c>
      <c r="F91" s="22">
        <f t="shared" ref="F91:F95" si="9">C91/$E$96</f>
        <v>7.0227236809939503E-2</v>
      </c>
      <c r="G91" s="22">
        <f t="shared" ref="G91:G95" si="10">D91/$E$96</f>
        <v>0.13429026253448184</v>
      </c>
    </row>
    <row r="92" spans="1:7" x14ac:dyDescent="0.25">
      <c r="A92" t="s">
        <v>61</v>
      </c>
      <c r="B92">
        <v>2</v>
      </c>
      <c r="C92" s="20">
        <v>483.90184520000003</v>
      </c>
      <c r="D92" s="20">
        <v>925.32910000000004</v>
      </c>
      <c r="F92" s="22">
        <f t="shared" si="9"/>
        <v>7.0227236809939503E-2</v>
      </c>
      <c r="G92" s="22">
        <f t="shared" si="10"/>
        <v>0.13429026253448184</v>
      </c>
    </row>
    <row r="93" spans="1:7" x14ac:dyDescent="0.25">
      <c r="A93" t="s">
        <v>46</v>
      </c>
      <c r="B93">
        <v>2</v>
      </c>
      <c r="C93" s="20">
        <v>561.32614049999995</v>
      </c>
      <c r="D93" s="20">
        <v>1073.3817039999999</v>
      </c>
      <c r="F93" s="22">
        <f t="shared" si="9"/>
        <v>8.1463594709398457E-2</v>
      </c>
      <c r="G93" s="22">
        <f t="shared" si="10"/>
        <v>0.15577669699339344</v>
      </c>
    </row>
    <row r="94" spans="1:7" x14ac:dyDescent="0.25">
      <c r="A94" t="s">
        <v>64</v>
      </c>
      <c r="B94">
        <v>2</v>
      </c>
      <c r="C94" s="20">
        <v>192.0236256</v>
      </c>
      <c r="D94" s="20">
        <v>335.5321237</v>
      </c>
      <c r="F94" s="22">
        <f t="shared" si="9"/>
        <v>2.7867818157504231E-2</v>
      </c>
      <c r="G94" s="22">
        <f t="shared" si="10"/>
        <v>4.8694780030613151E-2</v>
      </c>
    </row>
    <row r="95" spans="1:7" x14ac:dyDescent="0.25">
      <c r="A95" t="s">
        <v>65</v>
      </c>
      <c r="B95">
        <v>2</v>
      </c>
      <c r="C95" s="20">
        <v>414.21997950000002</v>
      </c>
      <c r="D95" s="20">
        <v>792.08167089999995</v>
      </c>
      <c r="F95" s="22">
        <f t="shared" si="9"/>
        <v>6.0114514710585334E-2</v>
      </c>
      <c r="G95" s="22">
        <f t="shared" si="10"/>
        <v>0.11495245911310045</v>
      </c>
    </row>
    <row r="96" spans="1:7" x14ac:dyDescent="0.25">
      <c r="A96" s="28" t="s">
        <v>1</v>
      </c>
      <c r="B96" s="28"/>
      <c r="C96" s="20">
        <f>SUM(C90:C95)</f>
        <v>2376.9372370999999</v>
      </c>
      <c r="D96" s="20">
        <f>SUM(D90:D95)</f>
        <v>4513.5779985999998</v>
      </c>
      <c r="E96" s="20">
        <f>C96+D96</f>
        <v>6890.5152356999997</v>
      </c>
    </row>
    <row r="98" spans="1:7" x14ac:dyDescent="0.25">
      <c r="A98" s="27" t="s">
        <v>66</v>
      </c>
    </row>
    <row r="100" spans="1:7" x14ac:dyDescent="0.25">
      <c r="A100" s="26" t="s">
        <v>67</v>
      </c>
      <c r="B100" s="8"/>
      <c r="C100" s="8"/>
      <c r="D100" s="8"/>
      <c r="E100" s="8"/>
      <c r="F100" s="8"/>
      <c r="G100" s="8"/>
    </row>
    <row r="102" spans="1:7" x14ac:dyDescent="0.25">
      <c r="A102" t="s">
        <v>5</v>
      </c>
      <c r="B102" t="s">
        <v>15</v>
      </c>
      <c r="C102" t="s">
        <v>26</v>
      </c>
      <c r="D102" t="s">
        <v>27</v>
      </c>
      <c r="E102" t="s">
        <v>28</v>
      </c>
      <c r="F102" s="21" t="s">
        <v>29</v>
      </c>
      <c r="G102" s="21" t="s">
        <v>30</v>
      </c>
    </row>
    <row r="103" spans="1:7" x14ac:dyDescent="0.25">
      <c r="A103" t="s">
        <v>63</v>
      </c>
      <c r="B103">
        <v>2</v>
      </c>
      <c r="C103" s="20">
        <v>241.56380110000001</v>
      </c>
      <c r="D103" s="20">
        <v>461.92430000000002</v>
      </c>
      <c r="E103" s="20">
        <f>C103+D103</f>
        <v>703.48810109999999</v>
      </c>
      <c r="F103" s="22">
        <f>C103/$E$96</f>
        <v>3.5057436612061975E-2</v>
      </c>
      <c r="G103" s="22">
        <f>D103/$E$96</f>
        <v>6.7037700984500279E-2</v>
      </c>
    </row>
    <row r="104" spans="1:7" x14ac:dyDescent="0.25">
      <c r="A104" t="s">
        <v>62</v>
      </c>
      <c r="B104">
        <v>2</v>
      </c>
      <c r="C104" s="20">
        <v>483.90184520000003</v>
      </c>
      <c r="D104" s="20">
        <v>925.32910000000004</v>
      </c>
      <c r="F104" s="22">
        <f t="shared" ref="F104:F108" si="11">C104/$E$96</f>
        <v>7.0227236809939503E-2</v>
      </c>
      <c r="G104" s="22">
        <f t="shared" ref="G104:G108" si="12">D104/$E$96</f>
        <v>0.13429026253448184</v>
      </c>
    </row>
    <row r="105" spans="1:7" x14ac:dyDescent="0.25">
      <c r="A105" t="s">
        <v>61</v>
      </c>
      <c r="B105">
        <v>2</v>
      </c>
      <c r="C105" s="20">
        <v>483.90184520000003</v>
      </c>
      <c r="D105" s="20">
        <v>925.32910000000004</v>
      </c>
      <c r="F105" s="22">
        <f t="shared" si="11"/>
        <v>7.0227236809939503E-2</v>
      </c>
      <c r="G105" s="22">
        <f t="shared" si="12"/>
        <v>0.13429026253448184</v>
      </c>
    </row>
    <row r="106" spans="1:7" x14ac:dyDescent="0.25">
      <c r="A106" t="s">
        <v>46</v>
      </c>
      <c r="B106">
        <v>2</v>
      </c>
      <c r="C106" s="20">
        <v>561.32614049999995</v>
      </c>
      <c r="D106" s="20">
        <v>1073.3817039999999</v>
      </c>
      <c r="F106" s="22">
        <f t="shared" si="11"/>
        <v>8.1463594709398457E-2</v>
      </c>
      <c r="G106" s="22">
        <f t="shared" si="12"/>
        <v>0.15577669699339344</v>
      </c>
    </row>
    <row r="107" spans="1:7" x14ac:dyDescent="0.25">
      <c r="A107" t="s">
        <v>64</v>
      </c>
      <c r="B107">
        <v>2</v>
      </c>
      <c r="C107" s="20">
        <v>192.0236256</v>
      </c>
      <c r="D107" s="20">
        <v>335.5321237</v>
      </c>
      <c r="F107" s="22">
        <f t="shared" si="11"/>
        <v>2.7867818157504231E-2</v>
      </c>
      <c r="G107" s="22">
        <f t="shared" si="12"/>
        <v>4.8694780030613151E-2</v>
      </c>
    </row>
    <row r="108" spans="1:7" x14ac:dyDescent="0.25">
      <c r="A108" t="s">
        <v>65</v>
      </c>
      <c r="B108">
        <v>2</v>
      </c>
      <c r="C108" s="20">
        <v>414.21997950000002</v>
      </c>
      <c r="D108" s="20">
        <v>792.08167089999995</v>
      </c>
      <c r="F108" s="22">
        <f t="shared" si="11"/>
        <v>6.0114514710585334E-2</v>
      </c>
      <c r="G108" s="22">
        <f t="shared" si="12"/>
        <v>0.11495245911310045</v>
      </c>
    </row>
    <row r="109" spans="1:7" x14ac:dyDescent="0.25">
      <c r="A109" s="28" t="s">
        <v>1</v>
      </c>
      <c r="B109" s="28"/>
      <c r="C109" s="20">
        <f>SUM(C103:C108)</f>
        <v>2376.9372370999999</v>
      </c>
      <c r="D109" s="20">
        <f>SUM(D103:D108)</f>
        <v>4513.5779985999998</v>
      </c>
      <c r="E109" s="20">
        <f>C109+D109</f>
        <v>6890.5152356999997</v>
      </c>
    </row>
    <row r="111" spans="1:7" x14ac:dyDescent="0.25">
      <c r="A111" s="27" t="s">
        <v>66</v>
      </c>
    </row>
  </sheetData>
  <mergeCells count="7">
    <mergeCell ref="A96:B96"/>
    <mergeCell ref="A109:B109"/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852B4-F0CE-4859-A7D1-6F624C629417}">
  <ds:schemaRefs>
    <ds:schemaRef ds:uri="http://schemas.microsoft.com/office/infopath/2007/PartnerControls"/>
    <ds:schemaRef ds:uri="84929144-d36a-41e1-af84-f5eaab08fb1e"/>
    <ds:schemaRef ds:uri="http://purl.org/dc/elements/1.1/"/>
    <ds:schemaRef ds:uri="http://schemas.microsoft.com/office/2006/metadata/properties"/>
    <ds:schemaRef ds:uri="c013a390-6a41-41d7-a4aa-97299633717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Scenarios</vt:lpstr>
      <vt:lpstr>Nacelle</vt:lpstr>
      <vt:lpstr>Rotor Blades</vt:lpstr>
      <vt:lpstr>Towers</vt:lpstr>
      <vt:lpstr>Floating (turbine)</vt:lpstr>
      <vt:lpstr>Floating (floating OSS)</vt:lpstr>
      <vt:lpstr>Floating OSS Topside</vt:lpstr>
      <vt:lpstr>Array Cable</vt:lpstr>
      <vt:lpstr>Export Cable</vt:lpstr>
      <vt:lpstr>Breakdowns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Stefek, Jeremy</dc:creator>
  <cp:lastModifiedBy>Stefek, Jeremy</cp:lastModifiedBy>
  <dcterms:created xsi:type="dcterms:W3CDTF">2021-10-06T23:07:23Z</dcterms:created>
  <dcterms:modified xsi:type="dcterms:W3CDTF">2021-10-26T05:16:09Z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