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indWorkforceTeam/Shared Documents/Offshore Workforce/Supply Chain/Updated Scenarios_January 2022/"/>
    </mc:Choice>
  </mc:AlternateContent>
  <xr:revisionPtr revIDLastSave="2" documentId="8_{9B889448-844E-46FF-AB48-4416E7077FE5}" xr6:coauthVersionLast="47" xr6:coauthVersionMax="47" xr10:uidLastSave="{2171E250-9987-47C8-A656-E496F73185FA}"/>
  <bookViews>
    <workbookView xWindow="-120" yWindow="-120" windowWidth="38640" windowHeight="21240" activeTab="1" xr2:uid="{C3CA28CF-94FD-47D1-8867-9A9CD65560ED}"/>
  </bookViews>
  <sheets>
    <sheet name="WC Scenarios" sheetId="1" r:id="rId1"/>
    <sheet name="WC-UNC All Components" sheetId="28" r:id="rId2"/>
    <sheet name="Nacelle" sheetId="17" r:id="rId3"/>
    <sheet name="Rotor Blades" sheetId="7" r:id="rId4"/>
    <sheet name="Towers" sheetId="18" r:id="rId5"/>
    <sheet name="Floating (semisubmersible)" sheetId="21" r:id="rId6"/>
    <sheet name="Floating (floating OSS)" sheetId="24" r:id="rId7"/>
    <sheet name="Floating OSS Topside" sheetId="23" r:id="rId8"/>
    <sheet name="Array Cable" sheetId="25" r:id="rId9"/>
    <sheet name="Export Cable" sheetId="26" r:id="rId10"/>
    <sheet name="Breakdowns" sheetId="27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28" l="1" a="1"/>
  <c r="B45" i="28" s="1"/>
  <c r="B44" i="28" a="1"/>
  <c r="B44" i="28" s="1"/>
  <c r="B43" i="28" a="1"/>
  <c r="B43" i="28" s="1"/>
  <c r="B42" i="28" a="1"/>
  <c r="B42" i="28" s="1"/>
  <c r="B41" i="28" a="1"/>
  <c r="B41" i="28" s="1"/>
  <c r="B40" i="28" a="1"/>
  <c r="B40" i="28" s="1"/>
  <c r="B38" i="28" a="1"/>
  <c r="B38" i="28" s="1"/>
  <c r="B11" i="28" a="1"/>
  <c r="B11" i="28" s="1"/>
  <c r="B10" i="28" a="1"/>
  <c r="B10" i="28" s="1"/>
  <c r="I5" i="23"/>
  <c r="I6" i="23"/>
  <c r="B8" i="28" l="1" a="1"/>
  <c r="B8" i="28" s="1"/>
  <c r="B7" i="28" a="1"/>
  <c r="B7" i="28" s="1"/>
  <c r="O5" i="18"/>
  <c r="O6" i="18"/>
  <c r="D5" i="18"/>
  <c r="E5" i="18"/>
  <c r="B6" i="28" s="1" a="1"/>
  <c r="B6" i="28" s="1"/>
  <c r="F5" i="18"/>
  <c r="G5" i="18"/>
  <c r="H5" i="18"/>
  <c r="I5" i="18"/>
  <c r="J5" i="18"/>
  <c r="K5" i="18"/>
  <c r="L5" i="18"/>
  <c r="M5" i="18"/>
  <c r="N5" i="18"/>
  <c r="P5" i="18"/>
  <c r="Q5" i="18"/>
  <c r="D6" i="18"/>
  <c r="E6" i="18"/>
  <c r="F6" i="18"/>
  <c r="G6" i="18"/>
  <c r="H6" i="18"/>
  <c r="I6" i="18"/>
  <c r="J6" i="18"/>
  <c r="K6" i="18"/>
  <c r="L6" i="18"/>
  <c r="M6" i="18"/>
  <c r="N6" i="18"/>
  <c r="P6" i="18"/>
  <c r="Q6" i="18"/>
  <c r="B4" i="28" a="1"/>
  <c r="B4" i="28" s="1"/>
  <c r="N6" i="7"/>
  <c r="N5" i="7"/>
  <c r="D6" i="26" l="1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C6" i="26"/>
  <c r="C5" i="26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C6" i="25"/>
  <c r="C5" i="25"/>
  <c r="D6" i="23"/>
  <c r="E6" i="23"/>
  <c r="F6" i="23"/>
  <c r="G6" i="23"/>
  <c r="H6" i="23"/>
  <c r="J6" i="23"/>
  <c r="K6" i="23"/>
  <c r="L6" i="23"/>
  <c r="M6" i="23"/>
  <c r="N6" i="23"/>
  <c r="O6" i="23"/>
  <c r="P6" i="23"/>
  <c r="Q6" i="23"/>
  <c r="C6" i="23"/>
  <c r="D5" i="23"/>
  <c r="E5" i="23"/>
  <c r="F5" i="23"/>
  <c r="G5" i="23"/>
  <c r="H5" i="23"/>
  <c r="J5" i="23"/>
  <c r="K5" i="23"/>
  <c r="L5" i="23"/>
  <c r="M5" i="23"/>
  <c r="N5" i="23"/>
  <c r="O5" i="23"/>
  <c r="P5" i="23"/>
  <c r="Q5" i="23"/>
  <c r="C5" i="23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C6" i="24"/>
  <c r="C5" i="24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C6" i="21"/>
  <c r="C5" i="21"/>
  <c r="C6" i="18"/>
  <c r="C5" i="18"/>
  <c r="D6" i="7"/>
  <c r="E6" i="7"/>
  <c r="F6" i="7"/>
  <c r="G6" i="7"/>
  <c r="H6" i="7"/>
  <c r="I6" i="7"/>
  <c r="J6" i="7"/>
  <c r="K6" i="7"/>
  <c r="L6" i="7"/>
  <c r="M6" i="7"/>
  <c r="O6" i="7"/>
  <c r="P6" i="7"/>
  <c r="Q6" i="7"/>
  <c r="D5" i="7"/>
  <c r="E5" i="7"/>
  <c r="F5" i="7"/>
  <c r="G5" i="7"/>
  <c r="H5" i="7"/>
  <c r="I5" i="7"/>
  <c r="J5" i="7"/>
  <c r="K5" i="7"/>
  <c r="L5" i="7"/>
  <c r="M5" i="7"/>
  <c r="O5" i="7"/>
  <c r="P5" i="7"/>
  <c r="Q5" i="7"/>
  <c r="C6" i="7"/>
  <c r="C5" i="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C6" i="17"/>
  <c r="C5" i="17"/>
  <c r="B5" i="28" l="1" a="1"/>
  <c r="B5" i="28" s="1"/>
  <c r="B39" i="28" a="1"/>
  <c r="B39" i="28" s="1"/>
  <c r="B9" i="28" a="1"/>
  <c r="B9" i="28" s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C31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C28" i="1"/>
  <c r="R13" i="1"/>
  <c r="R12" i="1"/>
  <c r="R11" i="1"/>
  <c r="R7" i="1"/>
  <c r="R6" i="1"/>
  <c r="R5" i="1"/>
  <c r="R4" i="1"/>
  <c r="D109" i="27"/>
  <c r="C109" i="27"/>
  <c r="E109" i="27" s="1"/>
  <c r="G108" i="27"/>
  <c r="F108" i="27"/>
  <c r="G107" i="27"/>
  <c r="F107" i="27"/>
  <c r="G106" i="27"/>
  <c r="F106" i="27"/>
  <c r="G105" i="27"/>
  <c r="F105" i="27"/>
  <c r="G104" i="27"/>
  <c r="F104" i="27"/>
  <c r="G103" i="27"/>
  <c r="F103" i="27"/>
  <c r="E103" i="27"/>
  <c r="D96" i="27"/>
  <c r="C96" i="27"/>
  <c r="R14" i="1" l="1"/>
  <c r="E96" i="27"/>
  <c r="G94" i="27" s="1"/>
  <c r="F93" i="27" l="1"/>
  <c r="G91" i="27"/>
  <c r="F92" i="27"/>
  <c r="G90" i="27"/>
  <c r="G95" i="27"/>
  <c r="F95" i="27"/>
  <c r="G92" i="27"/>
  <c r="G93" i="27"/>
  <c r="F90" i="27"/>
  <c r="F94" i="27"/>
  <c r="F91" i="27"/>
  <c r="E90" i="27" l="1"/>
  <c r="R31" i="1" l="1"/>
  <c r="R30" i="1" l="1"/>
  <c r="R29" i="1" l="1"/>
  <c r="R28" i="1" l="1"/>
  <c r="R28" i="18"/>
  <c r="S28" i="7" l="1"/>
  <c r="R28" i="7"/>
  <c r="G73" i="27"/>
  <c r="F73" i="27"/>
  <c r="E83" i="27"/>
  <c r="G83" i="27" s="1"/>
  <c r="E78" i="27"/>
  <c r="G78" i="27" s="1"/>
  <c r="E73" i="27"/>
  <c r="G68" i="27"/>
  <c r="F68" i="27"/>
  <c r="E68" i="27"/>
  <c r="C41" i="27"/>
  <c r="D41" i="27"/>
  <c r="E40" i="27"/>
  <c r="E33" i="27"/>
  <c r="E34" i="27"/>
  <c r="E35" i="27"/>
  <c r="E36" i="27"/>
  <c r="E37" i="27"/>
  <c r="E38" i="27"/>
  <c r="E39" i="27"/>
  <c r="E23" i="27"/>
  <c r="E24" i="27"/>
  <c r="E25" i="27"/>
  <c r="E26" i="27"/>
  <c r="C28" i="27"/>
  <c r="D28" i="27"/>
  <c r="E22" i="27"/>
  <c r="F83" i="27" l="1"/>
  <c r="F78" i="27"/>
  <c r="E41" i="27"/>
  <c r="E28" i="27"/>
  <c r="F23" i="27" l="1"/>
  <c r="F24" i="27"/>
  <c r="F25" i="27"/>
  <c r="F22" i="27"/>
  <c r="G23" i="27"/>
  <c r="F26" i="27"/>
  <c r="G24" i="27"/>
  <c r="F27" i="27"/>
  <c r="G26" i="27"/>
  <c r="G25" i="27"/>
  <c r="G22" i="27"/>
  <c r="G27" i="27"/>
  <c r="G39" i="27"/>
  <c r="F40" i="27"/>
  <c r="F34" i="27"/>
  <c r="G34" i="27"/>
  <c r="G36" i="27"/>
  <c r="G37" i="27"/>
  <c r="F39" i="27"/>
  <c r="G40" i="27"/>
  <c r="G33" i="27"/>
  <c r="F33" i="27"/>
  <c r="F35" i="27"/>
  <c r="G38" i="27"/>
  <c r="G35" i="27"/>
  <c r="F36" i="27"/>
  <c r="F37" i="27"/>
  <c r="F38" i="27"/>
  <c r="E7" i="27" l="1"/>
  <c r="E8" i="27"/>
  <c r="E9" i="27"/>
  <c r="E10" i="27"/>
  <c r="E11" i="27"/>
  <c r="E12" i="27"/>
  <c r="E13" i="27"/>
  <c r="E14" i="27"/>
  <c r="E15" i="27"/>
  <c r="E6" i="27"/>
  <c r="C16" i="27" l="1"/>
  <c r="D16" i="27"/>
  <c r="E16" i="27" l="1"/>
  <c r="R25" i="18" l="1"/>
  <c r="F6" i="27"/>
  <c r="F15" i="27"/>
  <c r="F7" i="27"/>
  <c r="G15" i="27"/>
  <c r="G13" i="27"/>
  <c r="G12" i="27"/>
  <c r="F13" i="27"/>
  <c r="F10" i="27"/>
  <c r="F14" i="27"/>
  <c r="G14" i="27"/>
  <c r="G11" i="27"/>
  <c r="F8" i="27"/>
  <c r="F12" i="27"/>
  <c r="G7" i="27"/>
  <c r="G6" i="27"/>
  <c r="F9" i="27"/>
  <c r="G8" i="27"/>
  <c r="G9" i="27"/>
  <c r="F11" i="27"/>
  <c r="G10" i="27"/>
  <c r="R25" i="7" l="1"/>
  <c r="S2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<sst xmlns="http://schemas.openxmlformats.org/spreadsheetml/2006/main" count="292" uniqueCount="76">
  <si>
    <t>Jobs</t>
  </si>
  <si>
    <t>Nacelle</t>
  </si>
  <si>
    <t>Towers</t>
  </si>
  <si>
    <t>Floating (Semisubmersible) Structure</t>
  </si>
  <si>
    <t>Floating (Substation) Structure</t>
  </si>
  <si>
    <t>Substation Topside</t>
  </si>
  <si>
    <t>Dynamic Array Cable</t>
  </si>
  <si>
    <t>Dynamic Export Cable</t>
  </si>
  <si>
    <t>25% Domestic Content</t>
  </si>
  <si>
    <t>Rotor Blades</t>
  </si>
  <si>
    <t>100% Domestic Content</t>
  </si>
  <si>
    <t>Nacelles (Gearbox)</t>
  </si>
  <si>
    <t>Unconstrained West Coast</t>
  </si>
  <si>
    <t>Total</t>
  </si>
  <si>
    <t>Direct</t>
  </si>
  <si>
    <t>Indirect</t>
  </si>
  <si>
    <t>Jacket (For Turbine)</t>
  </si>
  <si>
    <t>Jacket (For Substation)</t>
  </si>
  <si>
    <t>OSS Topside</t>
  </si>
  <si>
    <t>Array Cable</t>
  </si>
  <si>
    <t>Export Cable</t>
  </si>
  <si>
    <t>High ramp of workforce under unconstrained</t>
  </si>
  <si>
    <t>Nacelle (Gearbox)</t>
  </si>
  <si>
    <t>Component</t>
  </si>
  <si>
    <t>Tier</t>
  </si>
  <si>
    <t># Direct</t>
  </si>
  <si>
    <t># Indirect</t>
  </si>
  <si>
    <t># Total</t>
  </si>
  <si>
    <t>% Direct</t>
  </si>
  <si>
    <t>% Indirect</t>
  </si>
  <si>
    <t>Nacelle (Gearbox) Assembly</t>
  </si>
  <si>
    <t>Nacelle Cover</t>
  </si>
  <si>
    <t>Bedplate</t>
  </si>
  <si>
    <t>Main Shaft</t>
  </si>
  <si>
    <t>Main Bearing</t>
  </si>
  <si>
    <t>Yaw System</t>
  </si>
  <si>
    <t>Gearbox</t>
  </si>
  <si>
    <t>Generator</t>
  </si>
  <si>
    <t>Power Converter</t>
  </si>
  <si>
    <t>Auxiliary Equipment</t>
  </si>
  <si>
    <t>Tower</t>
  </si>
  <si>
    <t>Tower Manufacturing Plant</t>
  </si>
  <si>
    <t>Steel Cans</t>
  </si>
  <si>
    <t>Flanges</t>
  </si>
  <si>
    <t>Personnel Access Equipment</t>
  </si>
  <si>
    <t>Paint</t>
  </si>
  <si>
    <t>Bolts, Washers, Nuts, Weld Wire</t>
  </si>
  <si>
    <t>Blade Manufacturing Plant</t>
  </si>
  <si>
    <t>Spar Cap</t>
  </si>
  <si>
    <t>Blade Skins</t>
  </si>
  <si>
    <t xml:space="preserve">Balsawood/Foam Core </t>
  </si>
  <si>
    <t>Shear Web</t>
  </si>
  <si>
    <t>Blade Root</t>
  </si>
  <si>
    <t>Nuts and Bolts</t>
  </si>
  <si>
    <t xml:space="preserve">Blade Adhesives &amp; Coatings </t>
  </si>
  <si>
    <t>Secondary Steel</t>
  </si>
  <si>
    <t>Floating OSS Topside</t>
  </si>
  <si>
    <t>Offshore Substation</t>
  </si>
  <si>
    <t>Array Cables</t>
  </si>
  <si>
    <t>Export Cables</t>
  </si>
  <si>
    <t>Source: Based on 2021 direct and indirect estiamtes for EC-MED_75% file</t>
  </si>
  <si>
    <t>Floating (turbine)</t>
  </si>
  <si>
    <t>Stiffened Column</t>
  </si>
  <si>
    <t>Truss Structure</t>
  </si>
  <si>
    <t>Heave Plate</t>
  </si>
  <si>
    <t>Mooring Line</t>
  </si>
  <si>
    <t>Drag Embedment Anchor</t>
  </si>
  <si>
    <t>Source: Based on 2027 direct and indirect estiamtes for WC-UNC_75% file</t>
  </si>
  <si>
    <t>Floating (floating OSS)</t>
  </si>
  <si>
    <t>WC-known</t>
  </si>
  <si>
    <t>FLOAT-EX</t>
  </si>
  <si>
    <t>WC-UNC</t>
  </si>
  <si>
    <t>WC-Known</t>
  </si>
  <si>
    <t>Figure 14</t>
  </si>
  <si>
    <t>Figure 16</t>
  </si>
  <si>
    <t>Figure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</si>
</sst>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9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1" fontId="0" fillId="0" borderId="0" xfId="0" applyNumberFormat="1"/>
    <xf numFmtId="0" fontId="0" fillId="6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7" borderId="0" xfId="0" applyFill="1" applyAlignment="1">
      <alignment horizontal="left"/>
    </xf>
    <xf numFmtId="1" fontId="0" fillId="7" borderId="0" xfId="0" applyNumberFormat="1" applyFill="1"/>
    <xf numFmtId="1" fontId="0" fillId="7" borderId="0" xfId="0" applyNumberFormat="1" applyFill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Total Job Requirements (FTE) for All Floating Components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'WC Scenarios'!$B$28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Scenarios'!$C$28:$Q$28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2291.7770064928609</c:v>
                </c:pt>
                <c:pt idx="6">
                  <c:v>4467.378301948731</c:v>
                </c:pt>
                <c:pt idx="7">
                  <c:v>4395.6415842623792</c:v>
                </c:pt>
                <c:pt idx="8">
                  <c:v>4756.3074265573123</c:v>
                </c:pt>
                <c:pt idx="9">
                  <c:v>2145.2819002003944</c:v>
                </c:pt>
                <c:pt idx="10">
                  <c:v>2454.8699147121488</c:v>
                </c:pt>
                <c:pt idx="11">
                  <c:v>8757.1509354499376</c:v>
                </c:pt>
                <c:pt idx="12">
                  <c:v>11198.061217256116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2-4B19-9D38-568CDA99057E}"/>
            </c:ext>
          </c:extLst>
        </c:ser>
        <c:ser>
          <c:idx val="1"/>
          <c:order val="1"/>
          <c:tx>
            <c:strRef>
              <c:f>'WC Scenarios'!$B$29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Scenarios'!$C$29:$Q$29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2-4B19-9D38-568CDA99057E}"/>
            </c:ext>
          </c:extLst>
        </c:ser>
        <c:ser>
          <c:idx val="2"/>
          <c:order val="2"/>
          <c:tx>
            <c:strRef>
              <c:f>'WC Scenarios'!$B$30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Scenarios'!$C$30:$Q$30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2-4B19-9D38-568CDA99057E}"/>
            </c:ext>
          </c:extLst>
        </c:ser>
        <c:ser>
          <c:idx val="3"/>
          <c:order val="3"/>
          <c:tx>
            <c:strRef>
              <c:f>'WC Scenarios'!$B$31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Scenarios'!$C$31:$Q$31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9167.1080259714436</c:v>
                </c:pt>
                <c:pt idx="6">
                  <c:v>17869.513207794924</c:v>
                </c:pt>
                <c:pt idx="7">
                  <c:v>17582.566337049517</c:v>
                </c:pt>
                <c:pt idx="8">
                  <c:v>19025.229706229249</c:v>
                </c:pt>
                <c:pt idx="9">
                  <c:v>8581.1276008015775</c:v>
                </c:pt>
                <c:pt idx="10">
                  <c:v>9819.4796588485951</c:v>
                </c:pt>
                <c:pt idx="11">
                  <c:v>35028.60374179975</c:v>
                </c:pt>
                <c:pt idx="12">
                  <c:v>44792.244869024464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2-4B19-9D38-568CDA99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 for All Floating System Components, 25%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'WC-UNC All Components'!$A$4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Components'!$B$4:$P$4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632.01479041532764</c:v>
                </c:pt>
                <c:pt idx="6">
                  <c:v>1241.72331350949</c:v>
                </c:pt>
                <c:pt idx="7">
                  <c:v>1221.7838436985419</c:v>
                </c:pt>
                <c:pt idx="8">
                  <c:v>1334.3954444231867</c:v>
                </c:pt>
                <c:pt idx="9">
                  <c:v>597.13266123084918</c:v>
                </c:pt>
                <c:pt idx="10">
                  <c:v>646.12657986477097</c:v>
                </c:pt>
                <c:pt idx="11">
                  <c:v>2479.9760481487756</c:v>
                </c:pt>
                <c:pt idx="12">
                  <c:v>3176.8565560534907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C-420D-AE6A-2D0579862CC8}"/>
            </c:ext>
          </c:extLst>
        </c:ser>
        <c:ser>
          <c:idx val="1"/>
          <c:order val="1"/>
          <c:tx>
            <c:strRef>
              <c:f>'WC-UNC All Components'!$A$5</c:f>
              <c:strCache>
                <c:ptCount val="1"/>
                <c:pt idx="0">
                  <c:v>Rotor Blades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Components'!$B$5:$P$5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108.79783955223066</c:v>
                </c:pt>
                <c:pt idx="6">
                  <c:v>213.78978818680844</c:v>
                </c:pt>
                <c:pt idx="7">
                  <c:v>210.35677297233869</c:v>
                </c:pt>
                <c:pt idx="8">
                  <c:v>104.4897415692984</c:v>
                </c:pt>
                <c:pt idx="9">
                  <c:v>0</c:v>
                </c:pt>
                <c:pt idx="10">
                  <c:v>29.459070533656796</c:v>
                </c:pt>
                <c:pt idx="11">
                  <c:v>427.06371736610708</c:v>
                </c:pt>
                <c:pt idx="12">
                  <c:v>547.06986842870595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C-420D-AE6A-2D0579862CC8}"/>
            </c:ext>
          </c:extLst>
        </c:ser>
        <c:ser>
          <c:idx val="2"/>
          <c:order val="2"/>
          <c:tx>
            <c:strRef>
              <c:f>'WC-UNC All Components'!$A$6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Components'!$B$6:$P$6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147.12142032171266</c:v>
                </c:pt>
                <c:pt idx="6">
                  <c:v>289.05035182807796</c:v>
                </c:pt>
                <c:pt idx="7">
                  <c:v>284.40880994719754</c:v>
                </c:pt>
                <c:pt idx="8">
                  <c:v>310.62271964450701</c:v>
                </c:pt>
                <c:pt idx="9">
                  <c:v>139.0015021373716</c:v>
                </c:pt>
                <c:pt idx="10">
                  <c:v>150.40638538672118</c:v>
                </c:pt>
                <c:pt idx="11">
                  <c:v>577.29281671985905</c:v>
                </c:pt>
                <c:pt idx="12">
                  <c:v>739.51378317870308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C-420D-AE6A-2D0579862CC8}"/>
            </c:ext>
          </c:extLst>
        </c:ser>
        <c:ser>
          <c:idx val="3"/>
          <c:order val="3"/>
          <c:tx>
            <c:strRef>
              <c:f>'WC-UNC All Components'!$A$7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Components'!$B$7:$P$7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1169.2729667688461</c:v>
                </c:pt>
                <c:pt idx="6">
                  <c:v>2297.277729432818</c:v>
                </c:pt>
                <c:pt idx="7">
                  <c:v>2260.3882715036389</c:v>
                </c:pt>
                <c:pt idx="8">
                  <c:v>2468.7278585967906</c:v>
                </c:pt>
                <c:pt idx="9">
                  <c:v>1104.7385107762157</c:v>
                </c:pt>
                <c:pt idx="10">
                  <c:v>1195.3807955193793</c:v>
                </c:pt>
                <c:pt idx="11">
                  <c:v>4588.1346375280509</c:v>
                </c:pt>
                <c:pt idx="12">
                  <c:v>5877.413862189318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C-420D-AE6A-2D0579862CC8}"/>
            </c:ext>
          </c:extLst>
        </c:ser>
        <c:ser>
          <c:idx val="4"/>
          <c:order val="4"/>
          <c:tx>
            <c:strRef>
              <c:f>'WC-UNC All Components'!$A$8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Components'!$B$8:$P$8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80.825728763002601</c:v>
                </c:pt>
                <c:pt idx="9">
                  <c:v>39.791713534831814</c:v>
                </c:pt>
                <c:pt idx="10">
                  <c:v>79.122960116149812</c:v>
                </c:pt>
                <c:pt idx="11">
                  <c:v>117.98060496500702</c:v>
                </c:pt>
                <c:pt idx="12">
                  <c:v>156.73103632504848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AC-420D-AE6A-2D0579862CC8}"/>
            </c:ext>
          </c:extLst>
        </c:ser>
        <c:ser>
          <c:idx val="5"/>
          <c:order val="5"/>
          <c:tx>
            <c:strRef>
              <c:f>'WC-UNC All Components'!$A$9</c:f>
              <c:strCache>
                <c:ptCount val="1"/>
                <c:pt idx="0">
                  <c:v>Substation Topside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Components'!$B$9:$P$9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2.7042866575242073</c:v>
                </c:pt>
                <c:pt idx="6">
                  <c:v>2.6569869130119996</c:v>
                </c:pt>
                <c:pt idx="7">
                  <c:v>2.61432128068981</c:v>
                </c:pt>
                <c:pt idx="8">
                  <c:v>1.5583225648797139</c:v>
                </c:pt>
                <c:pt idx="9">
                  <c:v>1.5343709495865827</c:v>
                </c:pt>
                <c:pt idx="10">
                  <c:v>4.5764793971958522</c:v>
                </c:pt>
                <c:pt idx="11">
                  <c:v>6.0657859569847581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AC-420D-AE6A-2D0579862CC8}"/>
            </c:ext>
          </c:extLst>
        </c:ser>
        <c:ser>
          <c:idx val="6"/>
          <c:order val="6"/>
          <c:tx>
            <c:strRef>
              <c:f>'WC-UNC All Components'!$A$10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Components'!$B$10:$P$10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63.688630253137624</c:v>
                </c:pt>
                <c:pt idx="6">
                  <c:v>125.12944030761855</c:v>
                </c:pt>
                <c:pt idx="7">
                  <c:v>123.1201241658261</c:v>
                </c:pt>
                <c:pt idx="8">
                  <c:v>112.05673685723303</c:v>
                </c:pt>
                <c:pt idx="9">
                  <c:v>50.144608757510134</c:v>
                </c:pt>
                <c:pt idx="10">
                  <c:v>54.258905363445578</c:v>
                </c:pt>
                <c:pt idx="11">
                  <c:v>208.25762303150975</c:v>
                </c:pt>
                <c:pt idx="12">
                  <c:v>266.7786229506674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AC-420D-AE6A-2D0579862CC8}"/>
            </c:ext>
          </c:extLst>
        </c:ser>
        <c:ser>
          <c:idx val="7"/>
          <c:order val="7"/>
          <c:tx>
            <c:strRef>
              <c:f>'WC-UNC All Components'!$A$11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Components'!$B$11:$P$11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218.33134844557287</c:v>
                </c:pt>
                <c:pt idx="9">
                  <c:v>110.1094372442065</c:v>
                </c:pt>
                <c:pt idx="10">
                  <c:v>213.73172676015244</c:v>
                </c:pt>
                <c:pt idx="11">
                  <c:v>352.37970173364357</c:v>
                </c:pt>
                <c:pt idx="12">
                  <c:v>433.69748813018333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AC-420D-AE6A-2D057986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907440"/>
        <c:axId val="1088914328"/>
      </c:areaChart>
      <c:catAx>
        <c:axId val="108890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14328"/>
        <c:crosses val="autoZero"/>
        <c:auto val="1"/>
        <c:lblAlgn val="ctr"/>
        <c:lblOffset val="100"/>
        <c:noMultiLvlLbl val="0"/>
      </c:catAx>
      <c:valAx>
        <c:axId val="108891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 for All Floating System Components, 100%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'WC-UNC All Components'!$A$38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Components'!$B$38:$P$38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2528.0591616613106</c:v>
                </c:pt>
                <c:pt idx="6">
                  <c:v>4966.8932540379601</c:v>
                </c:pt>
                <c:pt idx="7">
                  <c:v>4887.1353747941675</c:v>
                </c:pt>
                <c:pt idx="8">
                  <c:v>5337.581777692747</c:v>
                </c:pt>
                <c:pt idx="9">
                  <c:v>2388.5306449233967</c:v>
                </c:pt>
                <c:pt idx="10">
                  <c:v>2584.5063194590839</c:v>
                </c:pt>
                <c:pt idx="11">
                  <c:v>9919.9041925951024</c:v>
                </c:pt>
                <c:pt idx="12">
                  <c:v>12707.426224213963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3-4D4A-B37F-6737858221A2}"/>
            </c:ext>
          </c:extLst>
        </c:ser>
        <c:ser>
          <c:idx val="1"/>
          <c:order val="1"/>
          <c:tx>
            <c:strRef>
              <c:f>'WC-UNC All Components'!$A$39</c:f>
              <c:strCache>
                <c:ptCount val="1"/>
                <c:pt idx="0">
                  <c:v>Rotor Blades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Components'!$B$39:$P$39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435.19135820892262</c:v>
                </c:pt>
                <c:pt idx="6">
                  <c:v>855.15915274723375</c:v>
                </c:pt>
                <c:pt idx="7">
                  <c:v>841.42709188935476</c:v>
                </c:pt>
                <c:pt idx="8">
                  <c:v>417.95896627719361</c:v>
                </c:pt>
                <c:pt idx="9">
                  <c:v>0</c:v>
                </c:pt>
                <c:pt idx="10">
                  <c:v>117.83628213462718</c:v>
                </c:pt>
                <c:pt idx="11">
                  <c:v>1708.2548694644283</c:v>
                </c:pt>
                <c:pt idx="12">
                  <c:v>2188.2794737148238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3-4D4A-B37F-6737858221A2}"/>
            </c:ext>
          </c:extLst>
        </c:ser>
        <c:ser>
          <c:idx val="2"/>
          <c:order val="2"/>
          <c:tx>
            <c:strRef>
              <c:f>'WC-UNC All Components'!$A$40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Components'!$B$40:$P$40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588.48568128685065</c:v>
                </c:pt>
                <c:pt idx="6">
                  <c:v>1156.2014073123119</c:v>
                </c:pt>
                <c:pt idx="7">
                  <c:v>1137.6352397887902</c:v>
                </c:pt>
                <c:pt idx="8">
                  <c:v>1242.4908785780281</c:v>
                </c:pt>
                <c:pt idx="9">
                  <c:v>556.00600854948641</c:v>
                </c:pt>
                <c:pt idx="10">
                  <c:v>601.62554154688473</c:v>
                </c:pt>
                <c:pt idx="11">
                  <c:v>2309.1712668794362</c:v>
                </c:pt>
                <c:pt idx="12">
                  <c:v>2958.0551327148123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3-4D4A-B37F-6737858221A2}"/>
            </c:ext>
          </c:extLst>
        </c:ser>
        <c:ser>
          <c:idx val="3"/>
          <c:order val="3"/>
          <c:tx>
            <c:strRef>
              <c:f>'WC-UNC All Components'!$A$41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Components'!$B$41:$P$41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4677.0918670753845</c:v>
                </c:pt>
                <c:pt idx="6">
                  <c:v>9189.1109177312719</c:v>
                </c:pt>
                <c:pt idx="7">
                  <c:v>9041.5530860145554</c:v>
                </c:pt>
                <c:pt idx="8">
                  <c:v>9874.9114343871624</c:v>
                </c:pt>
                <c:pt idx="9">
                  <c:v>4418.9540431048626</c:v>
                </c:pt>
                <c:pt idx="10">
                  <c:v>4781.523182077517</c:v>
                </c:pt>
                <c:pt idx="11">
                  <c:v>18352.538550112204</c:v>
                </c:pt>
                <c:pt idx="12">
                  <c:v>23509.655448757272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03-4D4A-B37F-6737858221A2}"/>
            </c:ext>
          </c:extLst>
        </c:ser>
        <c:ser>
          <c:idx val="4"/>
          <c:order val="4"/>
          <c:tx>
            <c:strRef>
              <c:f>'WC-UNC All Components'!$A$42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Components'!$B$42:$P$42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323.30291505201041</c:v>
                </c:pt>
                <c:pt idx="9">
                  <c:v>159.16685413932726</c:v>
                </c:pt>
                <c:pt idx="10">
                  <c:v>316.49184046459925</c:v>
                </c:pt>
                <c:pt idx="11">
                  <c:v>471.92241986002807</c:v>
                </c:pt>
                <c:pt idx="12">
                  <c:v>626.92414530019391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03-4D4A-B37F-6737858221A2}"/>
            </c:ext>
          </c:extLst>
        </c:ser>
        <c:ser>
          <c:idx val="5"/>
          <c:order val="5"/>
          <c:tx>
            <c:strRef>
              <c:f>'WC-UNC All Components'!$A$43</c:f>
              <c:strCache>
                <c:ptCount val="1"/>
                <c:pt idx="0">
                  <c:v>Substation Topside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Components'!$B$43:$P$43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10.817146630096829</c:v>
                </c:pt>
                <c:pt idx="6">
                  <c:v>10.627947652047999</c:v>
                </c:pt>
                <c:pt idx="7">
                  <c:v>10.45728512275924</c:v>
                </c:pt>
                <c:pt idx="8">
                  <c:v>6.2332902595188555</c:v>
                </c:pt>
                <c:pt idx="9">
                  <c:v>6.1374837983463308</c:v>
                </c:pt>
                <c:pt idx="10">
                  <c:v>18.305917588783409</c:v>
                </c:pt>
                <c:pt idx="11">
                  <c:v>24.263143827939032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03-4D4A-B37F-6737858221A2}"/>
            </c:ext>
          </c:extLst>
        </c:ser>
        <c:ser>
          <c:idx val="6"/>
          <c:order val="6"/>
          <c:tx>
            <c:strRef>
              <c:f>'WC-UNC All Components'!$A$44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Components'!$B$44:$P$44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254.7545210125505</c:v>
                </c:pt>
                <c:pt idx="6">
                  <c:v>500.51776123047421</c:v>
                </c:pt>
                <c:pt idx="7">
                  <c:v>492.48049666330439</c:v>
                </c:pt>
                <c:pt idx="8">
                  <c:v>448.22694742893214</c:v>
                </c:pt>
                <c:pt idx="9">
                  <c:v>200.57843503004054</c:v>
                </c:pt>
                <c:pt idx="10">
                  <c:v>217.03562145378231</c:v>
                </c:pt>
                <c:pt idx="11">
                  <c:v>833.03049212603901</c:v>
                </c:pt>
                <c:pt idx="12">
                  <c:v>1067.1144918026696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03-4D4A-B37F-6737858221A2}"/>
            </c:ext>
          </c:extLst>
        </c:ser>
        <c:ser>
          <c:idx val="7"/>
          <c:order val="7"/>
          <c:tx>
            <c:strRef>
              <c:f>'WC-UNC All Components'!$A$45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Components'!$B$45:$P$45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873.32539378229148</c:v>
                </c:pt>
                <c:pt idx="9">
                  <c:v>440.43774897682601</c:v>
                </c:pt>
                <c:pt idx="10">
                  <c:v>854.92690704060976</c:v>
                </c:pt>
                <c:pt idx="11">
                  <c:v>1409.5188069345743</c:v>
                </c:pt>
                <c:pt idx="12">
                  <c:v>1734.7899525207333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03-4D4A-B37F-673785822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907440"/>
        <c:axId val="1088914328"/>
      </c:areaChart>
      <c:catAx>
        <c:axId val="108890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14328"/>
        <c:crosses val="autoZero"/>
        <c:auto val="1"/>
        <c:lblAlgn val="ctr"/>
        <c:lblOffset val="100"/>
        <c:noMultiLvlLbl val="0"/>
      </c:catAx>
      <c:valAx>
        <c:axId val="108891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Nacelle!$B$5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632.01479041532764</c:v>
                </c:pt>
                <c:pt idx="6">
                  <c:v>1241.72331350949</c:v>
                </c:pt>
                <c:pt idx="7">
                  <c:v>1221.7838436985419</c:v>
                </c:pt>
                <c:pt idx="8">
                  <c:v>1334.3954444231867</c:v>
                </c:pt>
                <c:pt idx="9">
                  <c:v>597.13266123084918</c:v>
                </c:pt>
                <c:pt idx="10">
                  <c:v>646.12657986477097</c:v>
                </c:pt>
                <c:pt idx="11">
                  <c:v>2479.9760481487756</c:v>
                </c:pt>
                <c:pt idx="12">
                  <c:v>3176.8565560534907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3-477E-8D0F-97F7D5BF6ADB}"/>
            </c:ext>
          </c:extLst>
        </c:ser>
        <c:ser>
          <c:idx val="1"/>
          <c:order val="1"/>
          <c:tx>
            <c:strRef>
              <c:f>Nacelle!$B$6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2528.0591616613106</c:v>
                </c:pt>
                <c:pt idx="6">
                  <c:v>4966.8932540379601</c:v>
                </c:pt>
                <c:pt idx="7">
                  <c:v>4887.1353747941675</c:v>
                </c:pt>
                <c:pt idx="8">
                  <c:v>5337.581777692747</c:v>
                </c:pt>
                <c:pt idx="9">
                  <c:v>2388.5306449233967</c:v>
                </c:pt>
                <c:pt idx="10">
                  <c:v>2584.5063194590839</c:v>
                </c:pt>
                <c:pt idx="11">
                  <c:v>9919.9041925951024</c:v>
                </c:pt>
                <c:pt idx="12">
                  <c:v>12707.426224213963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3-477E-8D0F-97F7D5BF6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'Rotor Blades'!$B$5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108.79783955223066</c:v>
                </c:pt>
                <c:pt idx="6">
                  <c:v>213.78978818680844</c:v>
                </c:pt>
                <c:pt idx="7">
                  <c:v>210.35677297233869</c:v>
                </c:pt>
                <c:pt idx="8">
                  <c:v>104.4897415692984</c:v>
                </c:pt>
                <c:pt idx="9">
                  <c:v>0</c:v>
                </c:pt>
                <c:pt idx="10">
                  <c:v>29.459070533656796</c:v>
                </c:pt>
                <c:pt idx="11">
                  <c:v>427.06371736610708</c:v>
                </c:pt>
                <c:pt idx="12">
                  <c:v>547.06986842870595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D6-A5B2-E45C9F86FF37}"/>
            </c:ext>
          </c:extLst>
        </c:ser>
        <c:ser>
          <c:idx val="1"/>
          <c:order val="1"/>
          <c:tx>
            <c:strRef>
              <c:f>'Rotor Blades'!$B$6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435.19135820892262</c:v>
                </c:pt>
                <c:pt idx="6">
                  <c:v>855.15915274723375</c:v>
                </c:pt>
                <c:pt idx="7">
                  <c:v>841.42709188935476</c:v>
                </c:pt>
                <c:pt idx="8">
                  <c:v>417.95896627719361</c:v>
                </c:pt>
                <c:pt idx="9">
                  <c:v>0</c:v>
                </c:pt>
                <c:pt idx="10">
                  <c:v>117.83628213462718</c:v>
                </c:pt>
                <c:pt idx="11">
                  <c:v>1708.2548694644283</c:v>
                </c:pt>
                <c:pt idx="12">
                  <c:v>2188.2794737148238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B-46D6-A5B2-E45C9F86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147.12142032171266</c:v>
                </c:pt>
                <c:pt idx="6">
                  <c:v>289.05035182807796</c:v>
                </c:pt>
                <c:pt idx="7">
                  <c:v>284.40880994719754</c:v>
                </c:pt>
                <c:pt idx="8">
                  <c:v>310.62271964450701</c:v>
                </c:pt>
                <c:pt idx="9">
                  <c:v>139.0015021373716</c:v>
                </c:pt>
                <c:pt idx="10">
                  <c:v>150.40638538672118</c:v>
                </c:pt>
                <c:pt idx="11">
                  <c:v>577.29281671985905</c:v>
                </c:pt>
                <c:pt idx="12">
                  <c:v>739.51378317870308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F-4188-8D28-53C1D6B823A1}"/>
            </c:ext>
          </c:extLst>
        </c:ser>
        <c:ser>
          <c:idx val="1"/>
          <c:order val="1"/>
          <c:tx>
            <c:strRef>
              <c:f>Towers!$B$6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588.48568128685065</c:v>
                </c:pt>
                <c:pt idx="6">
                  <c:v>1156.2014073123119</c:v>
                </c:pt>
                <c:pt idx="7">
                  <c:v>1137.6352397887902</c:v>
                </c:pt>
                <c:pt idx="8">
                  <c:v>1242.4908785780281</c:v>
                </c:pt>
                <c:pt idx="9">
                  <c:v>556.00600854948641</c:v>
                </c:pt>
                <c:pt idx="10">
                  <c:v>601.62554154688473</c:v>
                </c:pt>
                <c:pt idx="11">
                  <c:v>2309.1712668794362</c:v>
                </c:pt>
                <c:pt idx="12">
                  <c:v>2958.0551327148123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188-8D28-53C1D6B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Floating (Semisubmersible)  Job Requirements, Unconstrained</a:t>
            </a:r>
            <a:r>
              <a:rPr lang="en-US" baseline="0"/>
              <a:t> West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(semisubmersible)'!$B$5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(semisubmersible)'!$C$3:$Q$3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(semisubmersible)'!$C$5:$Q$5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1169.2729667688461</c:v>
                </c:pt>
                <c:pt idx="6">
                  <c:v>2297.277729432818</c:v>
                </c:pt>
                <c:pt idx="7">
                  <c:v>2260.3882715036389</c:v>
                </c:pt>
                <c:pt idx="8">
                  <c:v>2468.7278585967906</c:v>
                </c:pt>
                <c:pt idx="9">
                  <c:v>1104.7385107762157</c:v>
                </c:pt>
                <c:pt idx="10">
                  <c:v>1195.3807955193793</c:v>
                </c:pt>
                <c:pt idx="11">
                  <c:v>4588.1346375280509</c:v>
                </c:pt>
                <c:pt idx="12">
                  <c:v>5877.413862189318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D0B-9EC4-577ABAC1C9BD}"/>
            </c:ext>
          </c:extLst>
        </c:ser>
        <c:ser>
          <c:idx val="1"/>
          <c:order val="1"/>
          <c:tx>
            <c:strRef>
              <c:f>'Floating (semisubmersible)'!$B$6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(semisubmersible)'!$C$3:$Q$3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(semisubmersible)'!$C$6:$Q$6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4677.0918670753845</c:v>
                </c:pt>
                <c:pt idx="6">
                  <c:v>9189.1109177312719</c:v>
                </c:pt>
                <c:pt idx="7">
                  <c:v>9041.5530860145554</c:v>
                </c:pt>
                <c:pt idx="8">
                  <c:v>9874.9114343871624</c:v>
                </c:pt>
                <c:pt idx="9">
                  <c:v>4418.9540431048626</c:v>
                </c:pt>
                <c:pt idx="10">
                  <c:v>4781.523182077517</c:v>
                </c:pt>
                <c:pt idx="11">
                  <c:v>18352.538550112204</c:v>
                </c:pt>
                <c:pt idx="12">
                  <c:v>23509.655448757272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D0B-9EC4-577ABAC1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2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Substation)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(floating OSS)'!$B$5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80.825728763002601</c:v>
                </c:pt>
                <c:pt idx="9">
                  <c:v>39.791713534831814</c:v>
                </c:pt>
                <c:pt idx="10">
                  <c:v>79.122960116149812</c:v>
                </c:pt>
                <c:pt idx="11">
                  <c:v>117.98060496500702</c:v>
                </c:pt>
                <c:pt idx="12">
                  <c:v>156.73103632504848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D-464B-AB59-92E7E08FF77D}"/>
            </c:ext>
          </c:extLst>
        </c:ser>
        <c:ser>
          <c:idx val="1"/>
          <c:order val="1"/>
          <c:tx>
            <c:strRef>
              <c:f>'Floating (floating OSS)'!$B$6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323.30291505201041</c:v>
                </c:pt>
                <c:pt idx="9">
                  <c:v>159.16685413932726</c:v>
                </c:pt>
                <c:pt idx="10">
                  <c:v>316.49184046459925</c:v>
                </c:pt>
                <c:pt idx="11">
                  <c:v>471.92241986002807</c:v>
                </c:pt>
                <c:pt idx="12">
                  <c:v>626.92414530019391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D-464B-AB59-92E7E08F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Topside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OSS Topside'!$B$5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2.7042866575242073</c:v>
                </c:pt>
                <c:pt idx="6">
                  <c:v>2.6569869130119996</c:v>
                </c:pt>
                <c:pt idx="7">
                  <c:v>2.61432128068981</c:v>
                </c:pt>
                <c:pt idx="8">
                  <c:v>1.5583225648797139</c:v>
                </c:pt>
                <c:pt idx="9">
                  <c:v>1.5343709495865827</c:v>
                </c:pt>
                <c:pt idx="10">
                  <c:v>4.5764793971958522</c:v>
                </c:pt>
                <c:pt idx="11">
                  <c:v>6.0657859569847581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7D3-840F-1A5047B4F153}"/>
            </c:ext>
          </c:extLst>
        </c:ser>
        <c:ser>
          <c:idx val="1"/>
          <c:order val="1"/>
          <c:tx>
            <c:strRef>
              <c:f>'Floating OSS Topside'!$B$6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10.817146630096829</c:v>
                </c:pt>
                <c:pt idx="6">
                  <c:v>10.627947652047999</c:v>
                </c:pt>
                <c:pt idx="7">
                  <c:v>10.45728512275924</c:v>
                </c:pt>
                <c:pt idx="8">
                  <c:v>6.2332902595188555</c:v>
                </c:pt>
                <c:pt idx="9">
                  <c:v>6.1374837983463308</c:v>
                </c:pt>
                <c:pt idx="10">
                  <c:v>18.305917588783409</c:v>
                </c:pt>
                <c:pt idx="11">
                  <c:v>24.263143827939032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7D3-840F-1A5047B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Cable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'Array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63.688630253137624</c:v>
                </c:pt>
                <c:pt idx="6">
                  <c:v>125.12944030761855</c:v>
                </c:pt>
                <c:pt idx="7">
                  <c:v>123.1201241658261</c:v>
                </c:pt>
                <c:pt idx="8">
                  <c:v>112.05673685723303</c:v>
                </c:pt>
                <c:pt idx="9">
                  <c:v>50.144608757510134</c:v>
                </c:pt>
                <c:pt idx="10">
                  <c:v>54.258905363445578</c:v>
                </c:pt>
                <c:pt idx="11">
                  <c:v>208.25762303150975</c:v>
                </c:pt>
                <c:pt idx="12">
                  <c:v>266.7786229506674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539-AFEC-4FF5814225A7}"/>
            </c:ext>
          </c:extLst>
        </c:ser>
        <c:ser>
          <c:idx val="1"/>
          <c:order val="1"/>
          <c:tx>
            <c:strRef>
              <c:f>'Array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254.7545210125505</c:v>
                </c:pt>
                <c:pt idx="6">
                  <c:v>500.51776123047421</c:v>
                </c:pt>
                <c:pt idx="7">
                  <c:v>492.48049666330439</c:v>
                </c:pt>
                <c:pt idx="8">
                  <c:v>448.22694742893214</c:v>
                </c:pt>
                <c:pt idx="9">
                  <c:v>200.57843503004054</c:v>
                </c:pt>
                <c:pt idx="10">
                  <c:v>217.03562145378231</c:v>
                </c:pt>
                <c:pt idx="11">
                  <c:v>833.03049212603901</c:v>
                </c:pt>
                <c:pt idx="12">
                  <c:v>1067.1144918026696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9-4539-AFEC-4FF58142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218.33134844557287</c:v>
                </c:pt>
                <c:pt idx="9">
                  <c:v>110.1094372442065</c:v>
                </c:pt>
                <c:pt idx="10">
                  <c:v>213.73172676015244</c:v>
                </c:pt>
                <c:pt idx="11">
                  <c:v>352.37970173364357</c:v>
                </c:pt>
                <c:pt idx="12">
                  <c:v>433.69748813018333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61D-97CC-3CB34AD9CAF3}"/>
            </c:ext>
          </c:extLst>
        </c:ser>
        <c:ser>
          <c:idx val="1"/>
          <c:order val="1"/>
          <c:tx>
            <c:strRef>
              <c:f>'Export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873.32539378229148</c:v>
                </c:pt>
                <c:pt idx="9">
                  <c:v>440.43774897682601</c:v>
                </c:pt>
                <c:pt idx="10">
                  <c:v>854.92690704060976</c:v>
                </c:pt>
                <c:pt idx="11">
                  <c:v>1409.5188069345743</c:v>
                </c:pt>
                <c:pt idx="12">
                  <c:v>1734.7899525207333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B-461D-97CC-3CB34AD9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1462087</xdr:colOff>
      <xdr:row>34</xdr:row>
      <xdr:rowOff>42861</xdr:rowOff>
    </xdr:from>
    <xdr:to>
      <xdr:col>11</xdr:col>
      <xdr:colOff>561975</xdr:colOff>
      <xdr:row>53</xdr:row>
      <xdr:rowOff>158114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F40D-AA3D-4D2E-83AE-DDA76803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11</xdr:row>
      <xdr:rowOff>166687</xdr:rowOff>
    </xdr:from>
    <xdr:to>
      <xdr:col>14</xdr:col>
      <xdr:colOff>476250</xdr:colOff>
      <xdr:row>34</xdr:row>
      <xdr:rowOff>117157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AB6490-1ECB-42A5-BBE0-7A530DE19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48</xdr:row>
      <xdr:rowOff>123825</xdr:rowOff>
    </xdr:from>
    <xdr:to>
      <xdr:col>14</xdr:col>
      <xdr:colOff>209550</xdr:colOff>
      <xdr:row>71</xdr:row>
      <xdr:rowOff>74295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04A0E1-A8EC-47D9-A8CD-7D2FEB8D5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286614</xdr:colOff>
      <xdr:row>1</xdr:row>
      <xdr:rowOff>146398</xdr:rowOff>
    </xdr:from>
    <xdr:to>
      <xdr:col>42</xdr:col>
      <xdr:colOff>126049</xdr:colOff>
      <xdr:row>39</xdr:row>
      <xdr:rowOff>128649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DEF93-024C-4575-A810-D8F6B1E2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3</xdr:row>
      <xdr:rowOff>138976</xdr:rowOff>
    </xdr:from>
    <xdr:to>
      <xdr:col>40</xdr:col>
      <xdr:colOff>602299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187DC-1A37-4D1D-A8C5-9181D3C8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381864</xdr:colOff>
      <xdr:row>3</xdr:row>
      <xdr:rowOff>173612</xdr:rowOff>
    </xdr:from>
    <xdr:to>
      <xdr:col>40</xdr:col>
      <xdr:colOff>221299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CC98D-065E-4588-BC42-813492DB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381865</xdr:colOff>
      <xdr:row>3</xdr:row>
      <xdr:rowOff>156294</xdr:rowOff>
    </xdr:from>
    <xdr:to>
      <xdr:col>40</xdr:col>
      <xdr:colOff>415637</xdr:colOff>
      <xdr:row>51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51ADA-34C1-4B41-A874-B9260CB51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104774</xdr:colOff>
      <xdr:row>3</xdr:row>
      <xdr:rowOff>173612</xdr:rowOff>
    </xdr:from>
    <xdr:to>
      <xdr:col>40</xdr:col>
      <xdr:colOff>550345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16958-F00A-4C37-B131-E4E83AB2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537728</xdr:colOff>
      <xdr:row>4</xdr:row>
      <xdr:rowOff>17749</xdr:rowOff>
    </xdr:from>
    <xdr:to>
      <xdr:col>41</xdr:col>
      <xdr:colOff>377163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ABA2-0786-43B0-9D95-1BDEFFA3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87455</xdr:colOff>
      <xdr:row>4</xdr:row>
      <xdr:rowOff>430</xdr:rowOff>
    </xdr:from>
    <xdr:to>
      <xdr:col>40</xdr:col>
      <xdr:colOff>533026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21C30-91CB-4C34-B7A3-E4B95AC8B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104773</xdr:colOff>
      <xdr:row>3</xdr:row>
      <xdr:rowOff>138976</xdr:rowOff>
    </xdr:from>
    <xdr:to>
      <xdr:col>40</xdr:col>
      <xdr:colOff>550344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09881-34DA-4957-A533-01F43BB0C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683-9581-4F93-930C-451AD342304F}">
  <sheetPr codeName="Sheet1"/>
  <dimension ref="A2:T77"/>
  <sheetViews>
    <sheetView topLeftCell="A10" zoomScaleNormal="100" workbookViewId="0">
      <selection activeCell="Q40" sqref="Q40"/>
    </sheetView>
  </sheetViews>
  <sheetFormatPr defaultRowHeight="15" x14ac:dyDescent="0.25"/>
  <cols>
    <col min="2" max="2" width="24.5703125" customWidth="1"/>
  </cols>
  <sheetData>
    <row r="2" spans="1:18" x14ac:dyDescent="0.25">
      <c r="A2" s="28" t="s">
        <v>0</v>
      </c>
      <c r="C2" s="6" t="s">
        <v>69</v>
      </c>
    </row>
    <row r="3" spans="1:18" x14ac:dyDescent="0.25">
      <c r="A3" s="28"/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</row>
    <row r="4" spans="1:18" x14ac:dyDescent="0.25">
      <c r="A4" s="28"/>
      <c r="B4" s="1">
        <v>0.25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2291.7770064928609</v>
      </c>
      <c r="I4" s="5">
        <v>4467.378301948731</v>
      </c>
      <c r="J4" s="5">
        <v>4395.6415842623792</v>
      </c>
      <c r="K4" s="5">
        <v>4756.3074265573123</v>
      </c>
      <c r="L4" s="5">
        <v>2145.2819002003944</v>
      </c>
      <c r="M4" s="5">
        <v>1735.2640018581121</v>
      </c>
      <c r="N4" s="5">
        <v>0</v>
      </c>
      <c r="O4" s="5">
        <v>0</v>
      </c>
      <c r="P4" s="5">
        <v>0</v>
      </c>
      <c r="Q4" s="5">
        <v>0</v>
      </c>
      <c r="R4" s="7">
        <f>AVERAGE(H4:K4)</f>
        <v>3977.7760798153208</v>
      </c>
    </row>
    <row r="5" spans="1:18" x14ac:dyDescent="0.25">
      <c r="A5" s="28"/>
      <c r="B5" s="1">
        <v>0.5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7" t="e">
        <f t="shared" ref="R5:R7" si="0">AVERAGE(H5:K5)</f>
        <v>#DIV/0!</v>
      </c>
    </row>
    <row r="6" spans="1:18" x14ac:dyDescent="0.25">
      <c r="A6" s="28"/>
      <c r="B6" s="1">
        <v>0.75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7" t="e">
        <f t="shared" si="0"/>
        <v>#DIV/0!</v>
      </c>
    </row>
    <row r="7" spans="1:18" x14ac:dyDescent="0.25">
      <c r="A7" s="28"/>
      <c r="B7" s="1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9167.1080259714436</v>
      </c>
      <c r="I7" s="4">
        <v>17869.513207794924</v>
      </c>
      <c r="J7" s="4">
        <v>17582.566337049517</v>
      </c>
      <c r="K7" s="4">
        <v>19025.229706229249</v>
      </c>
      <c r="L7" s="4">
        <v>8581.1276008015775</v>
      </c>
      <c r="M7" s="4">
        <v>6941.0560074324485</v>
      </c>
      <c r="N7" s="4">
        <v>0</v>
      </c>
      <c r="O7" s="4">
        <v>0</v>
      </c>
      <c r="P7" s="4">
        <v>0</v>
      </c>
      <c r="Q7" s="4">
        <v>0</v>
      </c>
      <c r="R7" s="7">
        <f t="shared" si="0"/>
        <v>15911.104319261283</v>
      </c>
    </row>
    <row r="9" spans="1:18" x14ac:dyDescent="0.25">
      <c r="A9" s="28" t="s">
        <v>0</v>
      </c>
      <c r="C9" s="6" t="s">
        <v>70</v>
      </c>
    </row>
    <row r="10" spans="1:18" x14ac:dyDescent="0.25">
      <c r="A10" s="28"/>
      <c r="C10">
        <v>2021</v>
      </c>
      <c r="D10">
        <v>2022</v>
      </c>
      <c r="E10">
        <v>2023</v>
      </c>
      <c r="F10">
        <v>2024</v>
      </c>
      <c r="G10">
        <v>2025</v>
      </c>
      <c r="H10">
        <v>2026</v>
      </c>
      <c r="I10">
        <v>2027</v>
      </c>
      <c r="J10">
        <v>2028</v>
      </c>
      <c r="K10">
        <v>2029</v>
      </c>
      <c r="L10">
        <v>2030</v>
      </c>
      <c r="M10">
        <v>2031</v>
      </c>
      <c r="N10">
        <v>2032</v>
      </c>
      <c r="O10">
        <v>2033</v>
      </c>
      <c r="P10">
        <v>2034</v>
      </c>
      <c r="Q10">
        <v>2035</v>
      </c>
    </row>
    <row r="11" spans="1:18" x14ac:dyDescent="0.25">
      <c r="A11" s="28"/>
      <c r="B11" s="1">
        <v>0.25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719.60591285403689</v>
      </c>
      <c r="N11" s="5">
        <v>8757.1509354499376</v>
      </c>
      <c r="O11" s="5">
        <v>11198.061217256116</v>
      </c>
      <c r="P11" s="5">
        <v>0</v>
      </c>
      <c r="Q11" s="5">
        <v>0</v>
      </c>
      <c r="R11" s="7">
        <f>AVERAGE(H11:K11)</f>
        <v>0</v>
      </c>
    </row>
    <row r="12" spans="1:18" x14ac:dyDescent="0.25">
      <c r="A12" s="28"/>
      <c r="B12" s="1">
        <v>0.5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7" t="e">
        <f t="shared" ref="R12:R14" si="1">AVERAGE(H12:K12)</f>
        <v>#DIV/0!</v>
      </c>
    </row>
    <row r="13" spans="1:18" x14ac:dyDescent="0.25">
      <c r="A13" s="28"/>
      <c r="B13" s="1">
        <v>0.75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7" t="e">
        <f t="shared" si="1"/>
        <v>#DIV/0!</v>
      </c>
    </row>
    <row r="14" spans="1:18" x14ac:dyDescent="0.25">
      <c r="A14" s="28"/>
      <c r="B14" s="1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2878.4236514161475</v>
      </c>
      <c r="N14" s="4">
        <v>35028.60374179975</v>
      </c>
      <c r="O14" s="4">
        <v>44792.244869024464</v>
      </c>
      <c r="P14" s="4">
        <v>0</v>
      </c>
      <c r="Q14" s="4">
        <v>0</v>
      </c>
      <c r="R14" s="7">
        <f t="shared" si="1"/>
        <v>0</v>
      </c>
    </row>
    <row r="26" spans="1:19" x14ac:dyDescent="0.25">
      <c r="A26" s="28" t="s">
        <v>0</v>
      </c>
      <c r="C26" s="6" t="s">
        <v>71</v>
      </c>
    </row>
    <row r="27" spans="1:19" x14ac:dyDescent="0.25">
      <c r="A27" s="28"/>
      <c r="C27">
        <v>2021</v>
      </c>
      <c r="D27">
        <v>2022</v>
      </c>
      <c r="E27">
        <v>2023</v>
      </c>
      <c r="F27">
        <v>2024</v>
      </c>
      <c r="G27">
        <v>2025</v>
      </c>
      <c r="H27">
        <v>2026</v>
      </c>
      <c r="I27">
        <v>2027</v>
      </c>
      <c r="J27">
        <v>2028</v>
      </c>
      <c r="K27">
        <v>2029</v>
      </c>
      <c r="L27">
        <v>2030</v>
      </c>
      <c r="M27">
        <v>2031</v>
      </c>
      <c r="N27">
        <v>2032</v>
      </c>
      <c r="O27">
        <v>2033</v>
      </c>
      <c r="P27">
        <v>2034</v>
      </c>
      <c r="Q27">
        <v>2035</v>
      </c>
    </row>
    <row r="28" spans="1:19" x14ac:dyDescent="0.25">
      <c r="A28" s="28"/>
      <c r="B28" s="1">
        <v>0.25</v>
      </c>
      <c r="C28" s="5">
        <f>C4+C11</f>
        <v>0</v>
      </c>
      <c r="D28" s="5">
        <f t="shared" ref="D28:Q28" si="2">D4+D11</f>
        <v>0</v>
      </c>
      <c r="E28" s="5">
        <f t="shared" si="2"/>
        <v>0</v>
      </c>
      <c r="F28" s="5">
        <f t="shared" si="2"/>
        <v>0</v>
      </c>
      <c r="G28" s="5">
        <f t="shared" si="2"/>
        <v>0</v>
      </c>
      <c r="H28" s="5">
        <f t="shared" si="2"/>
        <v>2291.7770064928609</v>
      </c>
      <c r="I28" s="5">
        <f t="shared" si="2"/>
        <v>4467.378301948731</v>
      </c>
      <c r="J28" s="5">
        <f t="shared" si="2"/>
        <v>4395.6415842623792</v>
      </c>
      <c r="K28" s="5">
        <f t="shared" si="2"/>
        <v>4756.3074265573123</v>
      </c>
      <c r="L28" s="5">
        <f t="shared" si="2"/>
        <v>2145.2819002003944</v>
      </c>
      <c r="M28" s="5">
        <f t="shared" si="2"/>
        <v>2454.8699147121488</v>
      </c>
      <c r="N28" s="5">
        <f t="shared" si="2"/>
        <v>8757.1509354499376</v>
      </c>
      <c r="O28" s="5">
        <f t="shared" si="2"/>
        <v>11198.061217256116</v>
      </c>
      <c r="P28" s="5">
        <f t="shared" si="2"/>
        <v>0</v>
      </c>
      <c r="Q28" s="5">
        <f t="shared" si="2"/>
        <v>0</v>
      </c>
      <c r="R28" s="7">
        <f>AVERAGE(H28:K28)</f>
        <v>3977.7760798153208</v>
      </c>
      <c r="S28" s="7"/>
    </row>
    <row r="29" spans="1:19" x14ac:dyDescent="0.25">
      <c r="A29" s="28"/>
      <c r="B29" s="1">
        <v>0.5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7" t="e">
        <f t="shared" ref="R29:R31" si="3">AVERAGE(H29:K29)</f>
        <v>#DIV/0!</v>
      </c>
      <c r="S29" s="7"/>
    </row>
    <row r="30" spans="1:19" x14ac:dyDescent="0.25">
      <c r="A30" s="28"/>
      <c r="B30" s="1">
        <v>0.75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7" t="e">
        <f t="shared" si="3"/>
        <v>#DIV/0!</v>
      </c>
      <c r="S30" s="7"/>
    </row>
    <row r="31" spans="1:19" x14ac:dyDescent="0.25">
      <c r="A31" s="28"/>
      <c r="B31" s="1">
        <v>1</v>
      </c>
      <c r="C31" s="4">
        <f>C7+C14</f>
        <v>0</v>
      </c>
      <c r="D31" s="4">
        <f t="shared" ref="D31:Q31" si="4">D7+D14</f>
        <v>0</v>
      </c>
      <c r="E31" s="4">
        <f t="shared" si="4"/>
        <v>0</v>
      </c>
      <c r="F31" s="4">
        <f t="shared" si="4"/>
        <v>0</v>
      </c>
      <c r="G31" s="4">
        <f t="shared" si="4"/>
        <v>0</v>
      </c>
      <c r="H31" s="4">
        <f t="shared" si="4"/>
        <v>9167.1080259714436</v>
      </c>
      <c r="I31" s="4">
        <f t="shared" si="4"/>
        <v>17869.513207794924</v>
      </c>
      <c r="J31" s="4">
        <f t="shared" si="4"/>
        <v>17582.566337049517</v>
      </c>
      <c r="K31" s="4">
        <f t="shared" si="4"/>
        <v>19025.229706229249</v>
      </c>
      <c r="L31" s="4">
        <f t="shared" si="4"/>
        <v>8581.1276008015775</v>
      </c>
      <c r="M31" s="4">
        <f t="shared" si="4"/>
        <v>9819.4796588485951</v>
      </c>
      <c r="N31" s="4">
        <f t="shared" si="4"/>
        <v>35028.60374179975</v>
      </c>
      <c r="O31" s="4">
        <f t="shared" si="4"/>
        <v>44792.244869024464</v>
      </c>
      <c r="P31" s="4">
        <f t="shared" si="4"/>
        <v>0</v>
      </c>
      <c r="Q31" s="4">
        <f t="shared" si="4"/>
        <v>0</v>
      </c>
      <c r="R31" s="7">
        <f t="shared" si="3"/>
        <v>15911.104319261283</v>
      </c>
      <c r="S31" s="7"/>
    </row>
    <row r="57" spans="3:20" x14ac:dyDescent="0.25">
      <c r="C57" s="9"/>
      <c r="H57" s="7"/>
    </row>
    <row r="59" spans="3:20" x14ac:dyDescent="0.2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3:20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3:20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3:20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3:20" x14ac:dyDescent="0.2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3:20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3:20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3:20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8" spans="3:20" x14ac:dyDescent="0.25">
      <c r="C68" s="9"/>
      <c r="H68" s="7"/>
    </row>
    <row r="70" spans="3:20" x14ac:dyDescent="0.25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3:20" x14ac:dyDescent="0.25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3:20" x14ac:dyDescent="0.25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3:20" x14ac:dyDescent="0.25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3:20" x14ac:dyDescent="0.25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3:20" x14ac:dyDescent="0.25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3:20" x14ac:dyDescent="0.25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3:20" x14ac:dyDescent="0.25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</sheetData>
  <mergeCells count="3">
    <mergeCell ref="A26:A31"/>
    <mergeCell ref="A2:A7"/>
    <mergeCell ref="A9:A1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8A85-C6F6-486A-8C35-2E98F8990C0D}">
  <dimension ref="A3:P51"/>
  <sheetViews>
    <sheetView tabSelected="1" workbookViewId="0">
      <selection activeCell="A57" sqref="A57"/>
    </sheetView>
  </sheetViews>
  <sheetFormatPr defaultRowHeight="15" x14ac:dyDescent="0.25"/>
  <cols>
    <col min="1" max="1" width="60.85546875" customWidth="1"/>
  </cols>
  <sheetData>
    <row r="3" spans="1:16" x14ac:dyDescent="0.25">
      <c r="A3" s="6" t="s">
        <v>8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</row>
    <row r="4" spans="1:16" x14ac:dyDescent="0.25">
      <c r="A4" t="s">
        <v>1</v>
      </c>
      <c r="B4" s="7" cm="1">
        <f t="array" ref="B4:P4">Nacelle!C5:Q5</f>
        <v>0</v>
      </c>
      <c r="C4">
        <v>0</v>
      </c>
      <c r="D4">
        <v>0</v>
      </c>
      <c r="E4">
        <v>0</v>
      </c>
      <c r="F4">
        <v>0</v>
      </c>
      <c r="G4">
        <v>632.01479041532764</v>
      </c>
      <c r="H4">
        <v>1241.72331350949</v>
      </c>
      <c r="I4">
        <v>1221.7838436985419</v>
      </c>
      <c r="J4">
        <v>1334.3954444231867</v>
      </c>
      <c r="K4">
        <v>597.13266123084918</v>
      </c>
      <c r="L4">
        <v>646.12657986477097</v>
      </c>
      <c r="M4">
        <v>2479.9760481487756</v>
      </c>
      <c r="N4">
        <v>3176.8565560534907</v>
      </c>
      <c r="O4">
        <v>0</v>
      </c>
      <c r="P4">
        <v>0</v>
      </c>
    </row>
    <row r="5" spans="1:16" x14ac:dyDescent="0.25">
      <c r="A5" t="s">
        <v>9</v>
      </c>
      <c r="B5" s="7" cm="1">
        <f t="array" ref="B5:P5">'Rotor Blades'!C5:Q5</f>
        <v>0</v>
      </c>
      <c r="C5">
        <v>0</v>
      </c>
      <c r="D5">
        <v>0</v>
      </c>
      <c r="E5">
        <v>0</v>
      </c>
      <c r="F5">
        <v>0</v>
      </c>
      <c r="G5">
        <v>108.79783955223066</v>
      </c>
      <c r="H5">
        <v>213.78978818680844</v>
      </c>
      <c r="I5">
        <v>210.35677297233869</v>
      </c>
      <c r="J5">
        <v>104.4897415692984</v>
      </c>
      <c r="K5">
        <v>0</v>
      </c>
      <c r="L5">
        <v>29.459070533656796</v>
      </c>
      <c r="M5">
        <v>427.06371736610708</v>
      </c>
      <c r="N5">
        <v>547.06986842870595</v>
      </c>
      <c r="O5">
        <v>0</v>
      </c>
      <c r="P5">
        <v>0</v>
      </c>
    </row>
    <row r="6" spans="1:16" x14ac:dyDescent="0.25">
      <c r="A6" t="s">
        <v>2</v>
      </c>
      <c r="B6" s="7" cm="1">
        <f t="array" ref="B6:P6">Towers!C5:Q5</f>
        <v>0</v>
      </c>
      <c r="C6">
        <v>0</v>
      </c>
      <c r="D6">
        <v>0</v>
      </c>
      <c r="E6">
        <v>0</v>
      </c>
      <c r="F6">
        <v>0</v>
      </c>
      <c r="G6">
        <v>147.12142032171266</v>
      </c>
      <c r="H6">
        <v>289.05035182807796</v>
      </c>
      <c r="I6">
        <v>284.40880994719754</v>
      </c>
      <c r="J6">
        <v>310.62271964450701</v>
      </c>
      <c r="K6">
        <v>139.0015021373716</v>
      </c>
      <c r="L6">
        <v>150.40638538672118</v>
      </c>
      <c r="M6">
        <v>577.29281671985905</v>
      </c>
      <c r="N6">
        <v>739.51378317870308</v>
      </c>
      <c r="O6">
        <v>0</v>
      </c>
      <c r="P6">
        <v>0</v>
      </c>
    </row>
    <row r="7" spans="1:16" x14ac:dyDescent="0.25">
      <c r="A7" t="s">
        <v>3</v>
      </c>
      <c r="B7" s="7" cm="1">
        <f t="array" ref="B7:P7">'Floating (semisubmersible)'!C5:Q5</f>
        <v>0</v>
      </c>
      <c r="C7">
        <v>0</v>
      </c>
      <c r="D7">
        <v>0</v>
      </c>
      <c r="E7">
        <v>0</v>
      </c>
      <c r="F7">
        <v>0</v>
      </c>
      <c r="G7">
        <v>1169.2729667688461</v>
      </c>
      <c r="H7">
        <v>2297.277729432818</v>
      </c>
      <c r="I7">
        <v>2260.3882715036389</v>
      </c>
      <c r="J7">
        <v>2468.7278585967906</v>
      </c>
      <c r="K7">
        <v>1104.7385107762157</v>
      </c>
      <c r="L7">
        <v>1195.3807955193793</v>
      </c>
      <c r="M7">
        <v>4588.1346375280509</v>
      </c>
      <c r="N7">
        <v>5877.413862189318</v>
      </c>
      <c r="O7">
        <v>0</v>
      </c>
      <c r="P7">
        <v>0</v>
      </c>
    </row>
    <row r="8" spans="1:16" x14ac:dyDescent="0.25">
      <c r="A8" t="s">
        <v>4</v>
      </c>
      <c r="B8" s="7" cm="1">
        <f t="array" ref="B8:P8">'Floating (floating OSS)'!C5:Q5</f>
        <v>0</v>
      </c>
      <c r="C8">
        <v>0</v>
      </c>
      <c r="D8">
        <v>0</v>
      </c>
      <c r="E8">
        <v>0</v>
      </c>
      <c r="F8">
        <v>0</v>
      </c>
      <c r="G8">
        <v>35.065901117739742</v>
      </c>
      <c r="H8">
        <v>68.905151089348479</v>
      </c>
      <c r="I8">
        <v>67.798679007350017</v>
      </c>
      <c r="J8">
        <v>80.825728763002601</v>
      </c>
      <c r="K8">
        <v>39.791713534831814</v>
      </c>
      <c r="L8">
        <v>79.122960116149812</v>
      </c>
      <c r="M8">
        <v>117.98060496500702</v>
      </c>
      <c r="N8">
        <v>156.73103632504848</v>
      </c>
      <c r="O8">
        <v>0</v>
      </c>
      <c r="P8">
        <v>0</v>
      </c>
    </row>
    <row r="9" spans="1:16" x14ac:dyDescent="0.25">
      <c r="A9" t="s">
        <v>5</v>
      </c>
      <c r="B9" s="7" cm="1">
        <f t="array" ref="B9:P9">'Floating OSS Topside'!C5:Q5</f>
        <v>0</v>
      </c>
      <c r="C9">
        <v>0</v>
      </c>
      <c r="D9">
        <v>0</v>
      </c>
      <c r="E9">
        <v>0</v>
      </c>
      <c r="F9">
        <v>0</v>
      </c>
      <c r="G9">
        <v>2.7042866575242073</v>
      </c>
      <c r="H9">
        <v>2.6569869130119996</v>
      </c>
      <c r="I9">
        <v>2.61432128068981</v>
      </c>
      <c r="J9">
        <v>1.5583225648797139</v>
      </c>
      <c r="K9">
        <v>1.5343709495865827</v>
      </c>
      <c r="L9">
        <v>4.5764793971958522</v>
      </c>
      <c r="M9">
        <v>6.0657859569847581</v>
      </c>
      <c r="N9">
        <v>0</v>
      </c>
      <c r="O9">
        <v>0</v>
      </c>
      <c r="P9">
        <v>0</v>
      </c>
    </row>
    <row r="10" spans="1:16" x14ac:dyDescent="0.25">
      <c r="A10" t="s">
        <v>6</v>
      </c>
      <c r="B10" s="7" cm="1">
        <f t="array" ref="B10:P10">'Array Cable'!C5:Q5</f>
        <v>0</v>
      </c>
      <c r="C10">
        <v>0</v>
      </c>
      <c r="D10">
        <v>0</v>
      </c>
      <c r="E10">
        <v>0</v>
      </c>
      <c r="F10">
        <v>0</v>
      </c>
      <c r="G10">
        <v>63.688630253137624</v>
      </c>
      <c r="H10">
        <v>125.12944030761855</v>
      </c>
      <c r="I10">
        <v>123.1201241658261</v>
      </c>
      <c r="J10">
        <v>112.05673685723303</v>
      </c>
      <c r="K10">
        <v>50.144608757510134</v>
      </c>
      <c r="L10">
        <v>54.258905363445578</v>
      </c>
      <c r="M10">
        <v>208.25762303150975</v>
      </c>
      <c r="N10">
        <v>266.7786229506674</v>
      </c>
      <c r="O10">
        <v>0</v>
      </c>
      <c r="P10">
        <v>0</v>
      </c>
    </row>
    <row r="11" spans="1:16" x14ac:dyDescent="0.25">
      <c r="A11" t="s">
        <v>7</v>
      </c>
      <c r="B11" s="7" cm="1">
        <f t="array" ref="B11:P11">'Export Cable'!C5:Q5</f>
        <v>0</v>
      </c>
      <c r="C11">
        <v>0</v>
      </c>
      <c r="D11">
        <v>0</v>
      </c>
      <c r="E11">
        <v>0</v>
      </c>
      <c r="F11">
        <v>0</v>
      </c>
      <c r="G11">
        <v>133.07304618116677</v>
      </c>
      <c r="H11">
        <v>228.80464505858842</v>
      </c>
      <c r="I11">
        <v>225.13052276168466</v>
      </c>
      <c r="J11">
        <v>218.33134844557287</v>
      </c>
      <c r="K11">
        <v>110.1094372442065</v>
      </c>
      <c r="L11">
        <v>213.73172676015244</v>
      </c>
      <c r="M11">
        <v>352.37970173364357</v>
      </c>
      <c r="N11">
        <v>433.69748813018333</v>
      </c>
      <c r="O11">
        <v>0</v>
      </c>
      <c r="P11">
        <v>0</v>
      </c>
    </row>
    <row r="17" spans="1:1" x14ac:dyDescent="0.25">
      <c r="A17" s="34" t="s">
        <v>73</v>
      </c>
    </row>
    <row r="37" spans="1:16" x14ac:dyDescent="0.25">
      <c r="A37" s="6" t="s">
        <v>10</v>
      </c>
      <c r="B37">
        <v>2021</v>
      </c>
      <c r="C37">
        <v>2022</v>
      </c>
      <c r="D37">
        <v>2023</v>
      </c>
      <c r="E37">
        <v>2024</v>
      </c>
      <c r="F37">
        <v>2025</v>
      </c>
      <c r="G37">
        <v>2026</v>
      </c>
      <c r="H37">
        <v>2027</v>
      </c>
      <c r="I37">
        <v>2028</v>
      </c>
      <c r="J37">
        <v>2029</v>
      </c>
      <c r="K37">
        <v>2030</v>
      </c>
      <c r="L37">
        <v>2031</v>
      </c>
      <c r="M37">
        <v>2032</v>
      </c>
      <c r="N37">
        <v>2033</v>
      </c>
      <c r="O37">
        <v>2034</v>
      </c>
      <c r="P37">
        <v>2035</v>
      </c>
    </row>
    <row r="38" spans="1:16" x14ac:dyDescent="0.25">
      <c r="A38" t="s">
        <v>1</v>
      </c>
      <c r="B38" s="7" cm="1">
        <f t="array" ref="B38:P38">Nacelle!C6:Q6</f>
        <v>0</v>
      </c>
      <c r="C38">
        <v>0</v>
      </c>
      <c r="D38">
        <v>0</v>
      </c>
      <c r="E38">
        <v>0</v>
      </c>
      <c r="F38">
        <v>0</v>
      </c>
      <c r="G38">
        <v>2528.0591616613106</v>
      </c>
      <c r="H38">
        <v>4966.8932540379601</v>
      </c>
      <c r="I38">
        <v>4887.1353747941675</v>
      </c>
      <c r="J38">
        <v>5337.581777692747</v>
      </c>
      <c r="K38">
        <v>2388.5306449233967</v>
      </c>
      <c r="L38">
        <v>2584.5063194590839</v>
      </c>
      <c r="M38">
        <v>9919.9041925951024</v>
      </c>
      <c r="N38">
        <v>12707.426224213963</v>
      </c>
      <c r="O38">
        <v>0</v>
      </c>
      <c r="P38">
        <v>0</v>
      </c>
    </row>
    <row r="39" spans="1:16" x14ac:dyDescent="0.25">
      <c r="A39" t="s">
        <v>9</v>
      </c>
      <c r="B39" s="7" cm="1">
        <f t="array" ref="B39:P39">'Rotor Blades'!C6:Q6</f>
        <v>0</v>
      </c>
      <c r="C39">
        <v>0</v>
      </c>
      <c r="D39">
        <v>0</v>
      </c>
      <c r="E39">
        <v>0</v>
      </c>
      <c r="F39">
        <v>0</v>
      </c>
      <c r="G39">
        <v>435.19135820892262</v>
      </c>
      <c r="H39">
        <v>855.15915274723375</v>
      </c>
      <c r="I39">
        <v>841.42709188935476</v>
      </c>
      <c r="J39">
        <v>417.95896627719361</v>
      </c>
      <c r="K39">
        <v>0</v>
      </c>
      <c r="L39">
        <v>117.83628213462718</v>
      </c>
      <c r="M39">
        <v>1708.2548694644283</v>
      </c>
      <c r="N39">
        <v>2188.2794737148238</v>
      </c>
      <c r="O39">
        <v>0</v>
      </c>
      <c r="P39">
        <v>0</v>
      </c>
    </row>
    <row r="40" spans="1:16" x14ac:dyDescent="0.25">
      <c r="A40" t="s">
        <v>2</v>
      </c>
      <c r="B40" s="7" cm="1">
        <f t="array" ref="B40:P40">Towers!C6:Q6</f>
        <v>0</v>
      </c>
      <c r="C40">
        <v>0</v>
      </c>
      <c r="D40">
        <v>0</v>
      </c>
      <c r="E40">
        <v>0</v>
      </c>
      <c r="F40">
        <v>0</v>
      </c>
      <c r="G40">
        <v>588.48568128685065</v>
      </c>
      <c r="H40">
        <v>1156.2014073123119</v>
      </c>
      <c r="I40">
        <v>1137.6352397887902</v>
      </c>
      <c r="J40">
        <v>1242.4908785780281</v>
      </c>
      <c r="K40">
        <v>556.00600854948641</v>
      </c>
      <c r="L40">
        <v>601.62554154688473</v>
      </c>
      <c r="M40">
        <v>2309.1712668794362</v>
      </c>
      <c r="N40">
        <v>2958.0551327148123</v>
      </c>
      <c r="O40">
        <v>0</v>
      </c>
      <c r="P40">
        <v>0</v>
      </c>
    </row>
    <row r="41" spans="1:16" x14ac:dyDescent="0.25">
      <c r="A41" t="s">
        <v>3</v>
      </c>
      <c r="B41" s="7" cm="1">
        <f t="array" ref="B41:P41">'Floating (semisubmersible)'!C6:Q6</f>
        <v>0</v>
      </c>
      <c r="C41">
        <v>0</v>
      </c>
      <c r="D41">
        <v>0</v>
      </c>
      <c r="E41">
        <v>0</v>
      </c>
      <c r="F41">
        <v>0</v>
      </c>
      <c r="G41">
        <v>4677.0918670753845</v>
      </c>
      <c r="H41">
        <v>9189.1109177312719</v>
      </c>
      <c r="I41">
        <v>9041.5530860145554</v>
      </c>
      <c r="J41">
        <v>9874.9114343871624</v>
      </c>
      <c r="K41">
        <v>4418.9540431048626</v>
      </c>
      <c r="L41">
        <v>4781.523182077517</v>
      </c>
      <c r="M41">
        <v>18352.538550112204</v>
      </c>
      <c r="N41">
        <v>23509.655448757272</v>
      </c>
      <c r="O41">
        <v>0</v>
      </c>
      <c r="P41">
        <v>0</v>
      </c>
    </row>
    <row r="42" spans="1:16" x14ac:dyDescent="0.25">
      <c r="A42" t="s">
        <v>4</v>
      </c>
      <c r="B42" s="7" cm="1">
        <f t="array" ref="B42:P42">'Floating (floating OSS)'!C6:Q6</f>
        <v>0</v>
      </c>
      <c r="C42">
        <v>0</v>
      </c>
      <c r="D42">
        <v>0</v>
      </c>
      <c r="E42">
        <v>0</v>
      </c>
      <c r="F42">
        <v>0</v>
      </c>
      <c r="G42">
        <v>140.26360447095897</v>
      </c>
      <c r="H42">
        <v>275.62060435739392</v>
      </c>
      <c r="I42">
        <v>271.19471602940007</v>
      </c>
      <c r="J42">
        <v>323.30291505201041</v>
      </c>
      <c r="K42">
        <v>159.16685413932726</v>
      </c>
      <c r="L42">
        <v>316.49184046459925</v>
      </c>
      <c r="M42">
        <v>471.92241986002807</v>
      </c>
      <c r="N42">
        <v>626.92414530019391</v>
      </c>
      <c r="O42">
        <v>0</v>
      </c>
      <c r="P42">
        <v>0</v>
      </c>
    </row>
    <row r="43" spans="1:16" x14ac:dyDescent="0.25">
      <c r="A43" t="s">
        <v>5</v>
      </c>
      <c r="B43" s="7" cm="1">
        <f t="array" ref="B43:P43">'Floating OSS Topside'!C6:Q6</f>
        <v>0</v>
      </c>
      <c r="C43">
        <v>0</v>
      </c>
      <c r="D43">
        <v>0</v>
      </c>
      <c r="E43">
        <v>0</v>
      </c>
      <c r="F43">
        <v>0</v>
      </c>
      <c r="G43">
        <v>10.817146630096829</v>
      </c>
      <c r="H43">
        <v>10.627947652047999</v>
      </c>
      <c r="I43">
        <v>10.45728512275924</v>
      </c>
      <c r="J43">
        <v>6.2332902595188555</v>
      </c>
      <c r="K43">
        <v>6.1374837983463308</v>
      </c>
      <c r="L43">
        <v>18.305917588783409</v>
      </c>
      <c r="M43">
        <v>24.263143827939032</v>
      </c>
      <c r="N43">
        <v>0</v>
      </c>
      <c r="O43">
        <v>0</v>
      </c>
      <c r="P43">
        <v>0</v>
      </c>
    </row>
    <row r="44" spans="1:16" x14ac:dyDescent="0.25">
      <c r="A44" t="s">
        <v>6</v>
      </c>
      <c r="B44" s="7" cm="1">
        <f t="array" ref="B44:P44">'Array Cable'!C6:Q6</f>
        <v>0</v>
      </c>
      <c r="C44">
        <v>0</v>
      </c>
      <c r="D44">
        <v>0</v>
      </c>
      <c r="E44">
        <v>0</v>
      </c>
      <c r="F44">
        <v>0</v>
      </c>
      <c r="G44">
        <v>254.7545210125505</v>
      </c>
      <c r="H44">
        <v>500.51776123047421</v>
      </c>
      <c r="I44">
        <v>492.48049666330439</v>
      </c>
      <c r="J44">
        <v>448.22694742893214</v>
      </c>
      <c r="K44">
        <v>200.57843503004054</v>
      </c>
      <c r="L44">
        <v>217.03562145378231</v>
      </c>
      <c r="M44">
        <v>833.03049212603901</v>
      </c>
      <c r="N44">
        <v>1067.1144918026696</v>
      </c>
      <c r="O44">
        <v>0</v>
      </c>
      <c r="P44">
        <v>0</v>
      </c>
    </row>
    <row r="45" spans="1:16" x14ac:dyDescent="0.25">
      <c r="A45" t="s">
        <v>7</v>
      </c>
      <c r="B45" s="7" cm="1">
        <f t="array" ref="B45:P45">'Export Cable'!C6:Q6</f>
        <v>0</v>
      </c>
      <c r="C45">
        <v>0</v>
      </c>
      <c r="D45">
        <v>0</v>
      </c>
      <c r="E45">
        <v>0</v>
      </c>
      <c r="F45">
        <v>0</v>
      </c>
      <c r="G45">
        <v>532.29218472466709</v>
      </c>
      <c r="H45">
        <v>915.21858023435368</v>
      </c>
      <c r="I45">
        <v>900.52209104673864</v>
      </c>
      <c r="J45">
        <v>873.32539378229148</v>
      </c>
      <c r="K45">
        <v>440.43774897682601</v>
      </c>
      <c r="L45">
        <v>854.92690704060976</v>
      </c>
      <c r="M45">
        <v>1409.5188069345743</v>
      </c>
      <c r="N45">
        <v>1734.7899525207333</v>
      </c>
      <c r="O45">
        <v>0</v>
      </c>
      <c r="P45">
        <v>0</v>
      </c>
    </row>
    <row r="51" spans="1:1" x14ac:dyDescent="0.25">
      <c r="A51" s="34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70F-90EB-4391-A38E-C3D24CEE64FA}">
  <sheetPr codeName="Sheet2"/>
  <dimension ref="A1:AV107"/>
  <sheetViews>
    <sheetView zoomScale="70" zoomScaleNormal="70" workbookViewId="0">
      <selection activeCell="W48" sqref="W48"/>
    </sheetView>
  </sheetViews>
  <sheetFormatPr defaultRowHeight="15" x14ac:dyDescent="0.25"/>
  <sheetData>
    <row r="1" spans="1:17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632.01479041532764</v>
      </c>
      <c r="I5" s="17">
        <f t="shared" si="0"/>
        <v>1241.72331350949</v>
      </c>
      <c r="J5" s="17">
        <f t="shared" si="0"/>
        <v>1221.7838436985419</v>
      </c>
      <c r="K5" s="17">
        <f t="shared" si="0"/>
        <v>1334.3954444231867</v>
      </c>
      <c r="L5" s="17">
        <f t="shared" si="0"/>
        <v>597.13266123084918</v>
      </c>
      <c r="M5" s="17">
        <f t="shared" si="0"/>
        <v>646.12657986477097</v>
      </c>
      <c r="N5" s="17">
        <f t="shared" si="0"/>
        <v>2479.9760481487756</v>
      </c>
      <c r="O5" s="17">
        <f t="shared" si="0"/>
        <v>3176.8565560534907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2528.0591616613106</v>
      </c>
      <c r="I6" s="17">
        <f t="shared" si="1"/>
        <v>4966.8932540379601</v>
      </c>
      <c r="J6" s="17">
        <f t="shared" si="1"/>
        <v>4887.1353747941675</v>
      </c>
      <c r="K6" s="17">
        <f t="shared" si="1"/>
        <v>5337.581777692747</v>
      </c>
      <c r="L6" s="17">
        <f t="shared" si="1"/>
        <v>2388.5306449233967</v>
      </c>
      <c r="M6" s="17">
        <f t="shared" si="1"/>
        <v>2584.5063194590839</v>
      </c>
      <c r="N6" s="17">
        <f t="shared" si="1"/>
        <v>9919.9041925951024</v>
      </c>
      <c r="O6" s="17">
        <f t="shared" si="1"/>
        <v>12707.426224213963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29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632.01479041532764</v>
      </c>
      <c r="I25" s="17">
        <v>1241.72331350949</v>
      </c>
      <c r="J25" s="17">
        <v>1221.7838436985419</v>
      </c>
      <c r="K25" s="17">
        <v>1334.3954444231867</v>
      </c>
      <c r="L25" s="17">
        <v>597.13266123084918</v>
      </c>
      <c r="M25" s="17">
        <v>475.05658175120084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0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225.01559581775837</v>
      </c>
      <c r="I26" s="7">
        <v>442.08951351680719</v>
      </c>
      <c r="J26" s="7">
        <v>434.99048395635612</v>
      </c>
      <c r="K26" s="7">
        <v>475.08347990728276</v>
      </c>
      <c r="L26" s="7">
        <v>212.5965461358997</v>
      </c>
      <c r="M26" s="7">
        <v>169.13392124834311</v>
      </c>
      <c r="N26" s="7">
        <v>0</v>
      </c>
      <c r="O26" s="7">
        <v>0</v>
      </c>
      <c r="P26" s="7">
        <v>0</v>
      </c>
      <c r="Q26" s="7">
        <v>0</v>
      </c>
      <c r="S26" s="7"/>
    </row>
    <row r="27" spans="1:19" x14ac:dyDescent="0.25">
      <c r="A27" s="30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406.99919459756927</v>
      </c>
      <c r="I27" s="7">
        <v>799.63379999268284</v>
      </c>
      <c r="J27" s="7">
        <v>786.79335974218577</v>
      </c>
      <c r="K27" s="7">
        <v>859.31196451590404</v>
      </c>
      <c r="L27" s="7">
        <v>384.53611509494954</v>
      </c>
      <c r="M27" s="7">
        <v>305.92266050285775</v>
      </c>
      <c r="N27" s="7">
        <v>0</v>
      </c>
      <c r="O27" s="7">
        <v>0</v>
      </c>
      <c r="P27" s="7">
        <v>0</v>
      </c>
      <c r="Q27" s="7">
        <v>0</v>
      </c>
      <c r="S27" s="7"/>
    </row>
    <row r="28" spans="1:19" x14ac:dyDescent="0.25">
      <c r="A28" s="31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2528.0591616613106</v>
      </c>
      <c r="I28" s="17">
        <v>4966.8932540379601</v>
      </c>
      <c r="J28" s="17">
        <v>4887.1353747941675</v>
      </c>
      <c r="K28" s="17">
        <v>5337.581777692747</v>
      </c>
      <c r="L28" s="17">
        <v>2388.5306449233967</v>
      </c>
      <c r="M28" s="17">
        <v>1900.2263270048034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2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900.06238327103347</v>
      </c>
      <c r="I29" s="7">
        <v>1768.3580540672287</v>
      </c>
      <c r="J29" s="7">
        <v>1739.9619358254245</v>
      </c>
      <c r="K29" s="7">
        <v>1900.3339196291311</v>
      </c>
      <c r="L29" s="7">
        <v>850.3861845435988</v>
      </c>
      <c r="M29" s="7">
        <v>676.53568499337246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2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1627.9967783902771</v>
      </c>
      <c r="I30" s="7">
        <v>3198.5351999707314</v>
      </c>
      <c r="J30" s="7">
        <v>3147.1734389687431</v>
      </c>
      <c r="K30" s="7">
        <v>3437.2478580636161</v>
      </c>
      <c r="L30" s="7">
        <v>1538.1444603797981</v>
      </c>
      <c r="M30" s="7">
        <v>1223.690642011431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29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171.06999811357019</v>
      </c>
      <c r="N33" s="18">
        <v>2479.9760481487756</v>
      </c>
      <c r="O33" s="18">
        <v>3176.8565560534907</v>
      </c>
      <c r="P33" s="18">
        <v>0</v>
      </c>
      <c r="Q33" s="18">
        <v>0</v>
      </c>
      <c r="R33" s="13"/>
    </row>
    <row r="34" spans="1:18" x14ac:dyDescent="0.25">
      <c r="A34" s="30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60.90588089998954</v>
      </c>
      <c r="N34" s="15">
        <v>882.9434002980463</v>
      </c>
      <c r="O34" s="15">
        <v>1131.053072853201</v>
      </c>
      <c r="P34" s="15">
        <v>0</v>
      </c>
      <c r="Q34" s="15">
        <v>0</v>
      </c>
      <c r="R34" s="12"/>
    </row>
    <row r="35" spans="1:18" x14ac:dyDescent="0.25">
      <c r="A35" s="30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110.16411721358065</v>
      </c>
      <c r="N35" s="15">
        <v>1597.0326478507293</v>
      </c>
      <c r="O35" s="15">
        <v>2045.80348320029</v>
      </c>
      <c r="P35" s="15">
        <v>0</v>
      </c>
      <c r="Q35" s="15">
        <v>0</v>
      </c>
      <c r="R35" s="12"/>
    </row>
    <row r="36" spans="1:18" x14ac:dyDescent="0.25">
      <c r="A36" s="31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684.27999245428077</v>
      </c>
      <c r="N36" s="17">
        <v>9919.9041925951024</v>
      </c>
      <c r="O36" s="17">
        <v>12707.426224213963</v>
      </c>
      <c r="P36" s="17">
        <v>0</v>
      </c>
      <c r="Q36" s="17">
        <v>0</v>
      </c>
    </row>
    <row r="37" spans="1:18" x14ac:dyDescent="0.25">
      <c r="A37" s="32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243.62352359995816</v>
      </c>
      <c r="N37" s="7">
        <v>3531.7736011921852</v>
      </c>
      <c r="O37" s="7">
        <v>4524.212291412804</v>
      </c>
      <c r="P37" s="7">
        <v>0</v>
      </c>
      <c r="Q37" s="7">
        <v>0</v>
      </c>
    </row>
    <row r="38" spans="1:18" x14ac:dyDescent="0.25">
      <c r="A38" s="32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440.65646885432261</v>
      </c>
      <c r="N38" s="7">
        <v>6388.1305914029172</v>
      </c>
      <c r="O38" s="7">
        <v>8183.2139328011599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F2A-A08A-465F-B6AF-9240817FCECD}">
  <sheetPr codeName="Sheet3"/>
  <dimension ref="A1:AV107"/>
  <sheetViews>
    <sheetView topLeftCell="A11" zoomScale="55" zoomScaleNormal="55" workbookViewId="0">
      <selection activeCell="L28" sqref="L28"/>
    </sheetView>
  </sheetViews>
  <sheetFormatPr defaultRowHeight="15" x14ac:dyDescent="0.25"/>
  <sheetData>
    <row r="1" spans="1:17" x14ac:dyDescent="0.25">
      <c r="A1" s="8" t="s">
        <v>9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108.79783955223066</v>
      </c>
      <c r="I5" s="17">
        <f t="shared" si="0"/>
        <v>213.78978818680844</v>
      </c>
      <c r="J5" s="17">
        <f t="shared" si="0"/>
        <v>210.35677297233869</v>
      </c>
      <c r="K5" s="17">
        <f t="shared" si="0"/>
        <v>104.4897415692984</v>
      </c>
      <c r="L5" s="17">
        <f t="shared" si="0"/>
        <v>0</v>
      </c>
      <c r="M5" s="17">
        <f t="shared" si="0"/>
        <v>29.459070533656796</v>
      </c>
      <c r="N5" s="17">
        <f>SUM(N25+N33)</f>
        <v>427.06371736610708</v>
      </c>
      <c r="O5" s="17">
        <f t="shared" si="0"/>
        <v>547.06986842870595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435.19135820892262</v>
      </c>
      <c r="I6" s="17">
        <f t="shared" si="1"/>
        <v>855.15915274723375</v>
      </c>
      <c r="J6" s="17">
        <f t="shared" si="1"/>
        <v>841.42709188935476</v>
      </c>
      <c r="K6" s="17">
        <f t="shared" si="1"/>
        <v>417.95896627719361</v>
      </c>
      <c r="L6" s="17">
        <f t="shared" si="1"/>
        <v>0</v>
      </c>
      <c r="M6" s="17">
        <f t="shared" si="1"/>
        <v>117.83628213462718</v>
      </c>
      <c r="N6" s="17">
        <f>SUM(N28+N36)</f>
        <v>1708.2548694644283</v>
      </c>
      <c r="O6" s="17">
        <f t="shared" si="1"/>
        <v>2188.2794737148238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29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108.79783955223066</v>
      </c>
      <c r="I25" s="17">
        <v>213.78978818680844</v>
      </c>
      <c r="J25" s="17">
        <v>210.35677297233869</v>
      </c>
      <c r="K25" s="17">
        <v>104.4897415692984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63.743414228067614</v>
      </c>
      <c r="S25" s="7" t="e">
        <f>MAX(_xlfn.ANCHORARRAY(C25))</f>
        <v>#REF!</v>
      </c>
    </row>
    <row r="26" spans="1:19" x14ac:dyDescent="0.25">
      <c r="A26" s="30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52.422978306507943</v>
      </c>
      <c r="I26" s="7">
        <v>103.012132174643</v>
      </c>
      <c r="J26" s="7">
        <v>101.35797357319706</v>
      </c>
      <c r="K26" s="7">
        <v>50.347171212993487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9" x14ac:dyDescent="0.25">
      <c r="A27" s="30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56.374861245722713</v>
      </c>
      <c r="I27" s="7">
        <v>110.77765601216542</v>
      </c>
      <c r="J27" s="7">
        <v>108.99879939914163</v>
      </c>
      <c r="K27" s="7">
        <v>54.142570356304915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9" x14ac:dyDescent="0.25">
      <c r="A28" s="31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435.19135820892262</v>
      </c>
      <c r="I28" s="17">
        <v>855.15915274723375</v>
      </c>
      <c r="J28" s="17">
        <v>841.42709188935476</v>
      </c>
      <c r="K28" s="17">
        <v>417.95896627719361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AVERAGE(C28:O28)</f>
        <v>196.13358224020806</v>
      </c>
      <c r="S28" s="7" t="e">
        <f>MAX(_xlfn.ANCHORARRAY(C28))</f>
        <v>#REF!</v>
      </c>
    </row>
    <row r="29" spans="1:19" x14ac:dyDescent="0.25">
      <c r="A29" s="32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209.69191322603177</v>
      </c>
      <c r="I29" s="7">
        <v>412.048528698572</v>
      </c>
      <c r="J29" s="7">
        <v>405.43189429278823</v>
      </c>
      <c r="K29" s="7">
        <v>201.38868485197395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2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225.49944498289085</v>
      </c>
      <c r="I30" s="7">
        <v>443.11062404866169</v>
      </c>
      <c r="J30" s="7">
        <v>435.99519759656653</v>
      </c>
      <c r="K30" s="7">
        <v>216.57028142521966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29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29.459070533656796</v>
      </c>
      <c r="N33" s="18">
        <v>427.06371736610708</v>
      </c>
      <c r="O33" s="18">
        <v>547.06986842870595</v>
      </c>
      <c r="P33" s="18">
        <v>0</v>
      </c>
      <c r="Q33" s="18">
        <v>0</v>
      </c>
      <c r="R33" s="13"/>
    </row>
    <row r="34" spans="1:18" x14ac:dyDescent="0.25">
      <c r="A34" s="30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14.194511783245373</v>
      </c>
      <c r="N34" s="15">
        <v>205.77570366397097</v>
      </c>
      <c r="O34" s="15">
        <v>263.59927699680327</v>
      </c>
      <c r="P34" s="15">
        <v>0</v>
      </c>
      <c r="Q34" s="15">
        <v>0</v>
      </c>
      <c r="R34" s="12"/>
    </row>
    <row r="35" spans="1:18" x14ac:dyDescent="0.25">
      <c r="A35" s="30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15.264558750411423</v>
      </c>
      <c r="N35" s="15">
        <v>221.28801370213614</v>
      </c>
      <c r="O35" s="15">
        <v>283.47059143190268</v>
      </c>
      <c r="P35" s="15">
        <v>0</v>
      </c>
      <c r="Q35" s="15">
        <v>0</v>
      </c>
      <c r="R35" s="12"/>
    </row>
    <row r="36" spans="1:18" x14ac:dyDescent="0.25">
      <c r="A36" s="31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117.83628213462718</v>
      </c>
      <c r="N36" s="17">
        <v>1708.2548694644283</v>
      </c>
      <c r="O36" s="17">
        <v>2188.2794737148238</v>
      </c>
      <c r="P36" s="17">
        <v>0</v>
      </c>
      <c r="Q36" s="17">
        <v>0</v>
      </c>
    </row>
    <row r="37" spans="1:18" x14ac:dyDescent="0.25">
      <c r="A37" s="32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56.778047132981492</v>
      </c>
      <c r="N37" s="7">
        <v>823.10281465588389</v>
      </c>
      <c r="O37" s="7">
        <v>1054.3971079872131</v>
      </c>
      <c r="P37" s="7">
        <v>0</v>
      </c>
      <c r="Q37" s="7">
        <v>0</v>
      </c>
    </row>
    <row r="38" spans="1:18" x14ac:dyDescent="0.25">
      <c r="A38" s="32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61.058235001645691</v>
      </c>
      <c r="N38" s="7">
        <v>885.15205480854456</v>
      </c>
      <c r="O38" s="7">
        <v>1133.8823657276107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E67-17AA-4525-A122-B72D7BC5E7A0}">
  <sheetPr codeName="Sheet4"/>
  <dimension ref="A1:AV107"/>
  <sheetViews>
    <sheetView topLeftCell="A10" zoomScale="55" zoomScaleNormal="55" workbookViewId="0">
      <selection activeCell="J108" sqref="B101:J108"/>
    </sheetView>
  </sheetViews>
  <sheetFormatPr defaultRowHeight="15" x14ac:dyDescent="0.25"/>
  <sheetData>
    <row r="1" spans="1:17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147.12142032171266</v>
      </c>
      <c r="I5" s="17">
        <f t="shared" si="0"/>
        <v>289.05035182807796</v>
      </c>
      <c r="J5" s="17">
        <f t="shared" si="0"/>
        <v>284.40880994719754</v>
      </c>
      <c r="K5" s="17">
        <f t="shared" si="0"/>
        <v>310.62271964450701</v>
      </c>
      <c r="L5" s="17">
        <f t="shared" si="0"/>
        <v>139.0015021373716</v>
      </c>
      <c r="M5" s="17">
        <f t="shared" si="0"/>
        <v>150.40638538672118</v>
      </c>
      <c r="N5" s="17">
        <f t="shared" si="0"/>
        <v>577.29281671985905</v>
      </c>
      <c r="O5" s="17">
        <f>SUM(O25+O33)</f>
        <v>739.51378317870308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588.48568128685065</v>
      </c>
      <c r="I6" s="17">
        <f t="shared" si="1"/>
        <v>1156.2014073123119</v>
      </c>
      <c r="J6" s="17">
        <f t="shared" si="1"/>
        <v>1137.6352397887902</v>
      </c>
      <c r="K6" s="17">
        <f t="shared" si="1"/>
        <v>1242.4908785780281</v>
      </c>
      <c r="L6" s="17">
        <f t="shared" si="1"/>
        <v>556.00600854948641</v>
      </c>
      <c r="M6" s="17">
        <f t="shared" si="1"/>
        <v>601.62554154688473</v>
      </c>
      <c r="N6" s="17">
        <f t="shared" si="1"/>
        <v>2309.1712668794362</v>
      </c>
      <c r="O6" s="17">
        <f>SUM(O28+O36)</f>
        <v>2958.0551327148123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8" x14ac:dyDescent="0.25">
      <c r="B17" s="10"/>
    </row>
    <row r="18" spans="1:18" x14ac:dyDescent="0.25">
      <c r="B18" s="10"/>
    </row>
    <row r="19" spans="1:18" x14ac:dyDescent="0.25">
      <c r="B19" s="9"/>
    </row>
    <row r="20" spans="1:18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x14ac:dyDescent="0.25">
      <c r="B22" s="11"/>
    </row>
    <row r="23" spans="1:18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8" x14ac:dyDescent="0.25">
      <c r="B24" s="9" t="s">
        <v>69</v>
      </c>
    </row>
    <row r="25" spans="1:18" x14ac:dyDescent="0.25">
      <c r="A25" s="29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147.12142032171266</v>
      </c>
      <c r="I25" s="17">
        <v>289.05035182807796</v>
      </c>
      <c r="J25" s="17">
        <v>284.40880994719754</v>
      </c>
      <c r="K25" s="17">
        <v>310.62271964450701</v>
      </c>
      <c r="L25" s="17">
        <v>139.0015021373716</v>
      </c>
      <c r="M25" s="17">
        <v>110.5844358396829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117.02048038788666</v>
      </c>
    </row>
    <row r="26" spans="1:18" x14ac:dyDescent="0.25">
      <c r="A26" s="30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64.16364317964775</v>
      </c>
      <c r="I26" s="7">
        <v>126.0627011015287</v>
      </c>
      <c r="J26" s="7">
        <v>124.03839875047093</v>
      </c>
      <c r="K26" s="7">
        <v>135.47099601933675</v>
      </c>
      <c r="L26" s="7">
        <v>60.622326545477769</v>
      </c>
      <c r="M26" s="7">
        <v>48.228872905959065</v>
      </c>
      <c r="N26" s="7">
        <v>0</v>
      </c>
      <c r="O26" s="7">
        <v>0</v>
      </c>
      <c r="P26" s="7">
        <v>0</v>
      </c>
      <c r="Q26" s="7">
        <v>0</v>
      </c>
    </row>
    <row r="27" spans="1:18" x14ac:dyDescent="0.25">
      <c r="A27" s="30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82.957777142064927</v>
      </c>
      <c r="I27" s="7">
        <v>162.98765072654925</v>
      </c>
      <c r="J27" s="7">
        <v>160.37041119672659</v>
      </c>
      <c r="K27" s="7">
        <v>175.15172362517023</v>
      </c>
      <c r="L27" s="7">
        <v>78.379175591893826</v>
      </c>
      <c r="M27" s="7">
        <v>62.355562933723832</v>
      </c>
      <c r="N27" s="7">
        <v>0</v>
      </c>
      <c r="O27" s="7">
        <v>0</v>
      </c>
      <c r="P27" s="7">
        <v>0</v>
      </c>
      <c r="Q27" s="7">
        <v>0</v>
      </c>
    </row>
    <row r="28" spans="1:18" x14ac:dyDescent="0.25">
      <c r="A28" s="31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588.48568128685065</v>
      </c>
      <c r="I28" s="17">
        <v>1156.2014073123119</v>
      </c>
      <c r="J28" s="17">
        <v>1137.6352397887902</v>
      </c>
      <c r="K28" s="17">
        <v>1242.4908785780281</v>
      </c>
      <c r="L28" s="17">
        <v>556.00600854948641</v>
      </c>
      <c r="M28" s="17">
        <v>442.33774335873159</v>
      </c>
      <c r="N28" s="17">
        <v>0</v>
      </c>
      <c r="O28" s="17">
        <v>0</v>
      </c>
      <c r="P28" s="17">
        <v>0</v>
      </c>
      <c r="Q28" s="17">
        <v>0</v>
      </c>
      <c r="R28" s="7">
        <f>AVERAGE(C28:O28)</f>
        <v>394.08899683647684</v>
      </c>
    </row>
    <row r="29" spans="1:18" x14ac:dyDescent="0.25">
      <c r="A29" s="32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256.654572718591</v>
      </c>
      <c r="I29" s="7">
        <v>504.25080440611481</v>
      </c>
      <c r="J29" s="7">
        <v>496.15359500188373</v>
      </c>
      <c r="K29" s="7">
        <v>541.88398407734701</v>
      </c>
      <c r="L29" s="7">
        <v>242.48930618191108</v>
      </c>
      <c r="M29" s="7">
        <v>192.91549162383626</v>
      </c>
      <c r="N29" s="7">
        <v>0</v>
      </c>
      <c r="O29" s="7">
        <v>0</v>
      </c>
      <c r="P29" s="7">
        <v>0</v>
      </c>
      <c r="Q29" s="7">
        <v>0</v>
      </c>
    </row>
    <row r="30" spans="1:18" x14ac:dyDescent="0.25">
      <c r="A30" s="32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331.83110856825971</v>
      </c>
      <c r="I30" s="7">
        <v>651.95060290619699</v>
      </c>
      <c r="J30" s="7">
        <v>641.48164478690637</v>
      </c>
      <c r="K30" s="7">
        <v>700.60689450068094</v>
      </c>
      <c r="L30" s="7">
        <v>313.51670236757531</v>
      </c>
      <c r="M30" s="7">
        <v>249.42225173489533</v>
      </c>
      <c r="N30" s="7">
        <v>0</v>
      </c>
      <c r="O30" s="7">
        <v>0</v>
      </c>
      <c r="P30" s="7">
        <v>0</v>
      </c>
      <c r="Q30" s="7">
        <v>0</v>
      </c>
    </row>
    <row r="31" spans="1:18" x14ac:dyDescent="0.25">
      <c r="A31" s="14"/>
      <c r="B31" s="11"/>
    </row>
    <row r="32" spans="1:18" x14ac:dyDescent="0.25">
      <c r="B32" s="9" t="s">
        <v>70</v>
      </c>
    </row>
    <row r="33" spans="1:18" x14ac:dyDescent="0.25">
      <c r="A33" s="29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39.821949547038272</v>
      </c>
      <c r="N33" s="18">
        <v>577.29281671985905</v>
      </c>
      <c r="O33" s="18">
        <v>739.51378317870308</v>
      </c>
      <c r="P33" s="18">
        <v>0</v>
      </c>
      <c r="Q33" s="18">
        <v>0</v>
      </c>
      <c r="R33" s="13"/>
    </row>
    <row r="34" spans="1:18" x14ac:dyDescent="0.25">
      <c r="A34" s="30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17.367432667974356</v>
      </c>
      <c r="N34" s="15">
        <v>251.77306079011635</v>
      </c>
      <c r="O34" s="15">
        <v>322.52202572915809</v>
      </c>
      <c r="P34" s="15">
        <v>0</v>
      </c>
      <c r="Q34" s="15">
        <v>0</v>
      </c>
      <c r="R34" s="12"/>
    </row>
    <row r="35" spans="1:18" x14ac:dyDescent="0.25">
      <c r="A35" s="30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22.454516879063917</v>
      </c>
      <c r="N35" s="15">
        <v>325.51975592974276</v>
      </c>
      <c r="O35" s="15">
        <v>416.99175744954505</v>
      </c>
      <c r="P35" s="15">
        <v>0</v>
      </c>
      <c r="Q35" s="15">
        <v>0</v>
      </c>
      <c r="R35" s="12"/>
    </row>
    <row r="36" spans="1:18" x14ac:dyDescent="0.25">
      <c r="A36" s="31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159.28779818815309</v>
      </c>
      <c r="N36" s="17">
        <v>2309.1712668794362</v>
      </c>
      <c r="O36" s="17">
        <v>2958.0551327148123</v>
      </c>
      <c r="P36" s="17">
        <v>0</v>
      </c>
      <c r="Q36" s="17">
        <v>0</v>
      </c>
    </row>
    <row r="37" spans="1:18" x14ac:dyDescent="0.25">
      <c r="A37" s="32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69.469730671897423</v>
      </c>
      <c r="N37" s="7">
        <v>1007.0922431604654</v>
      </c>
      <c r="O37" s="7">
        <v>1290.0881029166324</v>
      </c>
      <c r="P37" s="7">
        <v>0</v>
      </c>
      <c r="Q37" s="7">
        <v>0</v>
      </c>
    </row>
    <row r="38" spans="1:18" x14ac:dyDescent="0.25">
      <c r="A38" s="32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89.818067516255667</v>
      </c>
      <c r="N38" s="7">
        <v>1302.079023718971</v>
      </c>
      <c r="O38" s="7">
        <v>1667.9670297981802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13F-CCB9-4428-917A-97C98E46CA02}">
  <sheetPr codeName="Sheet7"/>
  <dimension ref="A1:AV107"/>
  <sheetViews>
    <sheetView zoomScale="55" zoomScaleNormal="55" workbookViewId="0">
      <selection activeCell="AV33" sqref="AV33"/>
    </sheetView>
  </sheetViews>
  <sheetFormatPr defaultRowHeight="15" x14ac:dyDescent="0.25"/>
  <sheetData>
    <row r="1" spans="1:43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</row>
    <row r="3" spans="1:43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43" x14ac:dyDescent="0.25">
      <c r="B4" s="9" t="s">
        <v>71</v>
      </c>
    </row>
    <row r="5" spans="1:43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1169.2729667688461</v>
      </c>
      <c r="I5" s="17">
        <f t="shared" si="0"/>
        <v>2297.277729432818</v>
      </c>
      <c r="J5" s="17">
        <f t="shared" si="0"/>
        <v>2260.3882715036389</v>
      </c>
      <c r="K5" s="17">
        <f t="shared" si="0"/>
        <v>2468.7278585967906</v>
      </c>
      <c r="L5" s="17">
        <f t="shared" si="0"/>
        <v>1104.7385107762157</v>
      </c>
      <c r="M5" s="17">
        <f t="shared" si="0"/>
        <v>1195.3807955193793</v>
      </c>
      <c r="N5" s="17">
        <f t="shared" si="0"/>
        <v>4588.1346375280509</v>
      </c>
      <c r="O5" s="17">
        <f t="shared" si="0"/>
        <v>5877.413862189318</v>
      </c>
      <c r="P5" s="17">
        <f t="shared" si="0"/>
        <v>0</v>
      </c>
      <c r="Q5" s="17">
        <f t="shared" si="0"/>
        <v>0</v>
      </c>
    </row>
    <row r="6" spans="1:43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4677.0918670753845</v>
      </c>
      <c r="I6" s="17">
        <f t="shared" si="1"/>
        <v>9189.1109177312719</v>
      </c>
      <c r="J6" s="17">
        <f t="shared" si="1"/>
        <v>9041.5530860145554</v>
      </c>
      <c r="K6" s="17">
        <f t="shared" si="1"/>
        <v>9874.9114343871624</v>
      </c>
      <c r="L6" s="17">
        <f t="shared" si="1"/>
        <v>4418.9540431048626</v>
      </c>
      <c r="M6" s="17">
        <f t="shared" si="1"/>
        <v>4781.523182077517</v>
      </c>
      <c r="N6" s="17">
        <f t="shared" si="1"/>
        <v>18352.538550112204</v>
      </c>
      <c r="O6" s="17">
        <f t="shared" si="1"/>
        <v>23509.655448757272</v>
      </c>
      <c r="P6" s="17">
        <f t="shared" si="1"/>
        <v>0</v>
      </c>
      <c r="Q6" s="17">
        <f t="shared" si="1"/>
        <v>0</v>
      </c>
    </row>
    <row r="7" spans="1:43" x14ac:dyDescent="0.25">
      <c r="B7" s="10"/>
    </row>
    <row r="8" spans="1:43" x14ac:dyDescent="0.25">
      <c r="B8" s="10"/>
    </row>
    <row r="9" spans="1:43" x14ac:dyDescent="0.25">
      <c r="B9" s="9"/>
    </row>
    <row r="10" spans="1:43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43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43" x14ac:dyDescent="0.25">
      <c r="B12" s="10"/>
    </row>
    <row r="13" spans="1:43" x14ac:dyDescent="0.25">
      <c r="B13" s="10"/>
    </row>
    <row r="14" spans="1:43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43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43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AQ16" s="33" t="s">
        <v>74</v>
      </c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29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1169.2729667688461</v>
      </c>
      <c r="I25" s="17">
        <v>2297.277729432818</v>
      </c>
      <c r="J25" s="17">
        <v>2260.3882715036389</v>
      </c>
      <c r="K25" s="17">
        <v>2468.7278585967906</v>
      </c>
      <c r="L25" s="17">
        <v>1104.7385107762157</v>
      </c>
      <c r="M25" s="17">
        <v>878.88895505478013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0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403.34988186568052</v>
      </c>
      <c r="I26" s="7">
        <v>792.4639730104758</v>
      </c>
      <c r="J26" s="7">
        <v>779.73866513053679</v>
      </c>
      <c r="K26" s="7">
        <v>851.60703994996425</v>
      </c>
      <c r="L26" s="7">
        <v>381.08821505162229</v>
      </c>
      <c r="M26" s="7">
        <v>303.17963920265521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0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765.92308490316566</v>
      </c>
      <c r="I27" s="7">
        <v>1504.8137564223421</v>
      </c>
      <c r="J27" s="7">
        <v>1480.6496063731022</v>
      </c>
      <c r="K27" s="7">
        <v>1617.1208186468266</v>
      </c>
      <c r="L27" s="7">
        <v>723.65029572459343</v>
      </c>
      <c r="M27" s="7">
        <v>575.70931585212497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1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4677.0918670753845</v>
      </c>
      <c r="I28" s="17">
        <v>9189.1109177312719</v>
      </c>
      <c r="J28" s="17">
        <v>9041.5530860145554</v>
      </c>
      <c r="K28" s="17">
        <v>9874.9114343871624</v>
      </c>
      <c r="L28" s="17">
        <v>4418.9540431048626</v>
      </c>
      <c r="M28" s="17">
        <v>3515.5558202191205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2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1613.3995274627221</v>
      </c>
      <c r="I29" s="7">
        <v>3169.8558920419032</v>
      </c>
      <c r="J29" s="7">
        <v>3118.9546605221472</v>
      </c>
      <c r="K29" s="7">
        <v>3406.428159799857</v>
      </c>
      <c r="L29" s="7">
        <v>1524.3528602064891</v>
      </c>
      <c r="M29" s="7">
        <v>1212.7185568106208</v>
      </c>
      <c r="N29" s="7">
        <v>0</v>
      </c>
      <c r="O29" s="7">
        <v>0</v>
      </c>
      <c r="P29" s="7">
        <v>0</v>
      </c>
      <c r="Q29" s="7">
        <v>0</v>
      </c>
      <c r="R29" s="7"/>
      <c r="S29" s="7"/>
    </row>
    <row r="30" spans="1:19" x14ac:dyDescent="0.25">
      <c r="A30" s="32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3063.6923396126626</v>
      </c>
      <c r="I30" s="7">
        <v>6019.2550256893683</v>
      </c>
      <c r="J30" s="7">
        <v>5922.5984254924088</v>
      </c>
      <c r="K30" s="7">
        <v>6468.4832745873064</v>
      </c>
      <c r="L30" s="7">
        <v>2894.6011828983737</v>
      </c>
      <c r="M30" s="7">
        <v>2302.8372634084999</v>
      </c>
      <c r="N30" s="7">
        <v>0</v>
      </c>
      <c r="O30" s="7">
        <v>0</v>
      </c>
      <c r="P30" s="7">
        <v>0</v>
      </c>
      <c r="Q30" s="7">
        <v>0</v>
      </c>
      <c r="R30" s="7"/>
      <c r="S30" s="7"/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29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316.49184046459925</v>
      </c>
      <c r="N33" s="18">
        <v>4588.1346375280509</v>
      </c>
      <c r="O33" s="18">
        <v>5877.413862189318</v>
      </c>
      <c r="P33" s="18">
        <v>0</v>
      </c>
      <c r="Q33" s="18">
        <v>0</v>
      </c>
      <c r="R33" s="13"/>
    </row>
    <row r="34" spans="1:18" x14ac:dyDescent="0.25">
      <c r="A34" s="30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109.17634298483225</v>
      </c>
      <c r="N34" s="15">
        <v>1582.7130333345219</v>
      </c>
      <c r="O34" s="15">
        <v>2027.4600152099724</v>
      </c>
      <c r="P34" s="15">
        <v>0</v>
      </c>
      <c r="Q34" s="15">
        <v>0</v>
      </c>
      <c r="R34" s="12"/>
    </row>
    <row r="35" spans="1:18" x14ac:dyDescent="0.25">
      <c r="A35" s="30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207.315497479767</v>
      </c>
      <c r="N35" s="15">
        <v>3005.4216041935288</v>
      </c>
      <c r="O35" s="15">
        <v>3849.9538469793456</v>
      </c>
      <c r="P35" s="15">
        <v>0</v>
      </c>
      <c r="Q35" s="15">
        <v>0</v>
      </c>
      <c r="R35" s="12"/>
    </row>
    <row r="36" spans="1:18" x14ac:dyDescent="0.25">
      <c r="A36" s="31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1265.967361858397</v>
      </c>
      <c r="N36" s="17">
        <v>18352.538550112204</v>
      </c>
      <c r="O36" s="17">
        <v>23509.655448757272</v>
      </c>
      <c r="P36" s="17">
        <v>0</v>
      </c>
      <c r="Q36" s="17">
        <v>0</v>
      </c>
    </row>
    <row r="37" spans="1:18" x14ac:dyDescent="0.25">
      <c r="A37" s="32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436.70537193932898</v>
      </c>
      <c r="N37" s="7">
        <v>6330.8521333380877</v>
      </c>
      <c r="O37" s="7">
        <v>8109.8400608398897</v>
      </c>
      <c r="P37" s="7">
        <v>0</v>
      </c>
      <c r="Q37" s="7">
        <v>0</v>
      </c>
    </row>
    <row r="38" spans="1:18" x14ac:dyDescent="0.25">
      <c r="A38" s="32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829.26198991906801</v>
      </c>
      <c r="N38" s="7">
        <v>12021.686416774115</v>
      </c>
      <c r="O38" s="7">
        <v>15399.815387917382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C53-9C7C-44B3-9037-C3A9D4BD28DA}">
  <sheetPr codeName="Sheet9"/>
  <dimension ref="A1:AV107"/>
  <sheetViews>
    <sheetView zoomScale="55" zoomScaleNormal="55" workbookViewId="0">
      <selection activeCell="C60" sqref="C60:K112"/>
    </sheetView>
  </sheetViews>
  <sheetFormatPr defaultRowHeight="15" x14ac:dyDescent="0.25"/>
  <sheetData>
    <row r="1" spans="1:17" x14ac:dyDescent="0.25">
      <c r="A1" s="8" t="s">
        <v>17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35.065901117739742</v>
      </c>
      <c r="I5" s="17">
        <f t="shared" si="0"/>
        <v>68.905151089348479</v>
      </c>
      <c r="J5" s="17">
        <f t="shared" si="0"/>
        <v>67.798679007350017</v>
      </c>
      <c r="K5" s="17">
        <f t="shared" si="0"/>
        <v>80.825728763002601</v>
      </c>
      <c r="L5" s="17">
        <f t="shared" si="0"/>
        <v>39.791713534831814</v>
      </c>
      <c r="M5" s="17">
        <f t="shared" si="0"/>
        <v>79.122960116149812</v>
      </c>
      <c r="N5" s="17">
        <f t="shared" si="0"/>
        <v>117.98060496500702</v>
      </c>
      <c r="O5" s="17">
        <f t="shared" si="0"/>
        <v>156.73103632504848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140.26360447095897</v>
      </c>
      <c r="I6" s="17">
        <f t="shared" si="1"/>
        <v>275.62060435739392</v>
      </c>
      <c r="J6" s="17">
        <f t="shared" si="1"/>
        <v>271.19471602940007</v>
      </c>
      <c r="K6" s="17">
        <f t="shared" si="1"/>
        <v>323.30291505201041</v>
      </c>
      <c r="L6" s="17">
        <f t="shared" si="1"/>
        <v>159.16685413932726</v>
      </c>
      <c r="M6" s="17">
        <f t="shared" si="1"/>
        <v>316.49184046459925</v>
      </c>
      <c r="N6" s="17">
        <f t="shared" si="1"/>
        <v>471.92241986002807</v>
      </c>
      <c r="O6" s="17">
        <f t="shared" si="1"/>
        <v>626.92414530019391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72</v>
      </c>
    </row>
    <row r="25" spans="1:19" x14ac:dyDescent="0.25">
      <c r="A25" s="29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35.065901117739742</v>
      </c>
      <c r="I25" s="17">
        <v>68.905151089348479</v>
      </c>
      <c r="J25" s="17">
        <v>67.798679007350017</v>
      </c>
      <c r="K25" s="17">
        <v>80.825728763002601</v>
      </c>
      <c r="L25" s="17">
        <v>39.791713534831814</v>
      </c>
      <c r="M25" s="17">
        <v>39.561480058074906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0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12.096257653539043</v>
      </c>
      <c r="I26" s="7">
        <v>23.769372372157097</v>
      </c>
      <c r="J26" s="7">
        <v>23.387686148113932</v>
      </c>
      <c r="K26" s="7">
        <v>27.881469147750806</v>
      </c>
      <c r="L26" s="7">
        <v>13.726463716902419</v>
      </c>
      <c r="M26" s="7">
        <v>13.647042873104031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0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22.969643464200697</v>
      </c>
      <c r="I27" s="7">
        <v>45.135778717191378</v>
      </c>
      <c r="J27" s="7">
        <v>44.410992859236089</v>
      </c>
      <c r="K27" s="7">
        <v>52.944259615251795</v>
      </c>
      <c r="L27" s="7">
        <v>26.065249817929399</v>
      </c>
      <c r="M27" s="7">
        <v>25.914437184970875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1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140.26360447095897</v>
      </c>
      <c r="I28" s="17">
        <v>275.62060435739392</v>
      </c>
      <c r="J28" s="17">
        <v>271.19471602940007</v>
      </c>
      <c r="K28" s="17">
        <v>323.30291505201041</v>
      </c>
      <c r="L28" s="17">
        <v>159.16685413932726</v>
      </c>
      <c r="M28" s="17">
        <v>158.24592023229962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2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48.385030614156172</v>
      </c>
      <c r="I29" s="7">
        <v>95.077489488628387</v>
      </c>
      <c r="J29" s="7">
        <v>93.550744592455729</v>
      </c>
      <c r="K29" s="7">
        <v>111.52587659100323</v>
      </c>
      <c r="L29" s="7">
        <v>54.905854867609676</v>
      </c>
      <c r="M29" s="7">
        <v>54.588171492416123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2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91.878573856802788</v>
      </c>
      <c r="I30" s="7">
        <v>180.54311486876551</v>
      </c>
      <c r="J30" s="7">
        <v>177.64397143694435</v>
      </c>
      <c r="K30" s="7">
        <v>211.77703846100718</v>
      </c>
      <c r="L30" s="7">
        <v>104.26099927171759</v>
      </c>
      <c r="M30" s="7">
        <v>103.6577487398835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29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39.561480058074906</v>
      </c>
      <c r="N33" s="18">
        <v>117.98060496500702</v>
      </c>
      <c r="O33" s="18">
        <v>156.73103632504848</v>
      </c>
      <c r="P33" s="18">
        <v>0</v>
      </c>
      <c r="Q33" s="18">
        <v>0</v>
      </c>
      <c r="R33" s="13"/>
    </row>
    <row r="34" spans="1:18" x14ac:dyDescent="0.25">
      <c r="A34" s="30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13.647042873104031</v>
      </c>
      <c r="N34" s="15">
        <v>40.698335142887707</v>
      </c>
      <c r="O34" s="15">
        <v>54.065600405599263</v>
      </c>
      <c r="P34" s="15">
        <v>0</v>
      </c>
      <c r="Q34" s="15">
        <v>0</v>
      </c>
      <c r="R34" s="12"/>
    </row>
    <row r="35" spans="1:18" x14ac:dyDescent="0.25">
      <c r="A35" s="30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25.914437184970875</v>
      </c>
      <c r="N35" s="15">
        <v>77.282269822119304</v>
      </c>
      <c r="O35" s="15">
        <v>102.66543591944921</v>
      </c>
      <c r="P35" s="15">
        <v>0</v>
      </c>
      <c r="Q35" s="15">
        <v>0</v>
      </c>
      <c r="R35" s="12"/>
    </row>
    <row r="36" spans="1:18" x14ac:dyDescent="0.25">
      <c r="A36" s="31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158.24592023229962</v>
      </c>
      <c r="N36" s="17">
        <v>471.92241986002807</v>
      </c>
      <c r="O36" s="17">
        <v>626.92414530019391</v>
      </c>
      <c r="P36" s="17">
        <v>0</v>
      </c>
      <c r="Q36" s="17">
        <v>0</v>
      </c>
    </row>
    <row r="37" spans="1:18" x14ac:dyDescent="0.25">
      <c r="A37" s="32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54.588171492416123</v>
      </c>
      <c r="N37" s="7">
        <v>162.79334057155083</v>
      </c>
      <c r="O37" s="7">
        <v>216.26240162239705</v>
      </c>
      <c r="P37" s="7">
        <v>0</v>
      </c>
      <c r="Q37" s="7">
        <v>0</v>
      </c>
    </row>
    <row r="38" spans="1:18" x14ac:dyDescent="0.25">
      <c r="A38" s="32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103.6577487398835</v>
      </c>
      <c r="N38" s="7">
        <v>309.12907928847721</v>
      </c>
      <c r="O38" s="7">
        <v>410.66174367779684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38C-40F8-4B5F-855D-63FCAB75D057}">
  <sheetPr codeName="Sheet10"/>
  <dimension ref="A1:AV107"/>
  <sheetViews>
    <sheetView topLeftCell="A8" zoomScale="55" zoomScaleNormal="55" workbookViewId="0">
      <selection activeCell="B57" sqref="B57:O115"/>
    </sheetView>
  </sheetViews>
  <sheetFormatPr defaultRowHeight="15" x14ac:dyDescent="0.25"/>
  <sheetData>
    <row r="1" spans="1:17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12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2.7042866575242073</v>
      </c>
      <c r="I5" s="17">
        <f>SUM(I25+I33)</f>
        <v>2.6569869130119996</v>
      </c>
      <c r="J5" s="17">
        <f t="shared" si="0"/>
        <v>2.61432128068981</v>
      </c>
      <c r="K5" s="17">
        <f t="shared" si="0"/>
        <v>1.5583225648797139</v>
      </c>
      <c r="L5" s="17">
        <f t="shared" si="0"/>
        <v>1.5343709495865827</v>
      </c>
      <c r="M5" s="17">
        <f t="shared" si="0"/>
        <v>4.5764793971958522</v>
      </c>
      <c r="N5" s="17">
        <f t="shared" si="0"/>
        <v>6.0657859569847581</v>
      </c>
      <c r="O5" s="17">
        <f t="shared" si="0"/>
        <v>0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10.817146630096829</v>
      </c>
      <c r="I6" s="17">
        <f>SUM(I28+I36)</f>
        <v>10.627947652047999</v>
      </c>
      <c r="J6" s="17">
        <f t="shared" si="1"/>
        <v>10.45728512275924</v>
      </c>
      <c r="K6" s="17">
        <f t="shared" si="1"/>
        <v>6.2332902595188555</v>
      </c>
      <c r="L6" s="17">
        <f t="shared" si="1"/>
        <v>6.1374837983463308</v>
      </c>
      <c r="M6" s="17">
        <f t="shared" si="1"/>
        <v>18.305917588783409</v>
      </c>
      <c r="N6" s="17">
        <f t="shared" si="1"/>
        <v>24.263143827939032</v>
      </c>
      <c r="O6" s="17">
        <f t="shared" si="1"/>
        <v>0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29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2.7042866575242073</v>
      </c>
      <c r="I25" s="17">
        <v>2.6569869130119996</v>
      </c>
      <c r="J25" s="17">
        <v>2.61432128068981</v>
      </c>
      <c r="K25" s="17">
        <v>1.5583225648797139</v>
      </c>
      <c r="L25" s="17">
        <v>1.5343709495865827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0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1.9291684462192364</v>
      </c>
      <c r="I26" s="7">
        <v>1.895426026800312</v>
      </c>
      <c r="J26" s="7">
        <v>1.8649894636552962</v>
      </c>
      <c r="K26" s="7">
        <v>1.1116671795251285</v>
      </c>
      <c r="L26" s="7">
        <v>1.0945807141051522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0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0.77511821130497094</v>
      </c>
      <c r="I27" s="7">
        <v>0.7615608862116876</v>
      </c>
      <c r="J27" s="7">
        <v>0.7493318170345139</v>
      </c>
      <c r="K27" s="7">
        <v>0.44665538535458538</v>
      </c>
      <c r="L27" s="7">
        <v>0.43979023548143054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1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10.817146630096829</v>
      </c>
      <c r="I28" s="17">
        <v>10.627947652047999</v>
      </c>
      <c r="J28" s="17">
        <v>10.45728512275924</v>
      </c>
      <c r="K28" s="17">
        <v>6.2332902595188555</v>
      </c>
      <c r="L28" s="17">
        <v>6.1374837983463308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2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7.7166737848769458</v>
      </c>
      <c r="I29" s="7">
        <v>7.5817041072012481</v>
      </c>
      <c r="J29" s="7">
        <v>7.4599578546211847</v>
      </c>
      <c r="K29" s="7">
        <v>4.446668718100514</v>
      </c>
      <c r="L29" s="7">
        <v>4.3783228564206089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2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3.1004728452198838</v>
      </c>
      <c r="I30" s="7">
        <v>3.0462435448467504</v>
      </c>
      <c r="J30" s="7">
        <v>2.9973272681380556</v>
      </c>
      <c r="K30" s="7">
        <v>1.7866215414183415</v>
      </c>
      <c r="L30" s="7">
        <v>1.7591609419257221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29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4.5764793971958522</v>
      </c>
      <c r="N33" s="18">
        <v>6.0657859569847581</v>
      </c>
      <c r="O33" s="18">
        <v>0</v>
      </c>
      <c r="P33" s="18">
        <v>0</v>
      </c>
      <c r="Q33" s="18">
        <v>0</v>
      </c>
      <c r="R33" s="13"/>
    </row>
    <row r="34" spans="1:18" x14ac:dyDescent="0.25">
      <c r="A34" s="30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3.264742523976913</v>
      </c>
      <c r="N34" s="15">
        <v>4.3271754631396728</v>
      </c>
      <c r="O34" s="15">
        <v>0</v>
      </c>
      <c r="P34" s="15">
        <v>0</v>
      </c>
      <c r="Q34" s="15">
        <v>0</v>
      </c>
      <c r="R34" s="12"/>
    </row>
    <row r="35" spans="1:18" x14ac:dyDescent="0.25">
      <c r="A35" s="30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1.3117368732189396</v>
      </c>
      <c r="N35" s="15">
        <v>1.7386104938450853</v>
      </c>
      <c r="O35" s="15">
        <v>0</v>
      </c>
      <c r="P35" s="15">
        <v>0</v>
      </c>
      <c r="Q35" s="15">
        <v>0</v>
      </c>
      <c r="R35" s="12"/>
    </row>
    <row r="36" spans="1:18" x14ac:dyDescent="0.25">
      <c r="A36" s="31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18.305917588783409</v>
      </c>
      <c r="N36" s="17">
        <v>24.263143827939032</v>
      </c>
      <c r="O36" s="17">
        <v>0</v>
      </c>
      <c r="P36" s="17">
        <v>0</v>
      </c>
      <c r="Q36" s="17">
        <v>0</v>
      </c>
    </row>
    <row r="37" spans="1:18" x14ac:dyDescent="0.25">
      <c r="A37" s="32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13.058970095907652</v>
      </c>
      <c r="N37" s="7">
        <v>17.308701852558691</v>
      </c>
      <c r="O37" s="7">
        <v>0</v>
      </c>
      <c r="P37" s="7">
        <v>0</v>
      </c>
      <c r="Q37" s="7">
        <v>0</v>
      </c>
    </row>
    <row r="38" spans="1:18" x14ac:dyDescent="0.25">
      <c r="A38" s="32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5.2469474928757585</v>
      </c>
      <c r="N38" s="7">
        <v>6.954441975380341</v>
      </c>
      <c r="O38" s="7">
        <v>0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19-3853-47BB-8AA6-6EAC0C5B10C0}">
  <sheetPr codeName="Sheet11"/>
  <dimension ref="A1:AV107"/>
  <sheetViews>
    <sheetView topLeftCell="A13" zoomScale="55" zoomScaleNormal="55" workbookViewId="0">
      <selection activeCell="C61" sqref="C61:K113"/>
    </sheetView>
  </sheetViews>
  <sheetFormatPr defaultRowHeight="15" x14ac:dyDescent="0.25"/>
  <sheetData>
    <row r="1" spans="1:17" x14ac:dyDescent="0.25">
      <c r="A1" s="8" t="s">
        <v>19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63.688630253137624</v>
      </c>
      <c r="I5" s="17">
        <f t="shared" si="0"/>
        <v>125.12944030761855</v>
      </c>
      <c r="J5" s="17">
        <f t="shared" si="0"/>
        <v>123.1201241658261</v>
      </c>
      <c r="K5" s="17">
        <f t="shared" si="0"/>
        <v>112.05673685723303</v>
      </c>
      <c r="L5" s="17">
        <f t="shared" si="0"/>
        <v>50.144608757510134</v>
      </c>
      <c r="M5" s="17">
        <f t="shared" si="0"/>
        <v>54.258905363445578</v>
      </c>
      <c r="N5" s="17">
        <f t="shared" si="0"/>
        <v>208.25762303150975</v>
      </c>
      <c r="O5" s="17">
        <f t="shared" si="0"/>
        <v>266.7786229506674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254.7545210125505</v>
      </c>
      <c r="I6" s="17">
        <f t="shared" si="1"/>
        <v>500.51776123047421</v>
      </c>
      <c r="J6" s="17">
        <f t="shared" si="1"/>
        <v>492.48049666330439</v>
      </c>
      <c r="K6" s="17">
        <f t="shared" si="1"/>
        <v>448.22694742893214</v>
      </c>
      <c r="L6" s="17">
        <f t="shared" si="1"/>
        <v>200.57843503004054</v>
      </c>
      <c r="M6" s="17">
        <f t="shared" si="1"/>
        <v>217.03562145378231</v>
      </c>
      <c r="N6" s="17">
        <f t="shared" si="1"/>
        <v>833.03049212603901</v>
      </c>
      <c r="O6" s="17">
        <f t="shared" si="1"/>
        <v>1067.1144918026696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29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63.688630253137624</v>
      </c>
      <c r="I25" s="17">
        <v>125.12944030761855</v>
      </c>
      <c r="J25" s="17">
        <v>123.1201241658261</v>
      </c>
      <c r="K25" s="17">
        <v>112.05673685723303</v>
      </c>
      <c r="L25" s="17">
        <v>50.144608757510134</v>
      </c>
      <c r="M25" s="17">
        <v>39.893189530935359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0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24.444992255465522</v>
      </c>
      <c r="I26" s="7">
        <v>48.027225379050748</v>
      </c>
      <c r="J26" s="7">
        <v>47.256008957380594</v>
      </c>
      <c r="K26" s="7">
        <v>43.009655785662794</v>
      </c>
      <c r="L26" s="7">
        <v>19.246521205726442</v>
      </c>
      <c r="M26" s="7">
        <v>15.311817906171573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0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39.243637997672103</v>
      </c>
      <c r="I27" s="7">
        <v>77.102214928567804</v>
      </c>
      <c r="J27" s="7">
        <v>75.864115208445497</v>
      </c>
      <c r="K27" s="7">
        <v>69.047081071570233</v>
      </c>
      <c r="L27" s="7">
        <v>30.898087551783693</v>
      </c>
      <c r="M27" s="7">
        <v>24.58137162476379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1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254.7545210125505</v>
      </c>
      <c r="I28" s="17">
        <v>500.51776123047421</v>
      </c>
      <c r="J28" s="17">
        <v>492.48049666330439</v>
      </c>
      <c r="K28" s="17">
        <v>448.22694742893214</v>
      </c>
      <c r="L28" s="17">
        <v>200.57843503004054</v>
      </c>
      <c r="M28" s="17">
        <v>159.57275812374144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2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97.779969021862087</v>
      </c>
      <c r="I29" s="7">
        <v>192.10890151620299</v>
      </c>
      <c r="J29" s="7">
        <v>189.02403582952238</v>
      </c>
      <c r="K29" s="7">
        <v>172.03862314265118</v>
      </c>
      <c r="L29" s="7">
        <v>76.986084822905767</v>
      </c>
      <c r="M29" s="7">
        <v>61.247271624686292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2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156.97455199068841</v>
      </c>
      <c r="I30" s="7">
        <v>308.40885971427122</v>
      </c>
      <c r="J30" s="7">
        <v>303.45646083378199</v>
      </c>
      <c r="K30" s="7">
        <v>276.18832428628093</v>
      </c>
      <c r="L30" s="7">
        <v>123.59235020713477</v>
      </c>
      <c r="M30" s="7">
        <v>98.32548649905516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29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14.365715832510219</v>
      </c>
      <c r="N33" s="18">
        <v>208.25762303150975</v>
      </c>
      <c r="O33" s="18">
        <v>266.7786229506674</v>
      </c>
      <c r="P33" s="18">
        <v>0</v>
      </c>
      <c r="Q33" s="18">
        <v>0</v>
      </c>
      <c r="R33" s="13"/>
    </row>
    <row r="34" spans="1:18" x14ac:dyDescent="0.25">
      <c r="A34" s="30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5.5138540564330993</v>
      </c>
      <c r="N34" s="15">
        <v>79.933513437370763</v>
      </c>
      <c r="O34" s="15">
        <v>102.39506401743573</v>
      </c>
      <c r="P34" s="15">
        <v>0</v>
      </c>
      <c r="Q34" s="15">
        <v>0</v>
      </c>
      <c r="R34" s="12"/>
    </row>
    <row r="35" spans="1:18" x14ac:dyDescent="0.25">
      <c r="A35" s="30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8.8518617760771185</v>
      </c>
      <c r="N35" s="15">
        <v>128.324109594139</v>
      </c>
      <c r="O35" s="15">
        <v>164.38355893323165</v>
      </c>
      <c r="P35" s="15">
        <v>0</v>
      </c>
      <c r="Q35" s="15">
        <v>0</v>
      </c>
      <c r="R35" s="12"/>
    </row>
    <row r="36" spans="1:18" x14ac:dyDescent="0.25">
      <c r="A36" s="31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57.462863330040875</v>
      </c>
      <c r="N36" s="17">
        <v>833.03049212603901</v>
      </c>
      <c r="O36" s="17">
        <v>1067.1144918026696</v>
      </c>
      <c r="P36" s="17">
        <v>0</v>
      </c>
      <c r="Q36" s="17">
        <v>0</v>
      </c>
    </row>
    <row r="37" spans="1:18" x14ac:dyDescent="0.25">
      <c r="A37" s="32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22.055416225732397</v>
      </c>
      <c r="N37" s="7">
        <v>319.73405374948305</v>
      </c>
      <c r="O37" s="7">
        <v>409.58025606974292</v>
      </c>
      <c r="P37" s="7">
        <v>0</v>
      </c>
      <c r="Q37" s="7">
        <v>0</v>
      </c>
    </row>
    <row r="38" spans="1:18" x14ac:dyDescent="0.25">
      <c r="A38" s="32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35.407447104308474</v>
      </c>
      <c r="N38" s="7">
        <v>513.29643837655601</v>
      </c>
      <c r="O38" s="7">
        <v>657.53423573292662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43F-93CE-4E84-9364-5023BE1D4DCB}">
  <sheetPr codeName="Sheet12"/>
  <dimension ref="A1:AV107"/>
  <sheetViews>
    <sheetView topLeftCell="A10" zoomScale="55" zoomScaleNormal="55" workbookViewId="0">
      <selection activeCell="B58" sqref="B58:J107"/>
    </sheetView>
  </sheetViews>
  <sheetFormatPr defaultRowHeight="15" x14ac:dyDescent="0.25"/>
  <sheetData>
    <row r="1" spans="1:17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133.07304618116677</v>
      </c>
      <c r="I5" s="17">
        <f t="shared" si="0"/>
        <v>228.80464505858842</v>
      </c>
      <c r="J5" s="17">
        <f t="shared" si="0"/>
        <v>225.13052276168466</v>
      </c>
      <c r="K5" s="17">
        <f t="shared" si="0"/>
        <v>218.33134844557287</v>
      </c>
      <c r="L5" s="17">
        <f t="shared" si="0"/>
        <v>110.1094372442065</v>
      </c>
      <c r="M5" s="17">
        <f t="shared" si="0"/>
        <v>213.73172676015244</v>
      </c>
      <c r="N5" s="17">
        <f t="shared" si="0"/>
        <v>352.37970173364357</v>
      </c>
      <c r="O5" s="17">
        <f t="shared" si="0"/>
        <v>433.69748813018333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532.29218472466709</v>
      </c>
      <c r="I6" s="17">
        <f t="shared" si="1"/>
        <v>915.21858023435368</v>
      </c>
      <c r="J6" s="17">
        <f t="shared" si="1"/>
        <v>900.52209104673864</v>
      </c>
      <c r="K6" s="17">
        <f t="shared" si="1"/>
        <v>873.32539378229148</v>
      </c>
      <c r="L6" s="17">
        <f t="shared" si="1"/>
        <v>440.43774897682601</v>
      </c>
      <c r="M6" s="17">
        <f t="shared" si="1"/>
        <v>854.92690704060976</v>
      </c>
      <c r="N6" s="17">
        <f t="shared" si="1"/>
        <v>1409.5188069345743</v>
      </c>
      <c r="O6" s="17">
        <f t="shared" si="1"/>
        <v>1734.7899525207333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29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133.07304618116677</v>
      </c>
      <c r="I25" s="17">
        <v>228.80464505858842</v>
      </c>
      <c r="J25" s="17">
        <v>225.13052276168466</v>
      </c>
      <c r="K25" s="17">
        <v>218.33134844557287</v>
      </c>
      <c r="L25" s="17">
        <v>110.1094372442065</v>
      </c>
      <c r="M25" s="17">
        <v>109.472347852761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0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51.076142953311034</v>
      </c>
      <c r="I26" s="7">
        <v>87.819878591221311</v>
      </c>
      <c r="J26" s="7">
        <v>86.40967569101025</v>
      </c>
      <c r="K26" s="7">
        <v>83.800014235891652</v>
      </c>
      <c r="L26" s="7">
        <v>42.262242569672658</v>
      </c>
      <c r="M26" s="7">
        <v>42.017714697460221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0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81.996903227855725</v>
      </c>
      <c r="I27" s="7">
        <v>140.98476646736711</v>
      </c>
      <c r="J27" s="7">
        <v>138.72084707067441</v>
      </c>
      <c r="K27" s="7">
        <v>134.53133420968121</v>
      </c>
      <c r="L27" s="7">
        <v>67.847194674533839</v>
      </c>
      <c r="M27" s="7">
        <v>67.454633155300783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1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532.29218472466709</v>
      </c>
      <c r="I28" s="17">
        <v>915.21858023435368</v>
      </c>
      <c r="J28" s="17">
        <v>900.52209104673864</v>
      </c>
      <c r="K28" s="17">
        <v>873.32539378229148</v>
      </c>
      <c r="L28" s="17">
        <v>440.43774897682601</v>
      </c>
      <c r="M28" s="17">
        <v>437.88939141104402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2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204.30457181324414</v>
      </c>
      <c r="I29" s="7">
        <v>351.27951436488524</v>
      </c>
      <c r="J29" s="7">
        <v>345.638702764041</v>
      </c>
      <c r="K29" s="7">
        <v>335.20005694356661</v>
      </c>
      <c r="L29" s="7">
        <v>169.04897027869063</v>
      </c>
      <c r="M29" s="7">
        <v>168.07085878984088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2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327.9876129114229</v>
      </c>
      <c r="I30" s="7">
        <v>563.93906586946844</v>
      </c>
      <c r="J30" s="7">
        <v>554.88338828269764</v>
      </c>
      <c r="K30" s="7">
        <v>538.12533683872482</v>
      </c>
      <c r="L30" s="7">
        <v>271.38877869813535</v>
      </c>
      <c r="M30" s="7">
        <v>269.81853262120313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29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104.25937890739144</v>
      </c>
      <c r="N33" s="18">
        <v>352.37970173364357</v>
      </c>
      <c r="O33" s="18">
        <v>433.69748813018333</v>
      </c>
      <c r="P33" s="18">
        <v>0</v>
      </c>
      <c r="Q33" s="18">
        <v>0</v>
      </c>
      <c r="R33" s="13"/>
    </row>
    <row r="34" spans="1:18" x14ac:dyDescent="0.25">
      <c r="A34" s="30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40.016871140438305</v>
      </c>
      <c r="N34" s="15">
        <v>135.25049990281119</v>
      </c>
      <c r="O34" s="15">
        <v>166.46192101195152</v>
      </c>
      <c r="P34" s="15">
        <v>0</v>
      </c>
      <c r="Q34" s="15">
        <v>0</v>
      </c>
      <c r="R34" s="12"/>
    </row>
    <row r="35" spans="1:18" x14ac:dyDescent="0.25">
      <c r="A35" s="30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64.242507766953125</v>
      </c>
      <c r="N35" s="15">
        <v>217.12920183083239</v>
      </c>
      <c r="O35" s="15">
        <v>267.23556711823181</v>
      </c>
      <c r="P35" s="15">
        <v>0</v>
      </c>
      <c r="Q35" s="15">
        <v>0</v>
      </c>
      <c r="R35" s="12"/>
    </row>
    <row r="36" spans="1:18" x14ac:dyDescent="0.25">
      <c r="A36" s="31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417.03751562956575</v>
      </c>
      <c r="N36" s="17">
        <v>1409.5188069345743</v>
      </c>
      <c r="O36" s="17">
        <v>1734.7899525207333</v>
      </c>
      <c r="P36" s="17">
        <v>0</v>
      </c>
      <c r="Q36" s="17">
        <v>0</v>
      </c>
    </row>
    <row r="37" spans="1:18" x14ac:dyDescent="0.25">
      <c r="A37" s="32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160.06748456175322</v>
      </c>
      <c r="N37" s="7">
        <v>541.00199961124474</v>
      </c>
      <c r="O37" s="7">
        <v>665.84768404780607</v>
      </c>
      <c r="P37" s="7">
        <v>0</v>
      </c>
      <c r="Q37" s="7">
        <v>0</v>
      </c>
    </row>
    <row r="38" spans="1:18" x14ac:dyDescent="0.25">
      <c r="A38" s="32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256.9700310678125</v>
      </c>
      <c r="N38" s="7">
        <v>868.51680732332954</v>
      </c>
      <c r="O38" s="7">
        <v>1068.9422684729273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48" x14ac:dyDescent="0.25">
      <c r="AV55" t="s">
        <v>21</v>
      </c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05F-F1FC-4AE2-9E9E-D559D1CC1C39}">
  <dimension ref="A3:G111"/>
  <sheetViews>
    <sheetView topLeftCell="A73" workbookViewId="0">
      <selection activeCell="F103" sqref="F103:G108"/>
    </sheetView>
  </sheetViews>
  <sheetFormatPr defaultRowHeight="15" x14ac:dyDescent="0.25"/>
  <cols>
    <col min="1" max="1" width="34.140625" customWidth="1"/>
    <col min="2" max="4" width="16.140625" customWidth="1"/>
    <col min="6" max="7" width="9.140625" customWidth="1"/>
  </cols>
  <sheetData>
    <row r="3" spans="1:7" x14ac:dyDescent="0.25">
      <c r="A3" s="25" t="s">
        <v>22</v>
      </c>
      <c r="B3" s="8"/>
      <c r="C3" s="8"/>
      <c r="D3" s="8"/>
      <c r="E3" s="8"/>
      <c r="F3" s="8"/>
      <c r="G3" s="8"/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1" t="s">
        <v>28</v>
      </c>
      <c r="G5" s="21" t="s">
        <v>29</v>
      </c>
    </row>
    <row r="6" spans="1:7" x14ac:dyDescent="0.25">
      <c r="A6" t="s">
        <v>30</v>
      </c>
      <c r="B6">
        <v>2</v>
      </c>
      <c r="C6" s="20">
        <v>0</v>
      </c>
      <c r="D6" s="20">
        <v>0</v>
      </c>
      <c r="E6" s="20">
        <f>C6+D6</f>
        <v>0</v>
      </c>
      <c r="F6" s="22">
        <f>C6/$E$16</f>
        <v>0</v>
      </c>
      <c r="G6" s="22">
        <f>D6/$E$16</f>
        <v>0</v>
      </c>
    </row>
    <row r="7" spans="1:7" x14ac:dyDescent="0.25">
      <c r="A7" t="s">
        <v>31</v>
      </c>
      <c r="B7">
        <v>3</v>
      </c>
      <c r="C7" s="20">
        <v>12.56643392</v>
      </c>
      <c r="D7" s="20">
        <v>24.029845170000002</v>
      </c>
      <c r="E7" s="20">
        <f t="shared" ref="E7:E15" si="0">C7+D7</f>
        <v>36.596279090000003</v>
      </c>
      <c r="F7" s="22">
        <f t="shared" ref="F7:F15" si="1">C7/$E$16</f>
        <v>9.7294960119699691E-3</v>
      </c>
      <c r="G7" s="22">
        <f t="shared" ref="G7:G15" si="2">D7/$E$16</f>
        <v>1.8604982466638463E-2</v>
      </c>
    </row>
    <row r="8" spans="1:7" x14ac:dyDescent="0.25">
      <c r="A8" t="s">
        <v>32</v>
      </c>
      <c r="B8">
        <v>3</v>
      </c>
      <c r="C8" s="20">
        <v>25.132867839999999</v>
      </c>
      <c r="D8" s="20">
        <v>48.059690340000003</v>
      </c>
      <c r="E8" s="20">
        <f t="shared" si="0"/>
        <v>73.192558180000006</v>
      </c>
      <c r="F8" s="22">
        <f t="shared" si="1"/>
        <v>1.9458992023939938E-2</v>
      </c>
      <c r="G8" s="22">
        <f t="shared" si="2"/>
        <v>3.7209964933276926E-2</v>
      </c>
    </row>
    <row r="9" spans="1:7" x14ac:dyDescent="0.25">
      <c r="A9" t="s">
        <v>33</v>
      </c>
      <c r="B9">
        <v>3</v>
      </c>
      <c r="C9" s="20">
        <v>25.132867839999999</v>
      </c>
      <c r="D9" s="20">
        <v>48.059690340000003</v>
      </c>
      <c r="E9" s="20">
        <f t="shared" si="0"/>
        <v>73.192558180000006</v>
      </c>
      <c r="F9" s="22">
        <f t="shared" si="1"/>
        <v>1.9458992023939938E-2</v>
      </c>
      <c r="G9" s="22">
        <f t="shared" si="2"/>
        <v>3.7209964933276926E-2</v>
      </c>
    </row>
    <row r="10" spans="1:7" x14ac:dyDescent="0.25">
      <c r="A10" t="s">
        <v>34</v>
      </c>
      <c r="B10">
        <v>3</v>
      </c>
      <c r="C10" s="20">
        <v>15.372156110000001</v>
      </c>
      <c r="D10" s="20">
        <v>42.379065220000001</v>
      </c>
      <c r="E10" s="20">
        <f t="shared" si="0"/>
        <v>57.75122133</v>
      </c>
      <c r="F10" s="22">
        <f t="shared" si="1"/>
        <v>1.1901811804348772E-2</v>
      </c>
      <c r="G10" s="22">
        <f t="shared" si="2"/>
        <v>3.2811770520892951E-2</v>
      </c>
    </row>
    <row r="11" spans="1:7" x14ac:dyDescent="0.25">
      <c r="A11" t="s">
        <v>35</v>
      </c>
      <c r="B11">
        <v>3</v>
      </c>
      <c r="C11" s="20">
        <v>27.510384670000001</v>
      </c>
      <c r="D11" s="20">
        <v>48.047558960000003</v>
      </c>
      <c r="E11" s="20">
        <f t="shared" si="0"/>
        <v>75.557943630000011</v>
      </c>
      <c r="F11" s="22">
        <f t="shared" si="1"/>
        <v>2.1299772046589074E-2</v>
      </c>
      <c r="G11" s="22">
        <f t="shared" si="2"/>
        <v>3.7200572275496592E-2</v>
      </c>
    </row>
    <row r="12" spans="1:7" x14ac:dyDescent="0.25">
      <c r="A12" t="s">
        <v>36</v>
      </c>
      <c r="B12">
        <v>3</v>
      </c>
      <c r="C12" s="20">
        <v>53.802546399999997</v>
      </c>
      <c r="D12" s="20">
        <v>148.32672830000001</v>
      </c>
      <c r="E12" s="20">
        <f t="shared" si="0"/>
        <v>202.1292747</v>
      </c>
      <c r="F12" s="22">
        <f t="shared" si="1"/>
        <v>4.1656341326834365E-2</v>
      </c>
      <c r="G12" s="22">
        <f t="shared" si="2"/>
        <v>0.11484119684635267</v>
      </c>
    </row>
    <row r="13" spans="1:7" x14ac:dyDescent="0.25">
      <c r="A13" t="s">
        <v>37</v>
      </c>
      <c r="B13">
        <v>3</v>
      </c>
      <c r="C13" s="20">
        <v>130.17723549999999</v>
      </c>
      <c r="D13" s="20">
        <v>195.3816831</v>
      </c>
      <c r="E13" s="20">
        <f t="shared" si="0"/>
        <v>325.55891859999997</v>
      </c>
      <c r="F13" s="22">
        <f t="shared" si="1"/>
        <v>0.10078904657515801</v>
      </c>
      <c r="G13" s="22">
        <f t="shared" si="2"/>
        <v>0.15127325052081525</v>
      </c>
    </row>
    <row r="14" spans="1:7" x14ac:dyDescent="0.25">
      <c r="A14" t="s">
        <v>38</v>
      </c>
      <c r="B14">
        <v>3</v>
      </c>
      <c r="C14" s="20">
        <v>91.124064849999996</v>
      </c>
      <c r="D14" s="20">
        <v>136.76717819999999</v>
      </c>
      <c r="E14" s="20">
        <f t="shared" si="0"/>
        <v>227.89124304999999</v>
      </c>
      <c r="F14" s="22">
        <f t="shared" si="1"/>
        <v>7.055233260261061E-2</v>
      </c>
      <c r="G14" s="22">
        <f t="shared" si="2"/>
        <v>0.10589127538779801</v>
      </c>
    </row>
    <row r="15" spans="1:7" x14ac:dyDescent="0.25">
      <c r="A15" t="s">
        <v>39</v>
      </c>
      <c r="B15">
        <v>3</v>
      </c>
      <c r="C15" s="20">
        <v>79.021802190000002</v>
      </c>
      <c r="D15" s="20">
        <v>140.689379</v>
      </c>
      <c r="E15" s="20">
        <f t="shared" si="0"/>
        <v>219.71118118999999</v>
      </c>
      <c r="F15" s="22">
        <f t="shared" si="1"/>
        <v>6.1182218771121726E-2</v>
      </c>
      <c r="G15" s="22">
        <f t="shared" si="2"/>
        <v>0.10892801892893983</v>
      </c>
    </row>
    <row r="16" spans="1:7" x14ac:dyDescent="0.25">
      <c r="A16" s="28" t="s">
        <v>13</v>
      </c>
      <c r="B16" s="28"/>
      <c r="C16" s="20">
        <f>SUM(C6:C15)</f>
        <v>459.84035932000006</v>
      </c>
      <c r="D16" s="20">
        <f>SUM(D6:D15)</f>
        <v>831.74081863000004</v>
      </c>
      <c r="E16" s="20">
        <f>C16+D16</f>
        <v>1291.58117795</v>
      </c>
    </row>
    <row r="19" spans="1:7" x14ac:dyDescent="0.25">
      <c r="A19" s="25" t="s">
        <v>40</v>
      </c>
      <c r="B19" s="8"/>
      <c r="C19" s="8"/>
      <c r="D19" s="8"/>
      <c r="E19" s="8"/>
      <c r="F19" s="8"/>
      <c r="G19" s="8"/>
    </row>
    <row r="21" spans="1:7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s="21" t="s">
        <v>28</v>
      </c>
      <c r="G21" s="21" t="s">
        <v>29</v>
      </c>
    </row>
    <row r="22" spans="1:7" x14ac:dyDescent="0.25">
      <c r="A22" t="s">
        <v>41</v>
      </c>
      <c r="B22">
        <v>2</v>
      </c>
      <c r="C22" s="20">
        <v>163.2339729</v>
      </c>
      <c r="D22" s="20">
        <v>115.078512</v>
      </c>
      <c r="E22" s="20">
        <f>C22+D22</f>
        <v>278.31248490000002</v>
      </c>
      <c r="F22" s="22">
        <f>C22/$E$28</f>
        <v>0.22875993864148014</v>
      </c>
      <c r="G22" s="22">
        <f>D22/$E$28</f>
        <v>0.16127374024156241</v>
      </c>
    </row>
    <row r="23" spans="1:7" x14ac:dyDescent="0.25">
      <c r="A23" t="s">
        <v>42</v>
      </c>
      <c r="B23">
        <v>3</v>
      </c>
      <c r="C23" s="20">
        <v>94.037688450000005</v>
      </c>
      <c r="D23" s="20">
        <v>179.82118940000001</v>
      </c>
      <c r="E23" s="20">
        <f t="shared" ref="E23:E26" si="3">C23+D23</f>
        <v>273.85887785</v>
      </c>
      <c r="F23" s="22">
        <f t="shared" ref="F23:F27" si="4">C23/$E$28</f>
        <v>0.13178663398082757</v>
      </c>
      <c r="G23" s="22">
        <f t="shared" ref="G23:G27" si="5">D23/$E$28</f>
        <v>0.2520056549673183</v>
      </c>
    </row>
    <row r="24" spans="1:7" x14ac:dyDescent="0.25">
      <c r="A24" t="s">
        <v>43</v>
      </c>
      <c r="B24">
        <v>3</v>
      </c>
      <c r="C24" s="20">
        <v>26.142585879999999</v>
      </c>
      <c r="D24" s="20">
        <v>49.990498100000003</v>
      </c>
      <c r="E24" s="20">
        <f t="shared" si="3"/>
        <v>76.133083980000009</v>
      </c>
      <c r="F24" s="22">
        <f t="shared" si="4"/>
        <v>3.663683628837551E-2</v>
      </c>
      <c r="G24" s="22">
        <f t="shared" si="5"/>
        <v>7.0057862801751553E-2</v>
      </c>
    </row>
    <row r="25" spans="1:7" x14ac:dyDescent="0.25">
      <c r="A25" t="s">
        <v>44</v>
      </c>
      <c r="B25">
        <v>3</v>
      </c>
      <c r="C25" s="20">
        <v>1.119755882</v>
      </c>
      <c r="D25" s="20">
        <v>2.6718074010000001</v>
      </c>
      <c r="E25" s="20">
        <f t="shared" si="3"/>
        <v>3.7915632830000003</v>
      </c>
      <c r="F25" s="22">
        <f t="shared" si="4"/>
        <v>1.5692522966201509E-3</v>
      </c>
      <c r="G25" s="22">
        <f t="shared" si="5"/>
        <v>3.7443338923634846E-3</v>
      </c>
    </row>
    <row r="26" spans="1:7" x14ac:dyDescent="0.25">
      <c r="A26" s="23" t="s">
        <v>45</v>
      </c>
      <c r="B26">
        <v>3</v>
      </c>
      <c r="C26" s="20">
        <v>8.015827303</v>
      </c>
      <c r="D26" s="20">
        <v>19.126264089999999</v>
      </c>
      <c r="E26" s="20">
        <f t="shared" si="3"/>
        <v>27.142091393000001</v>
      </c>
      <c r="F26" s="22">
        <f t="shared" si="4"/>
        <v>1.1233569393782618E-2</v>
      </c>
      <c r="G26" s="22">
        <f t="shared" si="5"/>
        <v>2.6803997488620491E-2</v>
      </c>
    </row>
    <row r="27" spans="1:7" x14ac:dyDescent="0.25">
      <c r="A27" s="23" t="s">
        <v>46</v>
      </c>
      <c r="B27">
        <v>3</v>
      </c>
      <c r="C27" s="20">
        <v>18.653105549999999</v>
      </c>
      <c r="D27" s="20">
        <v>35.668928919999999</v>
      </c>
      <c r="E27" s="20"/>
      <c r="F27" s="22">
        <f t="shared" si="4"/>
        <v>2.6140901953695284E-2</v>
      </c>
      <c r="G27" s="22">
        <f t="shared" si="5"/>
        <v>4.9987278053602507E-2</v>
      </c>
    </row>
    <row r="28" spans="1:7" x14ac:dyDescent="0.25">
      <c r="A28" s="28" t="s">
        <v>13</v>
      </c>
      <c r="B28" s="28"/>
      <c r="C28" s="20">
        <f>SUM(C22:C27)</f>
        <v>311.20293596499999</v>
      </c>
      <c r="D28" s="20">
        <f>SUM(D22:D27)</f>
        <v>402.35719991100007</v>
      </c>
      <c r="E28" s="20">
        <f>C28+D28</f>
        <v>713.560135876</v>
      </c>
    </row>
    <row r="30" spans="1:7" x14ac:dyDescent="0.25">
      <c r="A30" s="25" t="s">
        <v>9</v>
      </c>
      <c r="B30" s="8"/>
      <c r="C30" s="8"/>
      <c r="D30" s="8"/>
      <c r="E30" s="8"/>
      <c r="F30" s="8"/>
      <c r="G30" s="8"/>
    </row>
    <row r="32" spans="1:7" x14ac:dyDescent="0.25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s="21" t="s">
        <v>28</v>
      </c>
      <c r="G32" s="21" t="s">
        <v>29</v>
      </c>
    </row>
    <row r="33" spans="1:7" x14ac:dyDescent="0.25">
      <c r="A33" t="s">
        <v>47</v>
      </c>
      <c r="B33">
        <v>2</v>
      </c>
      <c r="C33" s="20">
        <v>174.68080169999999</v>
      </c>
      <c r="D33" s="20">
        <v>115.3100271</v>
      </c>
      <c r="E33" s="20">
        <f>C33+D33</f>
        <v>289.99082879999997</v>
      </c>
      <c r="F33" s="22">
        <f>C33/$E$41</f>
        <v>0.33569109948446174</v>
      </c>
      <c r="G33" s="22">
        <f>D33/$E$41</f>
        <v>0.22159590179383795</v>
      </c>
    </row>
    <row r="34" spans="1:7" x14ac:dyDescent="0.25">
      <c r="A34" t="s">
        <v>48</v>
      </c>
      <c r="B34">
        <v>3</v>
      </c>
      <c r="C34" s="20">
        <v>20.341907419999998</v>
      </c>
      <c r="D34" s="20">
        <v>48.537060330000003</v>
      </c>
      <c r="E34" s="20">
        <f t="shared" ref="E34:E40" si="6">C34+D34</f>
        <v>68.878967750000001</v>
      </c>
      <c r="F34" s="22">
        <f t="shared" ref="F34:F40" si="7">C34/$E$41</f>
        <v>3.9091858984930054E-2</v>
      </c>
      <c r="G34" s="22">
        <f t="shared" ref="G34:G40" si="8">D34/$E$41</f>
        <v>9.3275614660299294E-2</v>
      </c>
    </row>
    <row r="35" spans="1:7" x14ac:dyDescent="0.25">
      <c r="A35" t="s">
        <v>49</v>
      </c>
      <c r="B35">
        <v>3</v>
      </c>
      <c r="C35" s="20">
        <v>13.88868897</v>
      </c>
      <c r="D35" s="20">
        <v>24.268374739999999</v>
      </c>
      <c r="E35" s="20">
        <f t="shared" si="6"/>
        <v>38.157063710000003</v>
      </c>
      <c r="F35" s="22">
        <f t="shared" si="7"/>
        <v>2.6690450383575363E-2</v>
      </c>
      <c r="G35" s="22">
        <f t="shared" si="8"/>
        <v>4.6637508643696236E-2</v>
      </c>
    </row>
    <row r="36" spans="1:7" x14ac:dyDescent="0.25">
      <c r="A36" s="24" t="s">
        <v>50</v>
      </c>
      <c r="B36">
        <v>3</v>
      </c>
      <c r="C36" s="20">
        <v>19.171700040000001</v>
      </c>
      <c r="D36" s="20">
        <v>33.499634270000001</v>
      </c>
      <c r="E36" s="20">
        <f t="shared" si="6"/>
        <v>52.671334310000006</v>
      </c>
      <c r="F36" s="22">
        <f t="shared" si="7"/>
        <v>3.6843024549811761E-2</v>
      </c>
      <c r="G36" s="22">
        <f t="shared" si="8"/>
        <v>6.4377590158630787E-2</v>
      </c>
    </row>
    <row r="37" spans="1:7" x14ac:dyDescent="0.25">
      <c r="A37" s="24" t="s">
        <v>51</v>
      </c>
      <c r="B37">
        <v>3</v>
      </c>
      <c r="C37" s="20">
        <v>1.2706613550000001</v>
      </c>
      <c r="D37" s="20">
        <v>3.0318772749999998</v>
      </c>
      <c r="E37" s="20">
        <f t="shared" si="6"/>
        <v>4.3025386299999999</v>
      </c>
      <c r="F37" s="22">
        <f t="shared" si="7"/>
        <v>2.4418808660205847E-3</v>
      </c>
      <c r="G37" s="22">
        <f t="shared" si="8"/>
        <v>5.8264801056652337E-3</v>
      </c>
    </row>
    <row r="38" spans="1:7" x14ac:dyDescent="0.25">
      <c r="A38" s="24" t="s">
        <v>52</v>
      </c>
      <c r="B38">
        <v>3</v>
      </c>
      <c r="C38" s="20">
        <v>11.31790309</v>
      </c>
      <c r="D38" s="20">
        <v>27.00522295</v>
      </c>
      <c r="E38" s="20">
        <f t="shared" si="6"/>
        <v>38.323126039999998</v>
      </c>
      <c r="F38" s="22">
        <f t="shared" si="7"/>
        <v>2.1750068096582861E-2</v>
      </c>
      <c r="G38" s="22">
        <f t="shared" si="8"/>
        <v>5.1897019567597506E-2</v>
      </c>
    </row>
    <row r="39" spans="1:7" x14ac:dyDescent="0.25">
      <c r="A39" s="24" t="s">
        <v>53</v>
      </c>
      <c r="B39">
        <v>3</v>
      </c>
      <c r="C39" s="20">
        <v>2.4465213000000001</v>
      </c>
      <c r="D39" s="20">
        <v>4.6782984269999996</v>
      </c>
      <c r="E39" s="20">
        <f t="shared" si="6"/>
        <v>7.1248197270000002</v>
      </c>
      <c r="F39" s="22">
        <f t="shared" si="7"/>
        <v>4.7015780619076167E-3</v>
      </c>
      <c r="G39" s="22">
        <f t="shared" si="8"/>
        <v>8.9904736375849698E-3</v>
      </c>
    </row>
    <row r="40" spans="1:7" x14ac:dyDescent="0.25">
      <c r="A40" s="24" t="s">
        <v>54</v>
      </c>
      <c r="B40">
        <v>3</v>
      </c>
      <c r="C40" s="20">
        <v>7.612086744</v>
      </c>
      <c r="D40" s="20">
        <v>13.30096556</v>
      </c>
      <c r="E40" s="20">
        <f t="shared" si="6"/>
        <v>20.913052304000001</v>
      </c>
      <c r="F40" s="22">
        <f t="shared" si="7"/>
        <v>1.4628452260329055E-2</v>
      </c>
      <c r="G40" s="22">
        <f t="shared" si="8"/>
        <v>2.5560998745069074E-2</v>
      </c>
    </row>
    <row r="41" spans="1:7" x14ac:dyDescent="0.25">
      <c r="A41" s="28" t="s">
        <v>13</v>
      </c>
      <c r="B41" s="28"/>
      <c r="C41" s="20">
        <f>SUM(C33:C40)</f>
        <v>250.73027061899998</v>
      </c>
      <c r="D41" s="20">
        <f>SUM(D33:D40)</f>
        <v>269.63146065199999</v>
      </c>
      <c r="E41" s="20">
        <f>C41+D41</f>
        <v>520.36173127099994</v>
      </c>
    </row>
    <row r="43" spans="1:7" x14ac:dyDescent="0.25">
      <c r="A43" s="26"/>
      <c r="B43" s="8"/>
      <c r="C43" s="8"/>
      <c r="D43" s="8"/>
      <c r="E43" s="8"/>
      <c r="F43" s="8"/>
      <c r="G43" s="8"/>
    </row>
    <row r="45" spans="1:7" x14ac:dyDescent="0.25">
      <c r="F45" s="21"/>
      <c r="G45" s="21"/>
    </row>
    <row r="46" spans="1:7" x14ac:dyDescent="0.25">
      <c r="C46" s="20"/>
      <c r="D46" s="20"/>
      <c r="E46" s="20"/>
      <c r="F46" s="22"/>
      <c r="G46" s="22"/>
    </row>
    <row r="48" spans="1:7" x14ac:dyDescent="0.25">
      <c r="A48" s="26"/>
      <c r="B48" s="8"/>
      <c r="C48" s="8"/>
      <c r="D48" s="8"/>
      <c r="E48" s="8"/>
      <c r="F48" s="8"/>
      <c r="G48" s="8"/>
    </row>
    <row r="50" spans="1:7" x14ac:dyDescent="0.25">
      <c r="F50" s="21"/>
      <c r="G50" s="21"/>
    </row>
    <row r="51" spans="1:7" x14ac:dyDescent="0.25">
      <c r="C51" s="20"/>
      <c r="D51" s="20"/>
      <c r="E51" s="20"/>
      <c r="F51" s="22"/>
      <c r="G51" s="22"/>
    </row>
    <row r="53" spans="1:7" x14ac:dyDescent="0.25">
      <c r="A53" s="26"/>
      <c r="B53" s="8"/>
      <c r="C53" s="8"/>
      <c r="D53" s="8"/>
      <c r="E53" s="8"/>
      <c r="F53" s="8"/>
      <c r="G53" s="8"/>
    </row>
    <row r="55" spans="1:7" x14ac:dyDescent="0.25">
      <c r="F55" s="21"/>
      <c r="G55" s="21"/>
    </row>
    <row r="56" spans="1:7" x14ac:dyDescent="0.25">
      <c r="C56" s="20"/>
      <c r="D56" s="20"/>
      <c r="E56" s="20"/>
      <c r="F56" s="22"/>
      <c r="G56" s="22"/>
    </row>
    <row r="58" spans="1:7" x14ac:dyDescent="0.25">
      <c r="A58" s="26"/>
      <c r="B58" s="8"/>
      <c r="C58" s="8"/>
      <c r="D58" s="8"/>
      <c r="E58" s="8"/>
      <c r="F58" s="8"/>
      <c r="G58" s="8"/>
    </row>
    <row r="60" spans="1:7" x14ac:dyDescent="0.25">
      <c r="F60" s="21"/>
      <c r="G60" s="21"/>
    </row>
    <row r="61" spans="1:7" x14ac:dyDescent="0.25">
      <c r="C61" s="20"/>
      <c r="D61" s="20"/>
      <c r="E61" s="20"/>
      <c r="F61" s="22"/>
      <c r="G61" s="22"/>
    </row>
    <row r="62" spans="1:7" x14ac:dyDescent="0.25">
      <c r="C62" s="20"/>
      <c r="D62" s="20"/>
      <c r="E62" s="20"/>
      <c r="F62" s="22"/>
      <c r="G62" s="22"/>
    </row>
    <row r="63" spans="1:7" x14ac:dyDescent="0.25">
      <c r="A63" s="28"/>
      <c r="B63" s="28"/>
      <c r="C63" s="20"/>
      <c r="D63" s="20"/>
      <c r="E63" s="20"/>
    </row>
    <row r="65" spans="1:7" x14ac:dyDescent="0.25">
      <c r="A65" s="26" t="s">
        <v>17</v>
      </c>
      <c r="B65" s="8"/>
      <c r="C65" s="8"/>
      <c r="D65" s="8"/>
      <c r="E65" s="8"/>
      <c r="F65" s="8"/>
      <c r="G65" s="8"/>
    </row>
    <row r="67" spans="1:7" x14ac:dyDescent="0.25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s="21" t="s">
        <v>28</v>
      </c>
      <c r="G67" s="21" t="s">
        <v>29</v>
      </c>
    </row>
    <row r="68" spans="1:7" x14ac:dyDescent="0.25">
      <c r="A68" t="s">
        <v>55</v>
      </c>
      <c r="B68">
        <v>2</v>
      </c>
      <c r="C68" s="20">
        <v>3.182102157040418</v>
      </c>
      <c r="D68" s="20">
        <v>6.0848943025882942</v>
      </c>
      <c r="E68" s="20">
        <f>C68+D68</f>
        <v>9.2669964596287127</v>
      </c>
      <c r="F68" s="22">
        <f>C68/$E$68</f>
        <v>0.34338009849287354</v>
      </c>
      <c r="G68" s="22">
        <f>D68/$E$68</f>
        <v>0.65661990150712635</v>
      </c>
    </row>
    <row r="69" spans="1:7" x14ac:dyDescent="0.25">
      <c r="A69" s="28"/>
      <c r="B69" s="28"/>
      <c r="C69" s="20"/>
      <c r="D69" s="20"/>
      <c r="E69" s="20"/>
    </row>
    <row r="70" spans="1:7" x14ac:dyDescent="0.25">
      <c r="A70" s="26" t="s">
        <v>56</v>
      </c>
      <c r="B70" s="8"/>
      <c r="C70" s="8"/>
      <c r="D70" s="8"/>
      <c r="E70" s="8"/>
      <c r="F70" s="8"/>
      <c r="G70" s="8"/>
    </row>
    <row r="72" spans="1:7" x14ac:dyDescent="0.25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s="21" t="s">
        <v>28</v>
      </c>
      <c r="G72" s="21" t="s">
        <v>29</v>
      </c>
    </row>
    <row r="73" spans="1:7" x14ac:dyDescent="0.25">
      <c r="A73" t="s">
        <v>57</v>
      </c>
      <c r="B73">
        <v>1</v>
      </c>
      <c r="C73" s="20">
        <v>10.77974741040639</v>
      </c>
      <c r="D73" s="20">
        <v>4.33118142039321</v>
      </c>
      <c r="E73" s="20">
        <f>C73+D73</f>
        <v>15.110928830799601</v>
      </c>
      <c r="F73" s="22">
        <f>C73/$E$73</f>
        <v>0.71337424264978</v>
      </c>
      <c r="G73" s="22">
        <f>D73/$E$73</f>
        <v>0.28662575735022</v>
      </c>
    </row>
    <row r="75" spans="1:7" x14ac:dyDescent="0.25">
      <c r="A75" s="26" t="s">
        <v>19</v>
      </c>
      <c r="B75" s="8"/>
      <c r="C75" s="8"/>
      <c r="D75" s="8"/>
      <c r="E75" s="8"/>
      <c r="F75" s="8"/>
      <c r="G75" s="8"/>
    </row>
    <row r="77" spans="1:7" x14ac:dyDescent="0.25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s="21" t="s">
        <v>28</v>
      </c>
      <c r="G77" s="21" t="s">
        <v>29</v>
      </c>
    </row>
    <row r="78" spans="1:7" x14ac:dyDescent="0.25">
      <c r="A78" t="s">
        <v>58</v>
      </c>
      <c r="B78">
        <v>2</v>
      </c>
      <c r="C78" s="20">
        <v>73.448962322394152</v>
      </c>
      <c r="D78" s="20">
        <v>117.91390476060522</v>
      </c>
      <c r="E78" s="20">
        <f>C78+D78</f>
        <v>191.36286708299937</v>
      </c>
      <c r="F78" s="22">
        <f>C78/$E$78</f>
        <v>0.38382034844062668</v>
      </c>
      <c r="G78" s="22">
        <f>D78/$E$78</f>
        <v>0.61617965155937326</v>
      </c>
    </row>
    <row r="80" spans="1:7" x14ac:dyDescent="0.25">
      <c r="A80" s="26" t="s">
        <v>20</v>
      </c>
      <c r="B80" s="8"/>
      <c r="C80" s="8"/>
      <c r="D80" s="8"/>
      <c r="E80" s="8"/>
      <c r="F80" s="8"/>
      <c r="G80" s="8"/>
    </row>
    <row r="82" spans="1:7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s="21" t="s">
        <v>28</v>
      </c>
      <c r="G82" s="21" t="s">
        <v>29</v>
      </c>
    </row>
    <row r="83" spans="1:7" x14ac:dyDescent="0.25">
      <c r="A83" t="s">
        <v>59</v>
      </c>
      <c r="B83">
        <v>2</v>
      </c>
      <c r="C83" s="20">
        <v>317.11298018557477</v>
      </c>
      <c r="D83" s="20">
        <v>509.08860468070827</v>
      </c>
      <c r="E83" s="20">
        <f>C83+D83</f>
        <v>826.20158486628304</v>
      </c>
      <c r="F83" s="22">
        <f>C83/$E$83</f>
        <v>0.38382034844062668</v>
      </c>
      <c r="G83" s="22">
        <f>D83/$E$83</f>
        <v>0.61617965155937326</v>
      </c>
    </row>
    <row r="85" spans="1:7" x14ac:dyDescent="0.25">
      <c r="A85" s="27" t="s">
        <v>60</v>
      </c>
    </row>
    <row r="87" spans="1:7" x14ac:dyDescent="0.25">
      <c r="A87" s="26" t="s">
        <v>61</v>
      </c>
      <c r="B87" s="8"/>
      <c r="C87" s="8"/>
      <c r="D87" s="8"/>
      <c r="E87" s="8"/>
      <c r="F87" s="8"/>
      <c r="G87" s="8"/>
    </row>
    <row r="89" spans="1:7" x14ac:dyDescent="0.25">
      <c r="A89" t="s">
        <v>23</v>
      </c>
      <c r="B89" t="s">
        <v>24</v>
      </c>
      <c r="C89" t="s">
        <v>25</v>
      </c>
      <c r="D89" t="s">
        <v>26</v>
      </c>
      <c r="E89" t="s">
        <v>27</v>
      </c>
      <c r="F89" s="21" t="s">
        <v>28</v>
      </c>
      <c r="G89" s="21" t="s">
        <v>29</v>
      </c>
    </row>
    <row r="90" spans="1:7" x14ac:dyDescent="0.25">
      <c r="A90" t="s">
        <v>62</v>
      </c>
      <c r="B90">
        <v>2</v>
      </c>
      <c r="C90" s="20">
        <v>241.56380110000001</v>
      </c>
      <c r="D90" s="20">
        <v>461.92430000000002</v>
      </c>
      <c r="E90" s="20">
        <f>C90+D90</f>
        <v>703.48810109999999</v>
      </c>
      <c r="F90" s="22">
        <f>C90/$E$96</f>
        <v>3.5057436612061975E-2</v>
      </c>
      <c r="G90" s="22">
        <f>D90/$E$96</f>
        <v>6.7037700984500279E-2</v>
      </c>
    </row>
    <row r="91" spans="1:7" x14ac:dyDescent="0.25">
      <c r="A91" t="s">
        <v>63</v>
      </c>
      <c r="B91">
        <v>2</v>
      </c>
      <c r="C91" s="20">
        <v>483.90184520000003</v>
      </c>
      <c r="D91" s="20">
        <v>925.32910000000004</v>
      </c>
      <c r="F91" s="22">
        <f t="shared" ref="F91:F95" si="9">C91/$E$96</f>
        <v>7.0227236809939503E-2</v>
      </c>
      <c r="G91" s="22">
        <f t="shared" ref="G91:G95" si="10">D91/$E$96</f>
        <v>0.13429026253448184</v>
      </c>
    </row>
    <row r="92" spans="1:7" x14ac:dyDescent="0.25">
      <c r="A92" t="s">
        <v>64</v>
      </c>
      <c r="B92">
        <v>2</v>
      </c>
      <c r="C92" s="20">
        <v>483.90184520000003</v>
      </c>
      <c r="D92" s="20">
        <v>925.32910000000004</v>
      </c>
      <c r="F92" s="22">
        <f t="shared" si="9"/>
        <v>7.0227236809939503E-2</v>
      </c>
      <c r="G92" s="22">
        <f t="shared" si="10"/>
        <v>0.13429026253448184</v>
      </c>
    </row>
    <row r="93" spans="1:7" x14ac:dyDescent="0.25">
      <c r="A93" t="s">
        <v>55</v>
      </c>
      <c r="B93">
        <v>2</v>
      </c>
      <c r="C93" s="20">
        <v>561.32614049999995</v>
      </c>
      <c r="D93" s="20">
        <v>1073.3817039999999</v>
      </c>
      <c r="F93" s="22">
        <f t="shared" si="9"/>
        <v>8.1463594709398457E-2</v>
      </c>
      <c r="G93" s="22">
        <f t="shared" si="10"/>
        <v>0.15577669699339344</v>
      </c>
    </row>
    <row r="94" spans="1:7" x14ac:dyDescent="0.25">
      <c r="A94" t="s">
        <v>65</v>
      </c>
      <c r="B94">
        <v>2</v>
      </c>
      <c r="C94" s="20">
        <v>192.0236256</v>
      </c>
      <c r="D94" s="20">
        <v>335.5321237</v>
      </c>
      <c r="F94" s="22">
        <f t="shared" si="9"/>
        <v>2.7867818157504231E-2</v>
      </c>
      <c r="G94" s="22">
        <f t="shared" si="10"/>
        <v>4.8694780030613151E-2</v>
      </c>
    </row>
    <row r="95" spans="1:7" x14ac:dyDescent="0.25">
      <c r="A95" t="s">
        <v>66</v>
      </c>
      <c r="B95">
        <v>2</v>
      </c>
      <c r="C95" s="20">
        <v>414.21997950000002</v>
      </c>
      <c r="D95" s="20">
        <v>792.08167089999995</v>
      </c>
      <c r="F95" s="22">
        <f t="shared" si="9"/>
        <v>6.0114514710585334E-2</v>
      </c>
      <c r="G95" s="22">
        <f t="shared" si="10"/>
        <v>0.11495245911310045</v>
      </c>
    </row>
    <row r="96" spans="1:7" x14ac:dyDescent="0.25">
      <c r="A96" s="28" t="s">
        <v>13</v>
      </c>
      <c r="B96" s="28"/>
      <c r="C96" s="20">
        <f>SUM(C90:C95)</f>
        <v>2376.9372370999999</v>
      </c>
      <c r="D96" s="20">
        <f>SUM(D90:D95)</f>
        <v>4513.5779985999998</v>
      </c>
      <c r="E96" s="20">
        <f>C96+D96</f>
        <v>6890.5152356999997</v>
      </c>
    </row>
    <row r="98" spans="1:7" x14ac:dyDescent="0.25">
      <c r="A98" s="27" t="s">
        <v>67</v>
      </c>
    </row>
    <row r="100" spans="1:7" x14ac:dyDescent="0.25">
      <c r="A100" s="26" t="s">
        <v>68</v>
      </c>
      <c r="B100" s="8"/>
      <c r="C100" s="8"/>
      <c r="D100" s="8"/>
      <c r="E100" s="8"/>
      <c r="F100" s="8"/>
      <c r="G100" s="8"/>
    </row>
    <row r="102" spans="1:7" x14ac:dyDescent="0.25">
      <c r="A102" t="s">
        <v>23</v>
      </c>
      <c r="B102" t="s">
        <v>24</v>
      </c>
      <c r="C102" t="s">
        <v>25</v>
      </c>
      <c r="D102" t="s">
        <v>26</v>
      </c>
      <c r="E102" t="s">
        <v>27</v>
      </c>
      <c r="F102" s="21" t="s">
        <v>28</v>
      </c>
      <c r="G102" s="21" t="s">
        <v>29</v>
      </c>
    </row>
    <row r="103" spans="1:7" x14ac:dyDescent="0.25">
      <c r="A103" t="s">
        <v>62</v>
      </c>
      <c r="B103">
        <v>2</v>
      </c>
      <c r="C103" s="20">
        <v>241.56380110000001</v>
      </c>
      <c r="D103" s="20">
        <v>461.92430000000002</v>
      </c>
      <c r="E103" s="20">
        <f>C103+D103</f>
        <v>703.48810109999999</v>
      </c>
      <c r="F103" s="22">
        <f>C103/$E$96</f>
        <v>3.5057436612061975E-2</v>
      </c>
      <c r="G103" s="22">
        <f>D103/$E$96</f>
        <v>6.7037700984500279E-2</v>
      </c>
    </row>
    <row r="104" spans="1:7" x14ac:dyDescent="0.25">
      <c r="A104" t="s">
        <v>63</v>
      </c>
      <c r="B104">
        <v>2</v>
      </c>
      <c r="C104" s="20">
        <v>483.90184520000003</v>
      </c>
      <c r="D104" s="20">
        <v>925.32910000000004</v>
      </c>
      <c r="F104" s="22">
        <f t="shared" ref="F104:F108" si="11">C104/$E$96</f>
        <v>7.0227236809939503E-2</v>
      </c>
      <c r="G104" s="22">
        <f t="shared" ref="G104:G108" si="12">D104/$E$96</f>
        <v>0.13429026253448184</v>
      </c>
    </row>
    <row r="105" spans="1:7" x14ac:dyDescent="0.25">
      <c r="A105" t="s">
        <v>64</v>
      </c>
      <c r="B105">
        <v>2</v>
      </c>
      <c r="C105" s="20">
        <v>483.90184520000003</v>
      </c>
      <c r="D105" s="20">
        <v>925.32910000000004</v>
      </c>
      <c r="F105" s="22">
        <f t="shared" si="11"/>
        <v>7.0227236809939503E-2</v>
      </c>
      <c r="G105" s="22">
        <f t="shared" si="12"/>
        <v>0.13429026253448184</v>
      </c>
    </row>
    <row r="106" spans="1:7" x14ac:dyDescent="0.25">
      <c r="A106" t="s">
        <v>55</v>
      </c>
      <c r="B106">
        <v>2</v>
      </c>
      <c r="C106" s="20">
        <v>561.32614049999995</v>
      </c>
      <c r="D106" s="20">
        <v>1073.3817039999999</v>
      </c>
      <c r="F106" s="22">
        <f t="shared" si="11"/>
        <v>8.1463594709398457E-2</v>
      </c>
      <c r="G106" s="22">
        <f t="shared" si="12"/>
        <v>0.15577669699339344</v>
      </c>
    </row>
    <row r="107" spans="1:7" x14ac:dyDescent="0.25">
      <c r="A107" t="s">
        <v>65</v>
      </c>
      <c r="B107">
        <v>2</v>
      </c>
      <c r="C107" s="20">
        <v>192.0236256</v>
      </c>
      <c r="D107" s="20">
        <v>335.5321237</v>
      </c>
      <c r="F107" s="22">
        <f t="shared" si="11"/>
        <v>2.7867818157504231E-2</v>
      </c>
      <c r="G107" s="22">
        <f t="shared" si="12"/>
        <v>4.8694780030613151E-2</v>
      </c>
    </row>
    <row r="108" spans="1:7" x14ac:dyDescent="0.25">
      <c r="A108" t="s">
        <v>66</v>
      </c>
      <c r="B108">
        <v>2</v>
      </c>
      <c r="C108" s="20">
        <v>414.21997950000002</v>
      </c>
      <c r="D108" s="20">
        <v>792.08167089999995</v>
      </c>
      <c r="F108" s="22">
        <f t="shared" si="11"/>
        <v>6.0114514710585334E-2</v>
      </c>
      <c r="G108" s="22">
        <f t="shared" si="12"/>
        <v>0.11495245911310045</v>
      </c>
    </row>
    <row r="109" spans="1:7" x14ac:dyDescent="0.25">
      <c r="A109" s="28" t="s">
        <v>13</v>
      </c>
      <c r="B109" s="28"/>
      <c r="C109" s="20">
        <f>SUM(C103:C108)</f>
        <v>2376.9372370999999</v>
      </c>
      <c r="D109" s="20">
        <f>SUM(D103:D108)</f>
        <v>4513.5779985999998</v>
      </c>
      <c r="E109" s="20">
        <f>C109+D109</f>
        <v>6890.5152356999997</v>
      </c>
    </row>
    <row r="111" spans="1:7" x14ac:dyDescent="0.25">
      <c r="A111" s="27" t="s">
        <v>67</v>
      </c>
    </row>
  </sheetData>
  <mergeCells count="7">
    <mergeCell ref="A96:B96"/>
    <mergeCell ref="A109:B109"/>
    <mergeCell ref="A16:B16"/>
    <mergeCell ref="A28:B28"/>
    <mergeCell ref="A41:B41"/>
    <mergeCell ref="A63:B63"/>
    <mergeCell ref="A69:B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4C3C7A4624F4E9D53BDC0DE3E9B7E" ma:contentTypeVersion="11" ma:contentTypeDescription="Create a new document." ma:contentTypeScope="" ma:versionID="eb568f6d59f5eed75ca36ca525048d09">
  <xsd:schema xmlns:xsd="http://www.w3.org/2001/XMLSchema" xmlns:xs="http://www.w3.org/2001/XMLSchema" xmlns:p="http://schemas.microsoft.com/office/2006/metadata/properties" xmlns:ns2="c013a390-6a41-41d7-a4aa-97299633717e" xmlns:ns3="84929144-d36a-41e1-af84-f5eaab08fb1e" targetNamespace="http://schemas.microsoft.com/office/2006/metadata/properties" ma:root="true" ma:fieldsID="4fdeaaf7d595c97e8280597517dfb70b" ns2:_="" ns3:_="">
    <xsd:import namespace="c013a390-6a41-41d7-a4aa-97299633717e"/>
    <xsd:import namespace="84929144-d36a-41e1-af84-f5eaab08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390-6a41-41d7-a4aa-972996337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9144-d36a-41e1-af84-f5eaab08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78706F-CD27-40DD-B7A3-0A2392D1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3a390-6a41-41d7-a4aa-97299633717e"/>
    <ds:schemaRef ds:uri="84929144-d36a-41e1-af84-f5eaab08f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29E600-FF0C-4B68-A7F5-B4CE586B62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852B4-F0CE-4859-A7D1-6F624C629417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84929144-d36a-41e1-af84-f5eaab08fb1e"/>
    <ds:schemaRef ds:uri="http://schemas.microsoft.com/office/2006/metadata/properties"/>
    <ds:schemaRef ds:uri="http://purl.org/dc/terms/"/>
    <ds:schemaRef ds:uri="http://schemas.microsoft.com/office/infopath/2007/PartnerControls"/>
    <ds:schemaRef ds:uri="c013a390-6a41-41d7-a4aa-9729963371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WC Scenarios</vt:lpstr>
      <vt:lpstr>WC-UNC All Components</vt:lpstr>
      <vt:lpstr>Nacelle</vt:lpstr>
      <vt:lpstr>Rotor Blades</vt:lpstr>
      <vt:lpstr>Towers</vt:lpstr>
      <vt:lpstr>Floating (semisubmersible)</vt:lpstr>
      <vt:lpstr>Floating (floating OSS)</vt:lpstr>
      <vt:lpstr>Floating OSS Topside</vt:lpstr>
      <vt:lpstr>Array Cable</vt:lpstr>
      <vt:lpstr>Export Cable</vt:lpstr>
      <vt:lpstr>Breakdowns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Stefek, Jeremy</dc:creator>
  <cp:keywords/>
  <dc:description/>
  <cp:lastModifiedBy>Stefek, Jeremy</cp:lastModifiedBy>
  <cp:revision/>
  <dcterms:created xsi:type="dcterms:W3CDTF">2021-10-06T23:07:23Z</dcterms:created>
  <dcterms:modified xsi:type="dcterms:W3CDTF">2022-01-20T19:33:47Z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0x010100DD04C3C7A4624F4E9D53BDC0DE3E9B7E</vt:lpwstr>
  </property>
</Properties>
</file>