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indWorkforceTeam/Shared Documents/Offshore Workforce/Supply Chain/February 2022 Scenario Updates (Most Current)/"/>
    </mc:Choice>
  </mc:AlternateContent>
  <xr:revisionPtr revIDLastSave="100" documentId="8_{BF7CA52F-941B-42FB-97FF-28C21336C513}" xr6:coauthVersionLast="47" xr6:coauthVersionMax="47" xr10:uidLastSave="{8468DFE9-FD32-48A1-8B30-9D4DC6C2091C}"/>
  <bookViews>
    <workbookView xWindow="-120" yWindow="-120" windowWidth="38640" windowHeight="21240" xr2:uid="{C3CA28CF-94FD-47D1-8867-9A9CD65560ED}"/>
  </bookViews>
  <sheets>
    <sheet name="Total-Expand Scenario" sheetId="1" r:id="rId1"/>
    <sheet name="EC-UNC All Components" sheetId="31" r:id="rId2"/>
    <sheet name="Nacelle" sheetId="17" r:id="rId3"/>
    <sheet name="Rotor Blades" sheetId="7" r:id="rId4"/>
    <sheet name="Towers" sheetId="18" r:id="rId5"/>
    <sheet name="Monopiles" sheetId="19" r:id="rId6"/>
    <sheet name="Transition Piece" sheetId="20" r:id="rId7"/>
    <sheet name="Jacket (For Turbine)" sheetId="21" r:id="rId8"/>
    <sheet name="GBF" sheetId="22" r:id="rId9"/>
    <sheet name="Jacket (For Substation)" sheetId="24" r:id="rId10"/>
    <sheet name="Substation (Topside)" sheetId="23" r:id="rId11"/>
    <sheet name="Array Cable" sheetId="25" r:id="rId12"/>
    <sheet name="Export Cable" sheetId="26" r:id="rId13"/>
    <sheet name="Breakdowns" sheetId="2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8" l="1"/>
  <c r="D5" i="26" l="1"/>
  <c r="D38" i="31" s="1" a="1"/>
  <c r="D38" i="31" s="1"/>
  <c r="D56" i="31" s="1" a="1"/>
  <c r="D56" i="31" s="1"/>
  <c r="E5" i="26"/>
  <c r="E38" i="31" s="1" a="1"/>
  <c r="E38" i="31" s="1"/>
  <c r="E56" i="31" s="1" a="1"/>
  <c r="E56" i="31" s="1"/>
  <c r="F5" i="26"/>
  <c r="F38" i="31" s="1" a="1"/>
  <c r="F38" i="31" s="1"/>
  <c r="F56" i="31" s="1" a="1"/>
  <c r="F56" i="31" s="1"/>
  <c r="G5" i="26"/>
  <c r="G38" i="31" s="1" a="1"/>
  <c r="G38" i="31" s="1"/>
  <c r="G56" i="31" s="1" a="1"/>
  <c r="G56" i="31" s="1"/>
  <c r="H5" i="26"/>
  <c r="H38" i="31" s="1" a="1"/>
  <c r="H38" i="31" s="1"/>
  <c r="H56" i="31" s="1" a="1"/>
  <c r="H56" i="31" s="1"/>
  <c r="I5" i="26"/>
  <c r="I38" i="31" s="1" a="1"/>
  <c r="I38" i="31" s="1"/>
  <c r="I56" i="31" s="1" a="1"/>
  <c r="I56" i="31" s="1"/>
  <c r="J5" i="26"/>
  <c r="J38" i="31" s="1" a="1"/>
  <c r="J38" i="31" s="1"/>
  <c r="J56" i="31" s="1" a="1"/>
  <c r="J56" i="31" s="1"/>
  <c r="K5" i="26"/>
  <c r="K38" i="31" s="1" a="1"/>
  <c r="K38" i="31" s="1"/>
  <c r="K56" i="31" s="1" a="1"/>
  <c r="K56" i="31" s="1"/>
  <c r="L5" i="26"/>
  <c r="L38" i="31" s="1" a="1"/>
  <c r="L38" i="31" s="1"/>
  <c r="L56" i="31" s="1" a="1"/>
  <c r="L56" i="31" s="1"/>
  <c r="M5" i="26"/>
  <c r="M38" i="31" s="1" a="1"/>
  <c r="M38" i="31" s="1"/>
  <c r="M56" i="31" s="1" a="1"/>
  <c r="M56" i="31" s="1"/>
  <c r="N5" i="26"/>
  <c r="N38" i="31" s="1" a="1"/>
  <c r="N38" i="31" s="1"/>
  <c r="N56" i="31" s="1" a="1"/>
  <c r="N56" i="31" s="1"/>
  <c r="O5" i="26"/>
  <c r="O38" i="31" s="1" a="1"/>
  <c r="O38" i="31" s="1"/>
  <c r="O56" i="31" s="1" a="1"/>
  <c r="O56" i="31" s="1"/>
  <c r="P5" i="26"/>
  <c r="P38" i="31" s="1" a="1"/>
  <c r="P38" i="31" s="1"/>
  <c r="P56" i="31" s="1" a="1"/>
  <c r="P56" i="31" s="1"/>
  <c r="Q5" i="26"/>
  <c r="Q38" i="31" s="1" a="1"/>
  <c r="Q38" i="31" s="1"/>
  <c r="Q56" i="31" s="1" a="1"/>
  <c r="Q56" i="31" s="1"/>
  <c r="D6" i="26"/>
  <c r="D39" i="31" s="1" a="1"/>
  <c r="D39" i="31" s="1"/>
  <c r="D102" i="31" s="1" a="1"/>
  <c r="D102" i="31" s="1"/>
  <c r="E6" i="26"/>
  <c r="E39" i="31" s="1" a="1"/>
  <c r="E39" i="31" s="1"/>
  <c r="E102" i="31" s="1" a="1"/>
  <c r="E102" i="31" s="1"/>
  <c r="F6" i="26"/>
  <c r="F39" i="31" s="1" a="1"/>
  <c r="F39" i="31" s="1"/>
  <c r="F102" i="31" s="1" a="1"/>
  <c r="F102" i="31" s="1"/>
  <c r="G6" i="26"/>
  <c r="G39" i="31" s="1" a="1"/>
  <c r="G39" i="31" s="1"/>
  <c r="G102" i="31" s="1" a="1"/>
  <c r="G102" i="31" s="1"/>
  <c r="H6" i="26"/>
  <c r="H39" i="31" s="1" a="1"/>
  <c r="H39" i="31" s="1"/>
  <c r="H102" i="31" s="1" a="1"/>
  <c r="H102" i="31" s="1"/>
  <c r="I6" i="26"/>
  <c r="I39" i="31" s="1" a="1"/>
  <c r="I39" i="31" s="1"/>
  <c r="I102" i="31" s="1" a="1"/>
  <c r="I102" i="31" s="1"/>
  <c r="J6" i="26"/>
  <c r="J39" i="31" s="1" a="1"/>
  <c r="J39" i="31" s="1"/>
  <c r="J102" i="31" s="1" a="1"/>
  <c r="J102" i="31" s="1"/>
  <c r="K6" i="26"/>
  <c r="K39" i="31" s="1" a="1"/>
  <c r="K39" i="31" s="1"/>
  <c r="K102" i="31" s="1" a="1"/>
  <c r="K102" i="31" s="1"/>
  <c r="L6" i="26"/>
  <c r="L39" i="31" s="1" a="1"/>
  <c r="L39" i="31" s="1"/>
  <c r="L102" i="31" s="1" a="1"/>
  <c r="L102" i="31" s="1"/>
  <c r="M6" i="26"/>
  <c r="M39" i="31" s="1" a="1"/>
  <c r="M39" i="31" s="1"/>
  <c r="M102" i="31" s="1" a="1"/>
  <c r="M102" i="31" s="1"/>
  <c r="N6" i="26"/>
  <c r="N39" i="31" s="1" a="1"/>
  <c r="N39" i="31" s="1"/>
  <c r="N102" i="31" s="1" a="1"/>
  <c r="N102" i="31" s="1"/>
  <c r="O6" i="26"/>
  <c r="O39" i="31" s="1" a="1"/>
  <c r="O39" i="31" s="1"/>
  <c r="O102" i="31" s="1" a="1"/>
  <c r="O102" i="31" s="1"/>
  <c r="P6" i="26"/>
  <c r="P39" i="31" s="1" a="1"/>
  <c r="P39" i="31" s="1"/>
  <c r="P102" i="31" s="1" a="1"/>
  <c r="P102" i="31" s="1"/>
  <c r="Q6" i="26"/>
  <c r="Q39" i="31" s="1" a="1"/>
  <c r="Q39" i="31" s="1"/>
  <c r="Q102" i="31" s="1" a="1"/>
  <c r="Q102" i="31" s="1"/>
  <c r="C6" i="26"/>
  <c r="C5" i="26"/>
  <c r="D6" i="25"/>
  <c r="D36" i="31" s="1" a="1"/>
  <c r="D36" i="31" s="1"/>
  <c r="D101" i="31" s="1" a="1"/>
  <c r="D101" i="31" s="1"/>
  <c r="E6" i="25"/>
  <c r="E36" i="31" s="1" a="1"/>
  <c r="E36" i="31" s="1"/>
  <c r="E101" i="31" s="1" a="1"/>
  <c r="E101" i="31" s="1"/>
  <c r="F6" i="25"/>
  <c r="F36" i="31" s="1" a="1"/>
  <c r="F36" i="31" s="1"/>
  <c r="F101" i="31" s="1" a="1"/>
  <c r="F101" i="31" s="1"/>
  <c r="G6" i="25"/>
  <c r="G36" i="31" s="1" a="1"/>
  <c r="G36" i="31" s="1"/>
  <c r="G101" i="31" s="1" a="1"/>
  <c r="G101" i="31" s="1"/>
  <c r="H6" i="25"/>
  <c r="H36" i="31" s="1" a="1"/>
  <c r="H36" i="31" s="1"/>
  <c r="H101" i="31" s="1" a="1"/>
  <c r="H101" i="31" s="1"/>
  <c r="I6" i="25"/>
  <c r="I36" i="31" s="1" a="1"/>
  <c r="I36" i="31" s="1"/>
  <c r="I101" i="31" s="1" a="1"/>
  <c r="I101" i="31" s="1"/>
  <c r="J6" i="25"/>
  <c r="J36" i="31" s="1" a="1"/>
  <c r="J36" i="31" s="1"/>
  <c r="J101" i="31" s="1" a="1"/>
  <c r="J101" i="31" s="1"/>
  <c r="K6" i="25"/>
  <c r="K36" i="31" s="1" a="1"/>
  <c r="K36" i="31" s="1"/>
  <c r="K101" i="31" s="1" a="1"/>
  <c r="K101" i="31" s="1"/>
  <c r="L6" i="25"/>
  <c r="L36" i="31" s="1" a="1"/>
  <c r="L36" i="31" s="1"/>
  <c r="L101" i="31" s="1" a="1"/>
  <c r="L101" i="31" s="1"/>
  <c r="M6" i="25"/>
  <c r="M36" i="31" s="1" a="1"/>
  <c r="M36" i="31" s="1"/>
  <c r="M101" i="31" s="1" a="1"/>
  <c r="M101" i="31" s="1"/>
  <c r="N6" i="25"/>
  <c r="N36" i="31" s="1" a="1"/>
  <c r="N36" i="31" s="1"/>
  <c r="N101" i="31" s="1" a="1"/>
  <c r="N101" i="31" s="1"/>
  <c r="O6" i="25"/>
  <c r="O36" i="31" s="1" a="1"/>
  <c r="O36" i="31" s="1"/>
  <c r="O101" i="31" s="1" a="1"/>
  <c r="O101" i="31" s="1"/>
  <c r="P6" i="25"/>
  <c r="P36" i="31" s="1" a="1"/>
  <c r="P36" i="31" s="1"/>
  <c r="P101" i="31" s="1" a="1"/>
  <c r="P101" i="31" s="1"/>
  <c r="Q6" i="25"/>
  <c r="Q36" i="31" s="1" a="1"/>
  <c r="Q36" i="31" s="1"/>
  <c r="Q101" i="31" s="1" a="1"/>
  <c r="Q101" i="31" s="1"/>
  <c r="D5" i="25"/>
  <c r="D35" i="31" s="1" a="1"/>
  <c r="D35" i="31" s="1"/>
  <c r="D55" i="31" s="1" a="1"/>
  <c r="D55" i="31" s="1"/>
  <c r="E5" i="25"/>
  <c r="E35" i="31" s="1" a="1"/>
  <c r="E35" i="31" s="1"/>
  <c r="E55" i="31" s="1" a="1"/>
  <c r="E55" i="31" s="1"/>
  <c r="F5" i="25"/>
  <c r="F35" i="31" s="1" a="1"/>
  <c r="F35" i="31" s="1"/>
  <c r="F55" i="31" s="1" a="1"/>
  <c r="F55" i="31" s="1"/>
  <c r="G5" i="25"/>
  <c r="G35" i="31" s="1" a="1"/>
  <c r="G35" i="31" s="1"/>
  <c r="G55" i="31" s="1" a="1"/>
  <c r="G55" i="31" s="1"/>
  <c r="H5" i="25"/>
  <c r="H35" i="31" s="1" a="1"/>
  <c r="H35" i="31" s="1"/>
  <c r="H55" i="31" s="1" a="1"/>
  <c r="H55" i="31" s="1"/>
  <c r="I5" i="25"/>
  <c r="I35" i="31" s="1" a="1"/>
  <c r="I35" i="31" s="1"/>
  <c r="I55" i="31" s="1" a="1"/>
  <c r="I55" i="31" s="1"/>
  <c r="J5" i="25"/>
  <c r="J35" i="31" s="1" a="1"/>
  <c r="J35" i="31" s="1"/>
  <c r="J55" i="31" s="1" a="1"/>
  <c r="J55" i="31" s="1"/>
  <c r="K5" i="25"/>
  <c r="K35" i="31" s="1" a="1"/>
  <c r="K35" i="31" s="1"/>
  <c r="K55" i="31" s="1" a="1"/>
  <c r="K55" i="31" s="1"/>
  <c r="L5" i="25"/>
  <c r="L35" i="31" s="1" a="1"/>
  <c r="L35" i="31" s="1"/>
  <c r="L55" i="31" s="1" a="1"/>
  <c r="L55" i="31" s="1"/>
  <c r="M5" i="25"/>
  <c r="M35" i="31" s="1" a="1"/>
  <c r="M35" i="31" s="1"/>
  <c r="M55" i="31" s="1" a="1"/>
  <c r="M55" i="31" s="1"/>
  <c r="N5" i="25"/>
  <c r="N35" i="31" s="1" a="1"/>
  <c r="N35" i="31" s="1"/>
  <c r="N55" i="31" s="1" a="1"/>
  <c r="N55" i="31" s="1"/>
  <c r="O5" i="25"/>
  <c r="O35" i="31" s="1" a="1"/>
  <c r="O35" i="31" s="1"/>
  <c r="O55" i="31" s="1" a="1"/>
  <c r="O55" i="31" s="1"/>
  <c r="P5" i="25"/>
  <c r="P35" i="31" s="1" a="1"/>
  <c r="P35" i="31" s="1"/>
  <c r="P55" i="31" s="1" a="1"/>
  <c r="P55" i="31" s="1"/>
  <c r="Q5" i="25"/>
  <c r="Q35" i="31" s="1" a="1"/>
  <c r="Q35" i="31" s="1"/>
  <c r="Q55" i="31" s="1" a="1"/>
  <c r="Q55" i="31" s="1"/>
  <c r="C6" i="25"/>
  <c r="C5" i="25"/>
  <c r="D6" i="23"/>
  <c r="D33" i="31" s="1" a="1"/>
  <c r="D33" i="31" s="1"/>
  <c r="D100" i="31" s="1" a="1"/>
  <c r="D100" i="31" s="1"/>
  <c r="E6" i="23"/>
  <c r="E33" i="31" s="1" a="1"/>
  <c r="E33" i="31" s="1"/>
  <c r="E100" i="31" s="1" a="1"/>
  <c r="E100" i="31" s="1"/>
  <c r="F6" i="23"/>
  <c r="F33" i="31" s="1" a="1"/>
  <c r="F33" i="31" s="1"/>
  <c r="F100" i="31" s="1" a="1"/>
  <c r="F100" i="31" s="1"/>
  <c r="G6" i="23"/>
  <c r="G33" i="31" s="1" a="1"/>
  <c r="G33" i="31" s="1"/>
  <c r="G100" i="31" s="1" a="1"/>
  <c r="G100" i="31" s="1"/>
  <c r="H6" i="23"/>
  <c r="H33" i="31" s="1" a="1"/>
  <c r="H33" i="31" s="1"/>
  <c r="H100" i="31" s="1" a="1"/>
  <c r="H100" i="31" s="1"/>
  <c r="I6" i="23"/>
  <c r="I33" i="31" s="1" a="1"/>
  <c r="I33" i="31" s="1"/>
  <c r="I100" i="31" s="1" a="1"/>
  <c r="I100" i="31" s="1"/>
  <c r="J6" i="23"/>
  <c r="J33" i="31" s="1" a="1"/>
  <c r="J33" i="31" s="1"/>
  <c r="J100" i="31" s="1" a="1"/>
  <c r="J100" i="31" s="1"/>
  <c r="K6" i="23"/>
  <c r="K33" i="31" s="1" a="1"/>
  <c r="K33" i="31" s="1"/>
  <c r="K100" i="31" s="1" a="1"/>
  <c r="K100" i="31" s="1"/>
  <c r="L6" i="23"/>
  <c r="L33" i="31" s="1" a="1"/>
  <c r="L33" i="31" s="1"/>
  <c r="L100" i="31" s="1" a="1"/>
  <c r="L100" i="31" s="1"/>
  <c r="M6" i="23"/>
  <c r="M33" i="31" s="1" a="1"/>
  <c r="M33" i="31" s="1"/>
  <c r="M100" i="31" s="1" a="1"/>
  <c r="M100" i="31" s="1"/>
  <c r="N6" i="23"/>
  <c r="N33" i="31" s="1" a="1"/>
  <c r="N33" i="31" s="1"/>
  <c r="N100" i="31" s="1" a="1"/>
  <c r="N100" i="31" s="1"/>
  <c r="O6" i="23"/>
  <c r="O33" i="31" s="1" a="1"/>
  <c r="O33" i="31" s="1"/>
  <c r="O100" i="31" s="1" a="1"/>
  <c r="O100" i="31" s="1"/>
  <c r="P6" i="23"/>
  <c r="P33" i="31" s="1" a="1"/>
  <c r="P33" i="31" s="1"/>
  <c r="P100" i="31" s="1" a="1"/>
  <c r="P100" i="31" s="1"/>
  <c r="Q6" i="23"/>
  <c r="Q33" i="31" s="1" a="1"/>
  <c r="Q33" i="31" s="1"/>
  <c r="Q100" i="31" s="1" a="1"/>
  <c r="Q100" i="31" s="1"/>
  <c r="D5" i="23"/>
  <c r="D32" i="31" s="1" a="1"/>
  <c r="D32" i="31" s="1"/>
  <c r="D54" i="31" s="1" a="1"/>
  <c r="D54" i="31" s="1"/>
  <c r="E5" i="23"/>
  <c r="E32" i="31" s="1" a="1"/>
  <c r="E32" i="31" s="1"/>
  <c r="E54" i="31" s="1" a="1"/>
  <c r="E54" i="31" s="1"/>
  <c r="F5" i="23"/>
  <c r="F32" i="31" s="1" a="1"/>
  <c r="F32" i="31" s="1"/>
  <c r="F54" i="31" s="1" a="1"/>
  <c r="F54" i="31" s="1"/>
  <c r="G5" i="23"/>
  <c r="G32" i="31" s="1" a="1"/>
  <c r="G32" i="31" s="1"/>
  <c r="G54" i="31" s="1" a="1"/>
  <c r="G54" i="31" s="1"/>
  <c r="H5" i="23"/>
  <c r="H32" i="31" s="1" a="1"/>
  <c r="H32" i="31" s="1"/>
  <c r="H54" i="31" s="1" a="1"/>
  <c r="H54" i="31" s="1"/>
  <c r="I5" i="23"/>
  <c r="I32" i="31" s="1" a="1"/>
  <c r="I32" i="31" s="1"/>
  <c r="I54" i="31" s="1" a="1"/>
  <c r="I54" i="31" s="1"/>
  <c r="J5" i="23"/>
  <c r="J32" i="31" s="1" a="1"/>
  <c r="J32" i="31" s="1"/>
  <c r="J54" i="31" s="1" a="1"/>
  <c r="J54" i="31" s="1"/>
  <c r="K5" i="23"/>
  <c r="K32" i="31" s="1" a="1"/>
  <c r="K32" i="31" s="1"/>
  <c r="K54" i="31" s="1" a="1"/>
  <c r="K54" i="31" s="1"/>
  <c r="L5" i="23"/>
  <c r="L32" i="31" s="1" a="1"/>
  <c r="L32" i="31" s="1"/>
  <c r="L54" i="31" s="1" a="1"/>
  <c r="L54" i="31" s="1"/>
  <c r="M5" i="23"/>
  <c r="M32" i="31" s="1" a="1"/>
  <c r="M32" i="31" s="1"/>
  <c r="M54" i="31" s="1" a="1"/>
  <c r="M54" i="31" s="1"/>
  <c r="N5" i="23"/>
  <c r="N32" i="31" s="1" a="1"/>
  <c r="N32" i="31" s="1"/>
  <c r="N54" i="31" s="1" a="1"/>
  <c r="N54" i="31" s="1"/>
  <c r="O5" i="23"/>
  <c r="O32" i="31" s="1" a="1"/>
  <c r="O32" i="31" s="1"/>
  <c r="O54" i="31" s="1" a="1"/>
  <c r="O54" i="31" s="1"/>
  <c r="P5" i="23"/>
  <c r="P32" i="31" s="1" a="1"/>
  <c r="P32" i="31" s="1"/>
  <c r="P54" i="31" s="1" a="1"/>
  <c r="P54" i="31" s="1"/>
  <c r="Q5" i="23"/>
  <c r="Q32" i="31" s="1" a="1"/>
  <c r="Q32" i="31" s="1"/>
  <c r="Q54" i="31" s="1" a="1"/>
  <c r="Q54" i="31" s="1"/>
  <c r="C6" i="23"/>
  <c r="C5" i="23"/>
  <c r="D6" i="24"/>
  <c r="D30" i="31" s="1" a="1"/>
  <c r="D30" i="31" s="1"/>
  <c r="D99" i="31" s="1" a="1"/>
  <c r="D99" i="31" s="1"/>
  <c r="E6" i="24"/>
  <c r="E30" i="31" s="1" a="1"/>
  <c r="E30" i="31" s="1"/>
  <c r="E99" i="31" s="1" a="1"/>
  <c r="E99" i="31" s="1"/>
  <c r="F6" i="24"/>
  <c r="F30" i="31" s="1" a="1"/>
  <c r="F30" i="31" s="1"/>
  <c r="F99" i="31" s="1" a="1"/>
  <c r="F99" i="31" s="1"/>
  <c r="G6" i="24"/>
  <c r="G30" i="31" s="1" a="1"/>
  <c r="G30" i="31" s="1"/>
  <c r="G99" i="31" s="1" a="1"/>
  <c r="G99" i="31" s="1"/>
  <c r="H6" i="24"/>
  <c r="H30" i="31" s="1" a="1"/>
  <c r="H30" i="31" s="1"/>
  <c r="H99" i="31" s="1" a="1"/>
  <c r="H99" i="31" s="1"/>
  <c r="I6" i="24"/>
  <c r="I30" i="31" s="1" a="1"/>
  <c r="I30" i="31" s="1"/>
  <c r="I99" i="31" s="1" a="1"/>
  <c r="I99" i="31" s="1"/>
  <c r="J6" i="24"/>
  <c r="J30" i="31" s="1" a="1"/>
  <c r="J30" i="31" s="1"/>
  <c r="J99" i="31" s="1" a="1"/>
  <c r="J99" i="31" s="1"/>
  <c r="K6" i="24"/>
  <c r="K30" i="31" s="1" a="1"/>
  <c r="K30" i="31" s="1"/>
  <c r="K99" i="31" s="1" a="1"/>
  <c r="K99" i="31" s="1"/>
  <c r="L6" i="24"/>
  <c r="L30" i="31" s="1" a="1"/>
  <c r="L30" i="31" s="1"/>
  <c r="L99" i="31" s="1" a="1"/>
  <c r="L99" i="31" s="1"/>
  <c r="M6" i="24"/>
  <c r="M30" i="31" s="1" a="1"/>
  <c r="M30" i="31" s="1"/>
  <c r="M99" i="31" s="1" a="1"/>
  <c r="M99" i="31" s="1"/>
  <c r="N6" i="24"/>
  <c r="N30" i="31" s="1" a="1"/>
  <c r="N30" i="31" s="1"/>
  <c r="N99" i="31" s="1" a="1"/>
  <c r="N99" i="31" s="1"/>
  <c r="O6" i="24"/>
  <c r="O30" i="31" s="1" a="1"/>
  <c r="O30" i="31" s="1"/>
  <c r="O99" i="31" s="1" a="1"/>
  <c r="O99" i="31" s="1"/>
  <c r="P6" i="24"/>
  <c r="P30" i="31" s="1" a="1"/>
  <c r="P30" i="31" s="1"/>
  <c r="P99" i="31" s="1" a="1"/>
  <c r="P99" i="31" s="1"/>
  <c r="Q6" i="24"/>
  <c r="Q30" i="31" s="1" a="1"/>
  <c r="Q30" i="31" s="1"/>
  <c r="Q99" i="31" s="1" a="1"/>
  <c r="Q99" i="31" s="1"/>
  <c r="D5" i="24"/>
  <c r="D29" i="31" s="1" a="1"/>
  <c r="D29" i="31" s="1"/>
  <c r="D53" i="31" s="1" a="1"/>
  <c r="D53" i="31" s="1"/>
  <c r="E5" i="24"/>
  <c r="E29" i="31" s="1" a="1"/>
  <c r="E29" i="31" s="1"/>
  <c r="E53" i="31" s="1" a="1"/>
  <c r="E53" i="31" s="1"/>
  <c r="F5" i="24"/>
  <c r="F29" i="31" s="1" a="1"/>
  <c r="F29" i="31" s="1"/>
  <c r="F53" i="31" s="1" a="1"/>
  <c r="F53" i="31" s="1"/>
  <c r="G5" i="24"/>
  <c r="G29" i="31" s="1" a="1"/>
  <c r="G29" i="31" s="1"/>
  <c r="G53" i="31" s="1" a="1"/>
  <c r="G53" i="31" s="1"/>
  <c r="H5" i="24"/>
  <c r="H29" i="31" s="1" a="1"/>
  <c r="H29" i="31" s="1"/>
  <c r="H53" i="31" s="1" a="1"/>
  <c r="H53" i="31" s="1"/>
  <c r="I5" i="24"/>
  <c r="I29" i="31" s="1" a="1"/>
  <c r="I29" i="31" s="1"/>
  <c r="I53" i="31" s="1" a="1"/>
  <c r="I53" i="31" s="1"/>
  <c r="J5" i="24"/>
  <c r="J29" i="31" s="1" a="1"/>
  <c r="J29" i="31" s="1"/>
  <c r="J53" i="31" s="1" a="1"/>
  <c r="J53" i="31" s="1"/>
  <c r="K5" i="24"/>
  <c r="K29" i="31" s="1" a="1"/>
  <c r="K29" i="31" s="1"/>
  <c r="K53" i="31" s="1" a="1"/>
  <c r="K53" i="31" s="1"/>
  <c r="L5" i="24"/>
  <c r="L29" i="31" s="1" a="1"/>
  <c r="L29" i="31" s="1"/>
  <c r="L53" i="31" s="1" a="1"/>
  <c r="L53" i="31" s="1"/>
  <c r="M5" i="24"/>
  <c r="M29" i="31" s="1" a="1"/>
  <c r="M29" i="31" s="1"/>
  <c r="M53" i="31" s="1" a="1"/>
  <c r="M53" i="31" s="1"/>
  <c r="N5" i="24"/>
  <c r="N29" i="31" s="1" a="1"/>
  <c r="N29" i="31" s="1"/>
  <c r="N53" i="31" s="1" a="1"/>
  <c r="N53" i="31" s="1"/>
  <c r="O5" i="24"/>
  <c r="O29" i="31" s="1" a="1"/>
  <c r="O29" i="31" s="1"/>
  <c r="O53" i="31" s="1" a="1"/>
  <c r="O53" i="31" s="1"/>
  <c r="P5" i="24"/>
  <c r="P29" i="31" s="1" a="1"/>
  <c r="P29" i="31" s="1"/>
  <c r="P53" i="31" s="1" a="1"/>
  <c r="P53" i="31" s="1"/>
  <c r="Q5" i="24"/>
  <c r="Q29" i="31" s="1" a="1"/>
  <c r="Q29" i="31" s="1"/>
  <c r="Q53" i="31" s="1" a="1"/>
  <c r="Q53" i="31" s="1"/>
  <c r="C6" i="24"/>
  <c r="C5" i="24"/>
  <c r="D6" i="22"/>
  <c r="D27" i="31" s="1" a="1"/>
  <c r="D27" i="31" s="1"/>
  <c r="D98" i="31" s="1" a="1"/>
  <c r="D98" i="31" s="1"/>
  <c r="E6" i="22"/>
  <c r="E27" i="31" s="1" a="1"/>
  <c r="E27" i="31" s="1"/>
  <c r="E98" i="31" s="1" a="1"/>
  <c r="E98" i="31" s="1"/>
  <c r="F6" i="22"/>
  <c r="F27" i="31" s="1" a="1"/>
  <c r="F27" i="31" s="1"/>
  <c r="F98" i="31" s="1" a="1"/>
  <c r="F98" i="31" s="1"/>
  <c r="G6" i="22"/>
  <c r="G27" i="31" s="1" a="1"/>
  <c r="G27" i="31" s="1"/>
  <c r="G98" i="31" s="1" a="1"/>
  <c r="G98" i="31" s="1"/>
  <c r="H6" i="22"/>
  <c r="H27" i="31" s="1" a="1"/>
  <c r="H27" i="31" s="1"/>
  <c r="H98" i="31" s="1" a="1"/>
  <c r="H98" i="31" s="1"/>
  <c r="I6" i="22"/>
  <c r="I27" i="31" s="1" a="1"/>
  <c r="I27" i="31" s="1"/>
  <c r="I98" i="31" s="1" a="1"/>
  <c r="I98" i="31" s="1"/>
  <c r="J6" i="22"/>
  <c r="J27" i="31" s="1" a="1"/>
  <c r="J27" i="31" s="1"/>
  <c r="J98" i="31" s="1" a="1"/>
  <c r="J98" i="31" s="1"/>
  <c r="K6" i="22"/>
  <c r="K27" i="31" s="1" a="1"/>
  <c r="K27" i="31" s="1"/>
  <c r="K98" i="31" s="1" a="1"/>
  <c r="K98" i="31" s="1"/>
  <c r="L6" i="22"/>
  <c r="L27" i="31" s="1" a="1"/>
  <c r="L27" i="31" s="1"/>
  <c r="L98" i="31" s="1" a="1"/>
  <c r="L98" i="31" s="1"/>
  <c r="M6" i="22"/>
  <c r="M27" i="31" s="1" a="1"/>
  <c r="M27" i="31" s="1"/>
  <c r="M98" i="31" s="1" a="1"/>
  <c r="M98" i="31" s="1"/>
  <c r="N6" i="22"/>
  <c r="N27" i="31" s="1" a="1"/>
  <c r="N27" i="31" s="1"/>
  <c r="N98" i="31" s="1" a="1"/>
  <c r="N98" i="31" s="1"/>
  <c r="O6" i="22"/>
  <c r="O27" i="31" s="1" a="1"/>
  <c r="O27" i="31" s="1"/>
  <c r="O98" i="31" s="1" a="1"/>
  <c r="O98" i="31" s="1"/>
  <c r="P6" i="22"/>
  <c r="P27" i="31" s="1" a="1"/>
  <c r="P27" i="31" s="1"/>
  <c r="P98" i="31" s="1" a="1"/>
  <c r="P98" i="31" s="1"/>
  <c r="Q6" i="22"/>
  <c r="Q27" i="31" s="1" a="1"/>
  <c r="Q27" i="31" s="1"/>
  <c r="Q98" i="31" s="1" a="1"/>
  <c r="Q98" i="31" s="1"/>
  <c r="D5" i="22"/>
  <c r="D26" i="31" s="1" a="1"/>
  <c r="D26" i="31" s="1"/>
  <c r="D52" i="31" s="1" a="1"/>
  <c r="D52" i="31" s="1"/>
  <c r="E5" i="22"/>
  <c r="E26" i="31" s="1" a="1"/>
  <c r="E26" i="31" s="1"/>
  <c r="E52" i="31" s="1" a="1"/>
  <c r="E52" i="31" s="1"/>
  <c r="F5" i="22"/>
  <c r="F26" i="31" s="1" a="1"/>
  <c r="F26" i="31" s="1"/>
  <c r="F52" i="31" s="1" a="1"/>
  <c r="F52" i="31" s="1"/>
  <c r="G5" i="22"/>
  <c r="G26" i="31" s="1" a="1"/>
  <c r="G26" i="31" s="1"/>
  <c r="G52" i="31" s="1" a="1"/>
  <c r="G52" i="31" s="1"/>
  <c r="H5" i="22"/>
  <c r="H26" i="31" s="1" a="1"/>
  <c r="H26" i="31" s="1"/>
  <c r="H52" i="31" s="1" a="1"/>
  <c r="H52" i="31" s="1"/>
  <c r="I5" i="22"/>
  <c r="I26" i="31" s="1" a="1"/>
  <c r="I26" i="31" s="1"/>
  <c r="I52" i="31" s="1" a="1"/>
  <c r="I52" i="31" s="1"/>
  <c r="J5" i="22"/>
  <c r="J26" i="31" s="1" a="1"/>
  <c r="J26" i="31" s="1"/>
  <c r="J52" i="31" s="1" a="1"/>
  <c r="J52" i="31" s="1"/>
  <c r="K5" i="22"/>
  <c r="K26" i="31" s="1" a="1"/>
  <c r="K26" i="31" s="1"/>
  <c r="K52" i="31" s="1" a="1"/>
  <c r="K52" i="31" s="1"/>
  <c r="L5" i="22"/>
  <c r="L26" i="31" s="1" a="1"/>
  <c r="L26" i="31" s="1"/>
  <c r="L52" i="31" s="1" a="1"/>
  <c r="L52" i="31" s="1"/>
  <c r="M5" i="22"/>
  <c r="M26" i="31" s="1" a="1"/>
  <c r="M26" i="31" s="1"/>
  <c r="M52" i="31" s="1" a="1"/>
  <c r="M52" i="31" s="1"/>
  <c r="N5" i="22"/>
  <c r="N26" i="31" s="1" a="1"/>
  <c r="N26" i="31" s="1"/>
  <c r="N52" i="31" s="1" a="1"/>
  <c r="N52" i="31" s="1"/>
  <c r="O5" i="22"/>
  <c r="O26" i="31" s="1" a="1"/>
  <c r="O26" i="31" s="1"/>
  <c r="O52" i="31" s="1" a="1"/>
  <c r="O52" i="31" s="1"/>
  <c r="P5" i="22"/>
  <c r="P26" i="31" s="1" a="1"/>
  <c r="P26" i="31" s="1"/>
  <c r="P52" i="31" s="1" a="1"/>
  <c r="P52" i="31" s="1"/>
  <c r="Q5" i="22"/>
  <c r="Q26" i="31" s="1" a="1"/>
  <c r="Q26" i="31" s="1"/>
  <c r="Q52" i="31" s="1" a="1"/>
  <c r="Q52" i="31" s="1"/>
  <c r="C6" i="22"/>
  <c r="C5" i="22"/>
  <c r="D6" i="21"/>
  <c r="D24" i="31" s="1" a="1"/>
  <c r="D24" i="31" s="1"/>
  <c r="D97" i="31" s="1" a="1"/>
  <c r="D97" i="31" s="1"/>
  <c r="E6" i="21"/>
  <c r="E24" i="31" s="1" a="1"/>
  <c r="E24" i="31" s="1"/>
  <c r="E97" i="31" s="1" a="1"/>
  <c r="E97" i="31" s="1"/>
  <c r="F6" i="21"/>
  <c r="F24" i="31" s="1" a="1"/>
  <c r="F24" i="31" s="1"/>
  <c r="F97" i="31" s="1" a="1"/>
  <c r="F97" i="31" s="1"/>
  <c r="G6" i="21"/>
  <c r="G24" i="31" s="1" a="1"/>
  <c r="G24" i="31" s="1"/>
  <c r="G97" i="31" s="1" a="1"/>
  <c r="G97" i="31" s="1"/>
  <c r="H6" i="21"/>
  <c r="H24" i="31" s="1" a="1"/>
  <c r="H24" i="31" s="1"/>
  <c r="H97" i="31" s="1" a="1"/>
  <c r="H97" i="31" s="1"/>
  <c r="I6" i="21"/>
  <c r="I24" i="31" s="1" a="1"/>
  <c r="I24" i="31" s="1"/>
  <c r="I97" i="31" s="1" a="1"/>
  <c r="I97" i="31" s="1"/>
  <c r="J6" i="21"/>
  <c r="J24" i="31" s="1" a="1"/>
  <c r="J24" i="31" s="1"/>
  <c r="J97" i="31" s="1" a="1"/>
  <c r="J97" i="31" s="1"/>
  <c r="K6" i="21"/>
  <c r="K24" i="31" s="1" a="1"/>
  <c r="K24" i="31" s="1"/>
  <c r="K97" i="31" s="1" a="1"/>
  <c r="K97" i="31" s="1"/>
  <c r="L6" i="21"/>
  <c r="L24" i="31" s="1" a="1"/>
  <c r="L24" i="31" s="1"/>
  <c r="L97" i="31" s="1" a="1"/>
  <c r="L97" i="31" s="1"/>
  <c r="M6" i="21"/>
  <c r="M24" i="31" s="1" a="1"/>
  <c r="M24" i="31" s="1"/>
  <c r="M97" i="31" s="1" a="1"/>
  <c r="M97" i="31" s="1"/>
  <c r="N6" i="21"/>
  <c r="N24" i="31" s="1" a="1"/>
  <c r="N24" i="31" s="1"/>
  <c r="N97" i="31" s="1" a="1"/>
  <c r="N97" i="31" s="1"/>
  <c r="O6" i="21"/>
  <c r="O24" i="31" s="1" a="1"/>
  <c r="O24" i="31" s="1"/>
  <c r="O97" i="31" s="1" a="1"/>
  <c r="O97" i="31" s="1"/>
  <c r="P6" i="21"/>
  <c r="P24" i="31" s="1" a="1"/>
  <c r="P24" i="31" s="1"/>
  <c r="P97" i="31" s="1" a="1"/>
  <c r="P97" i="31" s="1"/>
  <c r="Q6" i="21"/>
  <c r="Q24" i="31" s="1" a="1"/>
  <c r="Q24" i="31" s="1"/>
  <c r="Q97" i="31" s="1" a="1"/>
  <c r="Q97" i="31" s="1"/>
  <c r="D5" i="21"/>
  <c r="D23" i="31" s="1" a="1"/>
  <c r="D23" i="31" s="1"/>
  <c r="D51" i="31" s="1" a="1"/>
  <c r="D51" i="31" s="1"/>
  <c r="E5" i="21"/>
  <c r="E23" i="31" s="1" a="1"/>
  <c r="E23" i="31" s="1"/>
  <c r="E51" i="31" s="1" a="1"/>
  <c r="E51" i="31" s="1"/>
  <c r="F5" i="21"/>
  <c r="F23" i="31" s="1" a="1"/>
  <c r="F23" i="31" s="1"/>
  <c r="F51" i="31" s="1" a="1"/>
  <c r="F51" i="31" s="1"/>
  <c r="G5" i="21"/>
  <c r="G23" i="31" s="1" a="1"/>
  <c r="G23" i="31" s="1"/>
  <c r="G51" i="31" s="1" a="1"/>
  <c r="G51" i="31" s="1"/>
  <c r="H5" i="21"/>
  <c r="H23" i="31" s="1" a="1"/>
  <c r="H23" i="31" s="1"/>
  <c r="H51" i="31" s="1" a="1"/>
  <c r="H51" i="31" s="1"/>
  <c r="I5" i="21"/>
  <c r="I23" i="31" s="1" a="1"/>
  <c r="I23" i="31" s="1"/>
  <c r="I51" i="31" s="1" a="1"/>
  <c r="I51" i="31" s="1"/>
  <c r="J5" i="21"/>
  <c r="J23" i="31" s="1" a="1"/>
  <c r="J23" i="31" s="1"/>
  <c r="J51" i="31" s="1" a="1"/>
  <c r="J51" i="31" s="1"/>
  <c r="K5" i="21"/>
  <c r="K23" i="31" s="1" a="1"/>
  <c r="K23" i="31" s="1"/>
  <c r="K51" i="31" s="1" a="1"/>
  <c r="K51" i="31" s="1"/>
  <c r="L5" i="21"/>
  <c r="L23" i="31" s="1" a="1"/>
  <c r="L23" i="31" s="1"/>
  <c r="L51" i="31" s="1" a="1"/>
  <c r="L51" i="31" s="1"/>
  <c r="M5" i="21"/>
  <c r="M23" i="31" s="1" a="1"/>
  <c r="M23" i="31" s="1"/>
  <c r="M51" i="31" s="1" a="1"/>
  <c r="M51" i="31" s="1"/>
  <c r="N5" i="21"/>
  <c r="N23" i="31" s="1" a="1"/>
  <c r="N23" i="31" s="1"/>
  <c r="N51" i="31" s="1" a="1"/>
  <c r="N51" i="31" s="1"/>
  <c r="O5" i="21"/>
  <c r="O23" i="31" s="1" a="1"/>
  <c r="O23" i="31" s="1"/>
  <c r="O51" i="31" s="1" a="1"/>
  <c r="O51" i="31" s="1"/>
  <c r="P5" i="21"/>
  <c r="P23" i="31" s="1" a="1"/>
  <c r="P23" i="31" s="1"/>
  <c r="P51" i="31" s="1" a="1"/>
  <c r="P51" i="31" s="1"/>
  <c r="Q5" i="21"/>
  <c r="Q23" i="31" s="1" a="1"/>
  <c r="Q23" i="31" s="1"/>
  <c r="Q51" i="31" s="1" a="1"/>
  <c r="Q51" i="31" s="1"/>
  <c r="C6" i="21"/>
  <c r="C5" i="21"/>
  <c r="D6" i="20"/>
  <c r="D21" i="31" s="1" a="1"/>
  <c r="D21" i="31" s="1"/>
  <c r="D96" i="31" s="1" a="1"/>
  <c r="D96" i="31" s="1"/>
  <c r="E6" i="20"/>
  <c r="E21" i="31" s="1" a="1"/>
  <c r="E21" i="31" s="1"/>
  <c r="E96" i="31" s="1" a="1"/>
  <c r="E96" i="31" s="1"/>
  <c r="F6" i="20"/>
  <c r="F21" i="31" s="1" a="1"/>
  <c r="F21" i="31" s="1"/>
  <c r="F96" i="31" s="1" a="1"/>
  <c r="F96" i="31" s="1"/>
  <c r="G6" i="20"/>
  <c r="G21" i="31" s="1" a="1"/>
  <c r="G21" i="31" s="1"/>
  <c r="G96" i="31" s="1" a="1"/>
  <c r="G96" i="31" s="1"/>
  <c r="H6" i="20"/>
  <c r="H21" i="31" s="1" a="1"/>
  <c r="H21" i="31" s="1"/>
  <c r="H96" i="31" s="1" a="1"/>
  <c r="H96" i="31" s="1"/>
  <c r="I6" i="20"/>
  <c r="I21" i="31" s="1" a="1"/>
  <c r="I21" i="31" s="1"/>
  <c r="I96" i="31" s="1" a="1"/>
  <c r="I96" i="31" s="1"/>
  <c r="J6" i="20"/>
  <c r="J21" i="31" s="1" a="1"/>
  <c r="J21" i="31" s="1"/>
  <c r="J96" i="31" s="1" a="1"/>
  <c r="J96" i="31" s="1"/>
  <c r="K6" i="20"/>
  <c r="K21" i="31" s="1" a="1"/>
  <c r="K21" i="31" s="1"/>
  <c r="K96" i="31" s="1" a="1"/>
  <c r="K96" i="31" s="1"/>
  <c r="L6" i="20"/>
  <c r="L21" i="31" s="1" a="1"/>
  <c r="L21" i="31" s="1"/>
  <c r="L96" i="31" s="1" a="1"/>
  <c r="L96" i="31" s="1"/>
  <c r="M6" i="20"/>
  <c r="M21" i="31" s="1" a="1"/>
  <c r="M21" i="31" s="1"/>
  <c r="M96" i="31" s="1" a="1"/>
  <c r="M96" i="31" s="1"/>
  <c r="N6" i="20"/>
  <c r="N21" i="31" s="1" a="1"/>
  <c r="N21" i="31" s="1"/>
  <c r="N96" i="31" s="1" a="1"/>
  <c r="N96" i="31" s="1"/>
  <c r="O6" i="20"/>
  <c r="O21" i="31" s="1" a="1"/>
  <c r="O21" i="31" s="1"/>
  <c r="O96" i="31" s="1" a="1"/>
  <c r="O96" i="31" s="1"/>
  <c r="P6" i="20"/>
  <c r="P21" i="31" s="1" a="1"/>
  <c r="P21" i="31" s="1"/>
  <c r="P96" i="31" s="1" a="1"/>
  <c r="P96" i="31" s="1"/>
  <c r="Q6" i="20"/>
  <c r="Q21" i="31" s="1" a="1"/>
  <c r="Q21" i="31" s="1"/>
  <c r="Q96" i="31" s="1" a="1"/>
  <c r="Q96" i="31" s="1"/>
  <c r="D5" i="20"/>
  <c r="D20" i="31" s="1" a="1"/>
  <c r="D20" i="31" s="1"/>
  <c r="D50" i="31" s="1" a="1"/>
  <c r="D50" i="31" s="1"/>
  <c r="E5" i="20"/>
  <c r="E20" i="31" s="1" a="1"/>
  <c r="E20" i="31" s="1"/>
  <c r="E50" i="31" s="1" a="1"/>
  <c r="E50" i="31" s="1"/>
  <c r="F5" i="20"/>
  <c r="F20" i="31" s="1" a="1"/>
  <c r="F20" i="31" s="1"/>
  <c r="F50" i="31" s="1" a="1"/>
  <c r="F50" i="31" s="1"/>
  <c r="G5" i="20"/>
  <c r="G20" i="31" s="1" a="1"/>
  <c r="G20" i="31" s="1"/>
  <c r="G50" i="31" s="1" a="1"/>
  <c r="G50" i="31" s="1"/>
  <c r="H5" i="20"/>
  <c r="H20" i="31" s="1" a="1"/>
  <c r="H20" i="31" s="1"/>
  <c r="H50" i="31" s="1" a="1"/>
  <c r="H50" i="31" s="1"/>
  <c r="I5" i="20"/>
  <c r="I20" i="31" s="1" a="1"/>
  <c r="I20" i="31" s="1"/>
  <c r="I50" i="31" s="1" a="1"/>
  <c r="I50" i="31" s="1"/>
  <c r="J5" i="20"/>
  <c r="J20" i="31" s="1" a="1"/>
  <c r="J20" i="31" s="1"/>
  <c r="J50" i="31" s="1" a="1"/>
  <c r="J50" i="31" s="1"/>
  <c r="K5" i="20"/>
  <c r="K20" i="31" s="1" a="1"/>
  <c r="K20" i="31" s="1"/>
  <c r="K50" i="31" s="1" a="1"/>
  <c r="K50" i="31" s="1"/>
  <c r="L5" i="20"/>
  <c r="L20" i="31" s="1" a="1"/>
  <c r="L20" i="31" s="1"/>
  <c r="L50" i="31" s="1" a="1"/>
  <c r="L50" i="31" s="1"/>
  <c r="M5" i="20"/>
  <c r="M20" i="31" s="1" a="1"/>
  <c r="M20" i="31" s="1"/>
  <c r="M50" i="31" s="1" a="1"/>
  <c r="M50" i="31" s="1"/>
  <c r="N5" i="20"/>
  <c r="N20" i="31" s="1" a="1"/>
  <c r="N20" i="31" s="1"/>
  <c r="N50" i="31" s="1" a="1"/>
  <c r="N50" i="31" s="1"/>
  <c r="O5" i="20"/>
  <c r="O20" i="31" s="1" a="1"/>
  <c r="O20" i="31" s="1"/>
  <c r="O50" i="31" s="1" a="1"/>
  <c r="O50" i="31" s="1"/>
  <c r="P5" i="20"/>
  <c r="P20" i="31" s="1" a="1"/>
  <c r="P20" i="31" s="1"/>
  <c r="P50" i="31" s="1" a="1"/>
  <c r="P50" i="31" s="1"/>
  <c r="Q5" i="20"/>
  <c r="Q20" i="31" s="1" a="1"/>
  <c r="Q20" i="31" s="1"/>
  <c r="Q50" i="31" s="1" a="1"/>
  <c r="Q50" i="31" s="1"/>
  <c r="C6" i="20"/>
  <c r="C5" i="20"/>
  <c r="D6" i="19"/>
  <c r="D18" i="31" s="1" a="1"/>
  <c r="D18" i="31" s="1"/>
  <c r="D95" i="31" s="1" a="1"/>
  <c r="D95" i="31" s="1"/>
  <c r="E6" i="19"/>
  <c r="E18" i="31" s="1" a="1"/>
  <c r="E18" i="31" s="1"/>
  <c r="E95" i="31" s="1" a="1"/>
  <c r="E95" i="31" s="1"/>
  <c r="F6" i="19"/>
  <c r="F18" i="31" s="1" a="1"/>
  <c r="F18" i="31" s="1"/>
  <c r="F95" i="31" s="1" a="1"/>
  <c r="F95" i="31" s="1"/>
  <c r="G6" i="19"/>
  <c r="G18" i="31" s="1" a="1"/>
  <c r="G18" i="31" s="1"/>
  <c r="G95" i="31" s="1" a="1"/>
  <c r="G95" i="31" s="1"/>
  <c r="H6" i="19"/>
  <c r="H18" i="31" s="1" a="1"/>
  <c r="H18" i="31" s="1"/>
  <c r="H95" i="31" s="1" a="1"/>
  <c r="H95" i="31" s="1"/>
  <c r="I6" i="19"/>
  <c r="I18" i="31" s="1" a="1"/>
  <c r="I18" i="31" s="1"/>
  <c r="I95" i="31" s="1" a="1"/>
  <c r="I95" i="31" s="1"/>
  <c r="J6" i="19"/>
  <c r="J18" i="31" s="1" a="1"/>
  <c r="J18" i="31" s="1"/>
  <c r="J95" i="31" s="1" a="1"/>
  <c r="J95" i="31" s="1"/>
  <c r="K6" i="19"/>
  <c r="K18" i="31" s="1" a="1"/>
  <c r="K18" i="31" s="1"/>
  <c r="K95" i="31" s="1" a="1"/>
  <c r="K95" i="31" s="1"/>
  <c r="L6" i="19"/>
  <c r="L18" i="31" s="1" a="1"/>
  <c r="L18" i="31" s="1"/>
  <c r="L95" i="31" s="1" a="1"/>
  <c r="L95" i="31" s="1"/>
  <c r="M6" i="19"/>
  <c r="M18" i="31" s="1" a="1"/>
  <c r="M18" i="31" s="1"/>
  <c r="M95" i="31" s="1" a="1"/>
  <c r="M95" i="31" s="1"/>
  <c r="N6" i="19"/>
  <c r="N18" i="31" s="1" a="1"/>
  <c r="N18" i="31" s="1"/>
  <c r="N95" i="31" s="1" a="1"/>
  <c r="N95" i="31" s="1"/>
  <c r="O6" i="19"/>
  <c r="O18" i="31" s="1" a="1"/>
  <c r="O18" i="31" s="1"/>
  <c r="O95" i="31" s="1" a="1"/>
  <c r="O95" i="31" s="1"/>
  <c r="P6" i="19"/>
  <c r="P18" i="31" s="1" a="1"/>
  <c r="P18" i="31" s="1"/>
  <c r="P95" i="31" s="1" a="1"/>
  <c r="P95" i="31" s="1"/>
  <c r="Q6" i="19"/>
  <c r="Q18" i="31" s="1" a="1"/>
  <c r="Q18" i="31" s="1"/>
  <c r="Q95" i="31" s="1" a="1"/>
  <c r="Q95" i="31" s="1"/>
  <c r="D5" i="19"/>
  <c r="D17" i="31" s="1" a="1"/>
  <c r="D17" i="31" s="1"/>
  <c r="D49" i="31" s="1" a="1"/>
  <c r="D49" i="31" s="1"/>
  <c r="E5" i="19"/>
  <c r="E17" i="31" s="1" a="1"/>
  <c r="E17" i="31" s="1"/>
  <c r="E49" i="31" s="1" a="1"/>
  <c r="E49" i="31" s="1"/>
  <c r="F5" i="19"/>
  <c r="F17" i="31" s="1" a="1"/>
  <c r="F17" i="31" s="1"/>
  <c r="F49" i="31" s="1" a="1"/>
  <c r="F49" i="31" s="1"/>
  <c r="G5" i="19"/>
  <c r="G17" i="31" s="1" a="1"/>
  <c r="G17" i="31" s="1"/>
  <c r="G49" i="31" s="1" a="1"/>
  <c r="G49" i="31" s="1"/>
  <c r="H5" i="19"/>
  <c r="H17" i="31" s="1" a="1"/>
  <c r="H17" i="31" s="1"/>
  <c r="H49" i="31" s="1" a="1"/>
  <c r="H49" i="31" s="1"/>
  <c r="I5" i="19"/>
  <c r="I17" i="31" s="1" a="1"/>
  <c r="I17" i="31" s="1"/>
  <c r="I49" i="31" s="1" a="1"/>
  <c r="I49" i="31" s="1"/>
  <c r="J5" i="19"/>
  <c r="J17" i="31" s="1" a="1"/>
  <c r="J17" i="31" s="1"/>
  <c r="J49" i="31" s="1" a="1"/>
  <c r="J49" i="31" s="1"/>
  <c r="K5" i="19"/>
  <c r="K17" i="31" s="1" a="1"/>
  <c r="K17" i="31" s="1"/>
  <c r="K49" i="31" s="1" a="1"/>
  <c r="K49" i="31" s="1"/>
  <c r="L5" i="19"/>
  <c r="L17" i="31" s="1" a="1"/>
  <c r="L17" i="31" s="1"/>
  <c r="L49" i="31" s="1" a="1"/>
  <c r="L49" i="31" s="1"/>
  <c r="M5" i="19"/>
  <c r="M17" i="31" s="1" a="1"/>
  <c r="M17" i="31" s="1"/>
  <c r="M49" i="31" s="1" a="1"/>
  <c r="M49" i="31" s="1"/>
  <c r="N5" i="19"/>
  <c r="N17" i="31" s="1" a="1"/>
  <c r="N17" i="31" s="1"/>
  <c r="N49" i="31" s="1" a="1"/>
  <c r="N49" i="31" s="1"/>
  <c r="O5" i="19"/>
  <c r="O17" i="31" s="1" a="1"/>
  <c r="O17" i="31" s="1"/>
  <c r="O49" i="31" s="1" a="1"/>
  <c r="O49" i="31" s="1"/>
  <c r="P5" i="19"/>
  <c r="P17" i="31" s="1" a="1"/>
  <c r="P17" i="31" s="1"/>
  <c r="P49" i="31" s="1" a="1"/>
  <c r="P49" i="31" s="1"/>
  <c r="Q5" i="19"/>
  <c r="Q17" i="31" s="1" a="1"/>
  <c r="Q17" i="31" s="1"/>
  <c r="Q49" i="31" s="1" a="1"/>
  <c r="Q49" i="31" s="1"/>
  <c r="C6" i="19"/>
  <c r="C5" i="19"/>
  <c r="D6" i="18"/>
  <c r="D15" i="31" s="1" a="1"/>
  <c r="D15" i="31" s="1"/>
  <c r="D94" i="31" s="1" a="1"/>
  <c r="D94" i="31" s="1"/>
  <c r="E6" i="18"/>
  <c r="E15" i="31" s="1" a="1"/>
  <c r="E15" i="31" s="1"/>
  <c r="E94" i="31" s="1" a="1"/>
  <c r="E94" i="31" s="1"/>
  <c r="F6" i="18"/>
  <c r="F15" i="31" s="1" a="1"/>
  <c r="F15" i="31" s="1"/>
  <c r="F94" i="31" s="1" a="1"/>
  <c r="F94" i="31" s="1"/>
  <c r="G6" i="18"/>
  <c r="G15" i="31" s="1" a="1"/>
  <c r="G15" i="31" s="1"/>
  <c r="G94" i="31" s="1" a="1"/>
  <c r="G94" i="31" s="1"/>
  <c r="H6" i="18"/>
  <c r="H15" i="31" s="1" a="1"/>
  <c r="H15" i="31" s="1"/>
  <c r="H94" i="31" s="1" a="1"/>
  <c r="H94" i="31" s="1"/>
  <c r="I6" i="18"/>
  <c r="I15" i="31" s="1" a="1"/>
  <c r="I15" i="31" s="1"/>
  <c r="I94" i="31" s="1" a="1"/>
  <c r="I94" i="31" s="1"/>
  <c r="J6" i="18"/>
  <c r="J15" i="31" s="1" a="1"/>
  <c r="J15" i="31" s="1"/>
  <c r="J94" i="31" s="1" a="1"/>
  <c r="J94" i="31" s="1"/>
  <c r="K6" i="18"/>
  <c r="K15" i="31" s="1" a="1"/>
  <c r="K15" i="31" s="1"/>
  <c r="K94" i="31" s="1" a="1"/>
  <c r="K94" i="31" s="1"/>
  <c r="L6" i="18"/>
  <c r="L15" i="31" s="1" a="1"/>
  <c r="L15" i="31" s="1"/>
  <c r="L94" i="31" s="1" a="1"/>
  <c r="L94" i="31" s="1"/>
  <c r="M6" i="18"/>
  <c r="M15" i="31" s="1" a="1"/>
  <c r="M15" i="31" s="1"/>
  <c r="M94" i="31" s="1" a="1"/>
  <c r="M94" i="31" s="1"/>
  <c r="N6" i="18"/>
  <c r="N15" i="31" s="1" a="1"/>
  <c r="N15" i="31" s="1"/>
  <c r="N94" i="31" s="1" a="1"/>
  <c r="N94" i="31" s="1"/>
  <c r="O6" i="18"/>
  <c r="O15" i="31" s="1" a="1"/>
  <c r="O15" i="31" s="1"/>
  <c r="O94" i="31" s="1" a="1"/>
  <c r="O94" i="31" s="1"/>
  <c r="P6" i="18"/>
  <c r="P15" i="31" s="1" a="1"/>
  <c r="P15" i="31" s="1"/>
  <c r="P94" i="31" s="1" a="1"/>
  <c r="P94" i="31" s="1"/>
  <c r="Q6" i="18"/>
  <c r="Q15" i="31" s="1" a="1"/>
  <c r="Q15" i="31" s="1"/>
  <c r="Q94" i="31" s="1" a="1"/>
  <c r="Q94" i="31" s="1"/>
  <c r="D5" i="18"/>
  <c r="D14" i="31" s="1" a="1"/>
  <c r="D14" i="31" s="1"/>
  <c r="D48" i="31" s="1" a="1"/>
  <c r="D48" i="31" s="1"/>
  <c r="E5" i="18"/>
  <c r="E14" i="31" s="1" a="1"/>
  <c r="E14" i="31" s="1"/>
  <c r="E48" i="31" s="1" a="1"/>
  <c r="E48" i="31" s="1"/>
  <c r="F5" i="18"/>
  <c r="F14" i="31" s="1" a="1"/>
  <c r="F14" i="31" s="1"/>
  <c r="F48" i="31" s="1" a="1"/>
  <c r="F48" i="31" s="1"/>
  <c r="G5" i="18"/>
  <c r="G14" i="31" s="1" a="1"/>
  <c r="G14" i="31" s="1"/>
  <c r="G48" i="31" s="1" a="1"/>
  <c r="G48" i="31" s="1"/>
  <c r="H5" i="18"/>
  <c r="H14" i="31" s="1" a="1"/>
  <c r="H14" i="31" s="1"/>
  <c r="H48" i="31" s="1" a="1"/>
  <c r="H48" i="31" s="1"/>
  <c r="I5" i="18"/>
  <c r="I14" i="31" s="1" a="1"/>
  <c r="I14" i="31" s="1"/>
  <c r="I48" i="31" s="1" a="1"/>
  <c r="I48" i="31" s="1"/>
  <c r="J5" i="18"/>
  <c r="J14" i="31" s="1" a="1"/>
  <c r="J14" i="31" s="1"/>
  <c r="J48" i="31" s="1" a="1"/>
  <c r="J48" i="31" s="1"/>
  <c r="K5" i="18"/>
  <c r="K14" i="31" s="1" a="1"/>
  <c r="K14" i="31" s="1"/>
  <c r="K48" i="31" s="1" a="1"/>
  <c r="K48" i="31" s="1"/>
  <c r="L5" i="18"/>
  <c r="L14" i="31" s="1" a="1"/>
  <c r="L14" i="31" s="1"/>
  <c r="L48" i="31" s="1" a="1"/>
  <c r="L48" i="31" s="1"/>
  <c r="M5" i="18"/>
  <c r="M14" i="31" s="1" a="1"/>
  <c r="M14" i="31" s="1"/>
  <c r="M48" i="31" s="1" a="1"/>
  <c r="M48" i="31" s="1"/>
  <c r="N5" i="18"/>
  <c r="N14" i="31" s="1" a="1"/>
  <c r="N14" i="31" s="1"/>
  <c r="N48" i="31" s="1" a="1"/>
  <c r="N48" i="31" s="1"/>
  <c r="O5" i="18"/>
  <c r="O14" i="31" s="1" a="1"/>
  <c r="O14" i="31" s="1"/>
  <c r="O48" i="31" s="1" a="1"/>
  <c r="O48" i="31" s="1"/>
  <c r="P5" i="18"/>
  <c r="P14" i="31" s="1" a="1"/>
  <c r="P14" i="31" s="1"/>
  <c r="P48" i="31" s="1" a="1"/>
  <c r="P48" i="31" s="1"/>
  <c r="Q5" i="18"/>
  <c r="Q14" i="31" s="1" a="1"/>
  <c r="Q14" i="31" s="1"/>
  <c r="Q48" i="31" s="1" a="1"/>
  <c r="Q48" i="31" s="1"/>
  <c r="C6" i="18"/>
  <c r="C6" i="7"/>
  <c r="C5" i="7"/>
  <c r="D6" i="7"/>
  <c r="D12" i="31" s="1" a="1"/>
  <c r="D12" i="31" s="1"/>
  <c r="D93" i="31" s="1" a="1"/>
  <c r="D93" i="31" s="1"/>
  <c r="E6" i="7"/>
  <c r="E12" i="31" s="1" a="1"/>
  <c r="E12" i="31" s="1"/>
  <c r="E93" i="31" s="1" a="1"/>
  <c r="E93" i="31" s="1"/>
  <c r="F6" i="7"/>
  <c r="F12" i="31" s="1" a="1"/>
  <c r="F12" i="31" s="1"/>
  <c r="F93" i="31" s="1" a="1"/>
  <c r="F93" i="31" s="1"/>
  <c r="G6" i="7"/>
  <c r="G12" i="31" s="1" a="1"/>
  <c r="G12" i="31" s="1"/>
  <c r="G93" i="31" s="1" a="1"/>
  <c r="G93" i="31" s="1"/>
  <c r="H6" i="7"/>
  <c r="H12" i="31" s="1" a="1"/>
  <c r="H12" i="31" s="1"/>
  <c r="H93" i="31" s="1" a="1"/>
  <c r="H93" i="31" s="1"/>
  <c r="I6" i="7"/>
  <c r="I12" i="31" s="1" a="1"/>
  <c r="I12" i="31" s="1"/>
  <c r="I93" i="31" s="1" a="1"/>
  <c r="I93" i="31" s="1"/>
  <c r="J6" i="7"/>
  <c r="J12" i="31" s="1" a="1"/>
  <c r="J12" i="31" s="1"/>
  <c r="J93" i="31" s="1" a="1"/>
  <c r="J93" i="31" s="1"/>
  <c r="K6" i="7"/>
  <c r="K12" i="31" s="1" a="1"/>
  <c r="K12" i="31" s="1"/>
  <c r="K93" i="31" s="1" a="1"/>
  <c r="K93" i="31" s="1"/>
  <c r="L6" i="7"/>
  <c r="L12" i="31" s="1" a="1"/>
  <c r="L12" i="31" s="1"/>
  <c r="L93" i="31" s="1" a="1"/>
  <c r="L93" i="31" s="1"/>
  <c r="M6" i="7"/>
  <c r="M12" i="31" s="1" a="1"/>
  <c r="M12" i="31" s="1"/>
  <c r="M93" i="31" s="1" a="1"/>
  <c r="M93" i="31" s="1"/>
  <c r="N6" i="7"/>
  <c r="N12" i="31" s="1" a="1"/>
  <c r="N12" i="31" s="1"/>
  <c r="N93" i="31" s="1" a="1"/>
  <c r="N93" i="31" s="1"/>
  <c r="O6" i="7"/>
  <c r="O12" i="31" s="1" a="1"/>
  <c r="O12" i="31" s="1"/>
  <c r="O93" i="31" s="1" a="1"/>
  <c r="O93" i="31" s="1"/>
  <c r="P6" i="7"/>
  <c r="P12" i="31" s="1" a="1"/>
  <c r="P12" i="31" s="1"/>
  <c r="P93" i="31" s="1" a="1"/>
  <c r="P93" i="31" s="1"/>
  <c r="Q6" i="7"/>
  <c r="Q12" i="31" s="1" a="1"/>
  <c r="Q12" i="31" s="1"/>
  <c r="Q93" i="31" s="1" a="1"/>
  <c r="Q93" i="31" s="1"/>
  <c r="D5" i="7"/>
  <c r="D11" i="31" s="1" a="1"/>
  <c r="D11" i="31" s="1"/>
  <c r="D47" i="31" s="1" a="1"/>
  <c r="D47" i="31" s="1"/>
  <c r="E5" i="7"/>
  <c r="E11" i="31" s="1" a="1"/>
  <c r="E11" i="31" s="1"/>
  <c r="E47" i="31" s="1" a="1"/>
  <c r="E47" i="31" s="1"/>
  <c r="F5" i="7"/>
  <c r="F11" i="31" s="1" a="1"/>
  <c r="F11" i="31" s="1"/>
  <c r="F47" i="31" s="1" a="1"/>
  <c r="F47" i="31" s="1"/>
  <c r="G5" i="7"/>
  <c r="G11" i="31" s="1" a="1"/>
  <c r="G11" i="31" s="1"/>
  <c r="G47" i="31" s="1" a="1"/>
  <c r="G47" i="31" s="1"/>
  <c r="H5" i="7"/>
  <c r="H11" i="31" s="1" a="1"/>
  <c r="H11" i="31" s="1"/>
  <c r="H47" i="31" s="1" a="1"/>
  <c r="H47" i="31" s="1"/>
  <c r="I5" i="7"/>
  <c r="I11" i="31" s="1" a="1"/>
  <c r="I11" i="31" s="1"/>
  <c r="I47" i="31" s="1" a="1"/>
  <c r="I47" i="31" s="1"/>
  <c r="J5" i="7"/>
  <c r="J11" i="31" s="1" a="1"/>
  <c r="J11" i="31" s="1"/>
  <c r="J47" i="31" s="1" a="1"/>
  <c r="J47" i="31" s="1"/>
  <c r="K5" i="7"/>
  <c r="K11" i="31" s="1" a="1"/>
  <c r="K11" i="31" s="1"/>
  <c r="K47" i="31" s="1" a="1"/>
  <c r="K47" i="31" s="1"/>
  <c r="L5" i="7"/>
  <c r="L11" i="31" s="1" a="1"/>
  <c r="L11" i="31" s="1"/>
  <c r="L47" i="31" s="1" a="1"/>
  <c r="L47" i="31" s="1"/>
  <c r="M5" i="7"/>
  <c r="M11" i="31" s="1" a="1"/>
  <c r="M11" i="31" s="1"/>
  <c r="M47" i="31" s="1" a="1"/>
  <c r="M47" i="31" s="1"/>
  <c r="N5" i="7"/>
  <c r="N11" i="31" s="1" a="1"/>
  <c r="N11" i="31" s="1"/>
  <c r="N47" i="31" s="1" a="1"/>
  <c r="N47" i="31" s="1"/>
  <c r="O5" i="7"/>
  <c r="O11" i="31" s="1" a="1"/>
  <c r="O11" i="31" s="1"/>
  <c r="O47" i="31" s="1" a="1"/>
  <c r="O47" i="31" s="1"/>
  <c r="P5" i="7"/>
  <c r="P11" i="31" s="1" a="1"/>
  <c r="P11" i="31" s="1"/>
  <c r="P47" i="31" s="1" a="1"/>
  <c r="P47" i="31" s="1"/>
  <c r="Q5" i="7"/>
  <c r="Q11" i="31" s="1" a="1"/>
  <c r="Q11" i="31" s="1"/>
  <c r="Q47" i="31" s="1" a="1"/>
  <c r="Q47" i="31" s="1"/>
  <c r="D6" i="17"/>
  <c r="D9" i="31" s="1" a="1"/>
  <c r="D9" i="31" s="1"/>
  <c r="D92" i="31" s="1" a="1"/>
  <c r="D92" i="31" s="1"/>
  <c r="E6" i="17"/>
  <c r="E9" i="31" s="1" a="1"/>
  <c r="E9" i="31" s="1"/>
  <c r="E92" i="31" s="1" a="1"/>
  <c r="E92" i="31" s="1"/>
  <c r="F6" i="17"/>
  <c r="F9" i="31" s="1" a="1"/>
  <c r="F9" i="31" s="1"/>
  <c r="F92" i="31" s="1" a="1"/>
  <c r="F92" i="31" s="1"/>
  <c r="G6" i="17"/>
  <c r="G9" i="31" s="1" a="1"/>
  <c r="G9" i="31" s="1"/>
  <c r="G92" i="31" s="1" a="1"/>
  <c r="G92" i="31" s="1"/>
  <c r="H6" i="17"/>
  <c r="H9" i="31" s="1" a="1"/>
  <c r="H9" i="31" s="1"/>
  <c r="H92" i="31" s="1" a="1"/>
  <c r="H92" i="31" s="1"/>
  <c r="I6" i="17"/>
  <c r="I9" i="31" s="1" a="1"/>
  <c r="I9" i="31" s="1"/>
  <c r="I92" i="31" s="1" a="1"/>
  <c r="I92" i="31" s="1"/>
  <c r="J6" i="17"/>
  <c r="J9" i="31" s="1" a="1"/>
  <c r="J9" i="31" s="1"/>
  <c r="J92" i="31" s="1" a="1"/>
  <c r="J92" i="31" s="1"/>
  <c r="K6" i="17"/>
  <c r="K9" i="31" s="1" a="1"/>
  <c r="K9" i="31" s="1"/>
  <c r="K92" i="31" s="1" a="1"/>
  <c r="K92" i="31" s="1"/>
  <c r="L6" i="17"/>
  <c r="L9" i="31" s="1" a="1"/>
  <c r="L9" i="31" s="1"/>
  <c r="L92" i="31" s="1" a="1"/>
  <c r="L92" i="31" s="1"/>
  <c r="M6" i="17"/>
  <c r="M9" i="31" s="1" a="1"/>
  <c r="M9" i="31" s="1"/>
  <c r="M92" i="31" s="1" a="1"/>
  <c r="M92" i="31" s="1"/>
  <c r="N6" i="17"/>
  <c r="N9" i="31" s="1" a="1"/>
  <c r="N9" i="31" s="1"/>
  <c r="N92" i="31" s="1" a="1"/>
  <c r="N92" i="31" s="1"/>
  <c r="O6" i="17"/>
  <c r="O9" i="31" s="1" a="1"/>
  <c r="O9" i="31" s="1"/>
  <c r="O92" i="31" s="1" a="1"/>
  <c r="O92" i="31" s="1"/>
  <c r="P6" i="17"/>
  <c r="P9" i="31" s="1" a="1"/>
  <c r="P9" i="31" s="1"/>
  <c r="P92" i="31" s="1" a="1"/>
  <c r="P92" i="31" s="1"/>
  <c r="Q6" i="17"/>
  <c r="Q9" i="31" s="1" a="1"/>
  <c r="Q9" i="31" s="1"/>
  <c r="Q92" i="31" s="1" a="1"/>
  <c r="Q92" i="31" s="1"/>
  <c r="C6" i="17"/>
  <c r="D5" i="17" l="1"/>
  <c r="D8" i="31" s="1" a="1"/>
  <c r="D8" i="31" s="1"/>
  <c r="D46" i="31" s="1" a="1"/>
  <c r="D46" i="31" s="1"/>
  <c r="E5" i="17"/>
  <c r="E8" i="31" s="1" a="1"/>
  <c r="E8" i="31" s="1"/>
  <c r="E46" i="31" s="1" a="1"/>
  <c r="E46" i="31" s="1"/>
  <c r="F5" i="17"/>
  <c r="F8" i="31" s="1" a="1"/>
  <c r="F8" i="31" s="1"/>
  <c r="F46" i="31" s="1" a="1"/>
  <c r="F46" i="31" s="1"/>
  <c r="G5" i="17"/>
  <c r="G8" i="31" s="1" a="1"/>
  <c r="G8" i="31" s="1"/>
  <c r="G46" i="31" s="1" a="1"/>
  <c r="G46" i="31" s="1"/>
  <c r="H5" i="17"/>
  <c r="H8" i="31" s="1" a="1"/>
  <c r="H8" i="31" s="1"/>
  <c r="H46" i="31" s="1" a="1"/>
  <c r="H46" i="31" s="1"/>
  <c r="I5" i="17"/>
  <c r="I8" i="31" s="1" a="1"/>
  <c r="I8" i="31" s="1"/>
  <c r="I46" i="31" s="1" a="1"/>
  <c r="I46" i="31" s="1"/>
  <c r="J5" i="17"/>
  <c r="J8" i="31" s="1" a="1"/>
  <c r="J8" i="31" s="1"/>
  <c r="J46" i="31" s="1" a="1"/>
  <c r="J46" i="31" s="1"/>
  <c r="K5" i="17"/>
  <c r="K8" i="31" s="1" a="1"/>
  <c r="K8" i="31" s="1"/>
  <c r="K46" i="31" s="1" a="1"/>
  <c r="K46" i="31" s="1"/>
  <c r="L5" i="17"/>
  <c r="L8" i="31" s="1" a="1"/>
  <c r="L8" i="31" s="1"/>
  <c r="L46" i="31" s="1" a="1"/>
  <c r="L46" i="31" s="1"/>
  <c r="M5" i="17"/>
  <c r="M8" i="31" s="1" a="1"/>
  <c r="M8" i="31" s="1"/>
  <c r="M46" i="31" s="1" a="1"/>
  <c r="M46" i="31" s="1"/>
  <c r="N5" i="17"/>
  <c r="N8" i="31" s="1" a="1"/>
  <c r="N8" i="31" s="1"/>
  <c r="N46" i="31" s="1" a="1"/>
  <c r="N46" i="31" s="1"/>
  <c r="O5" i="17"/>
  <c r="O8" i="31" s="1" a="1"/>
  <c r="O8" i="31" s="1"/>
  <c r="O46" i="31" s="1" a="1"/>
  <c r="O46" i="31" s="1"/>
  <c r="P5" i="17"/>
  <c r="P8" i="31" s="1" a="1"/>
  <c r="P8" i="31" s="1"/>
  <c r="P46" i="31" s="1" a="1"/>
  <c r="P46" i="31" s="1"/>
  <c r="Q5" i="17"/>
  <c r="Q8" i="31" s="1" a="1"/>
  <c r="Q8" i="31" s="1"/>
  <c r="Q46" i="31" s="1" a="1"/>
  <c r="Q46" i="31" s="1"/>
  <c r="C5" i="17"/>
  <c r="D134" i="1" l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C134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C131" i="1"/>
  <c r="R8" i="1" l="1"/>
  <c r="C9" i="31" l="1" a="1"/>
  <c r="C9" i="31" s="1"/>
  <c r="R28" i="17"/>
  <c r="S28" i="17"/>
  <c r="G73" i="27"/>
  <c r="F73" i="27"/>
  <c r="E83" i="27"/>
  <c r="G83" i="27" s="1"/>
  <c r="E78" i="27"/>
  <c r="G78" i="27" s="1"/>
  <c r="E73" i="27"/>
  <c r="G68" i="27"/>
  <c r="F68" i="27"/>
  <c r="E68" i="27"/>
  <c r="E62" i="27"/>
  <c r="E61" i="27"/>
  <c r="D63" i="27"/>
  <c r="C63" i="27"/>
  <c r="E56" i="27"/>
  <c r="F56" i="27" s="1"/>
  <c r="E51" i="27"/>
  <c r="G51" i="27" s="1"/>
  <c r="E46" i="27"/>
  <c r="G46" i="27" s="1"/>
  <c r="C41" i="27"/>
  <c r="D41" i="27"/>
  <c r="E40" i="27"/>
  <c r="E33" i="27"/>
  <c r="E34" i="27"/>
  <c r="E35" i="27"/>
  <c r="E36" i="27"/>
  <c r="E37" i="27"/>
  <c r="E38" i="27"/>
  <c r="E39" i="27"/>
  <c r="E23" i="27"/>
  <c r="E24" i="27"/>
  <c r="E25" i="27"/>
  <c r="E26" i="27"/>
  <c r="C28" i="27"/>
  <c r="D28" i="27"/>
  <c r="E22" i="27"/>
  <c r="C92" i="31" l="1" a="1"/>
  <c r="C92" i="31" s="1"/>
  <c r="F83" i="27"/>
  <c r="F78" i="27"/>
  <c r="G56" i="27"/>
  <c r="F46" i="27"/>
  <c r="E63" i="27"/>
  <c r="F51" i="27"/>
  <c r="E41" i="27"/>
  <c r="E28" i="27"/>
  <c r="G61" i="27" l="1"/>
  <c r="G62" i="27"/>
  <c r="F62" i="27"/>
  <c r="F61" i="27"/>
  <c r="F23" i="27"/>
  <c r="F24" i="27"/>
  <c r="F25" i="27"/>
  <c r="F22" i="27"/>
  <c r="G23" i="27"/>
  <c r="F26" i="27"/>
  <c r="G24" i="27"/>
  <c r="F27" i="27"/>
  <c r="G26" i="27"/>
  <c r="G25" i="27"/>
  <c r="G22" i="27"/>
  <c r="G27" i="27"/>
  <c r="G39" i="27"/>
  <c r="F40" i="27"/>
  <c r="F34" i="27"/>
  <c r="G34" i="27"/>
  <c r="G36" i="27"/>
  <c r="G37" i="27"/>
  <c r="F39" i="27"/>
  <c r="G40" i="27"/>
  <c r="G33" i="27"/>
  <c r="F33" i="27"/>
  <c r="F35" i="27"/>
  <c r="G38" i="27"/>
  <c r="G35" i="27"/>
  <c r="F36" i="27"/>
  <c r="F37" i="27"/>
  <c r="F38" i="27"/>
  <c r="E7" i="27" l="1"/>
  <c r="E8" i="27"/>
  <c r="E9" i="27"/>
  <c r="E10" i="27"/>
  <c r="E11" i="27"/>
  <c r="E12" i="27"/>
  <c r="E13" i="27"/>
  <c r="E14" i="27"/>
  <c r="E15" i="27"/>
  <c r="E6" i="27"/>
  <c r="C16" i="27" l="1"/>
  <c r="D16" i="27"/>
  <c r="E16" i="27" l="1"/>
  <c r="C39" i="31" a="1"/>
  <c r="C39" i="31" s="1"/>
  <c r="C36" i="31" a="1"/>
  <c r="C36" i="31" s="1"/>
  <c r="C33" i="31" a="1"/>
  <c r="C33" i="31" s="1"/>
  <c r="C30" i="31" a="1"/>
  <c r="C30" i="31" s="1"/>
  <c r="C27" i="31" a="1"/>
  <c r="C27" i="31" s="1"/>
  <c r="C24" i="31" a="1"/>
  <c r="C24" i="31" s="1"/>
  <c r="C21" i="31" a="1"/>
  <c r="C21" i="31" s="1"/>
  <c r="C18" i="31" a="1"/>
  <c r="C18" i="31" s="1"/>
  <c r="C15" i="31" a="1"/>
  <c r="C15" i="31" s="1"/>
  <c r="C94" i="31" l="1" a="1"/>
  <c r="C94" i="31" s="1"/>
  <c r="C98" i="31" a="1"/>
  <c r="C98" i="31" s="1"/>
  <c r="C100" i="31" a="1"/>
  <c r="C100" i="31" s="1"/>
  <c r="C102" i="31" a="1"/>
  <c r="C102" i="31" s="1"/>
  <c r="C95" i="31" a="1"/>
  <c r="C95" i="31" s="1"/>
  <c r="C97" i="31" a="1"/>
  <c r="C97" i="31" s="1"/>
  <c r="C99" i="31" a="1"/>
  <c r="C99" i="31" s="1"/>
  <c r="C101" i="31" a="1"/>
  <c r="C101" i="31" s="1"/>
  <c r="C96" i="31" a="1"/>
  <c r="C96" i="31" s="1"/>
  <c r="C29" i="31" a="1"/>
  <c r="C29" i="31" s="1"/>
  <c r="C35" i="31" a="1"/>
  <c r="C35" i="31" s="1"/>
  <c r="C32" i="31" a="1"/>
  <c r="C32" i="31" s="1"/>
  <c r="C38" i="31" a="1"/>
  <c r="C38" i="31" s="1"/>
  <c r="C17" i="31" a="1"/>
  <c r="C17" i="31" s="1"/>
  <c r="C26" i="31" a="1"/>
  <c r="C26" i="31" s="1"/>
  <c r="C14" i="31" a="1"/>
  <c r="C14" i="31" s="1"/>
  <c r="C20" i="31" a="1"/>
  <c r="C20" i="31" s="1"/>
  <c r="C8" i="31" a="1"/>
  <c r="C8" i="31" s="1"/>
  <c r="C46" i="31" s="1" a="1"/>
  <c r="C46" i="31" s="1"/>
  <c r="R25" i="17"/>
  <c r="S25" i="17"/>
  <c r="C23" i="31" a="1"/>
  <c r="C23" i="31" s="1"/>
  <c r="F6" i="27"/>
  <c r="F15" i="27"/>
  <c r="F7" i="27"/>
  <c r="G15" i="27"/>
  <c r="G13" i="27"/>
  <c r="G12" i="27"/>
  <c r="F13" i="27"/>
  <c r="F10" i="27"/>
  <c r="F14" i="27"/>
  <c r="G14" i="27"/>
  <c r="G11" i="27"/>
  <c r="F8" i="27"/>
  <c r="F12" i="27"/>
  <c r="G7" i="27"/>
  <c r="G6" i="27"/>
  <c r="F9" i="27"/>
  <c r="G8" i="27"/>
  <c r="G9" i="27"/>
  <c r="F11" i="27"/>
  <c r="G10" i="27"/>
  <c r="C51" i="31" l="1" a="1"/>
  <c r="C51" i="31" s="1"/>
  <c r="C54" i="31" a="1"/>
  <c r="C54" i="31" s="1"/>
  <c r="C49" i="31" a="1"/>
  <c r="C49" i="31" s="1"/>
  <c r="C55" i="31" a="1"/>
  <c r="C55" i="31" s="1"/>
  <c r="C48" i="31" a="1"/>
  <c r="C48" i="31" s="1"/>
  <c r="C56" i="31" a="1"/>
  <c r="C56" i="31" s="1"/>
  <c r="C53" i="31" a="1"/>
  <c r="C53" i="31" s="1"/>
  <c r="C50" i="31" a="1"/>
  <c r="C50" i="31" s="1"/>
  <c r="C52" i="31" a="1"/>
  <c r="C52" i="31" s="1"/>
  <c r="C12" i="31" a="1"/>
  <c r="C12" i="31" s="1"/>
  <c r="C93" i="31" l="1" a="1"/>
  <c r="C93" i="31" s="1"/>
  <c r="C11" i="31" a="1"/>
  <c r="C11" i="31" s="1"/>
  <c r="C47" i="31" l="1" a="1"/>
  <c r="C47" i="31" s="1"/>
  <c r="R102" i="1" l="1"/>
  <c r="R101" i="1" l="1"/>
  <c r="R100" i="1" l="1"/>
  <c r="R99" i="1" l="1"/>
  <c r="R70" i="1" l="1"/>
  <c r="R69" i="1" l="1"/>
  <c r="R68" i="1" l="1"/>
  <c r="R67" i="1" l="1"/>
  <c r="R40" i="1" l="1"/>
  <c r="S40" i="1" l="1"/>
  <c r="S102" i="1"/>
  <c r="R39" i="1"/>
  <c r="S101" i="1" l="1"/>
  <c r="R38" i="1"/>
  <c r="S100" i="1" l="1"/>
  <c r="R37" i="1"/>
  <c r="S99" i="1" s="1"/>
  <c r="R7" i="1" l="1"/>
  <c r="S39" i="1" s="1"/>
  <c r="R6" i="1" l="1"/>
  <c r="S38" i="1" s="1"/>
  <c r="R5" i="1"/>
  <c r="S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<sst xmlns="http://schemas.openxmlformats.org/spreadsheetml/2006/main" count="400" uniqueCount="78">
  <si>
    <t>Jobs</t>
  </si>
  <si>
    <t>Monopiles</t>
  </si>
  <si>
    <t>Total</t>
  </si>
  <si>
    <t>Direct</t>
  </si>
  <si>
    <t>Indirect</t>
  </si>
  <si>
    <t>Component</t>
  </si>
  <si>
    <t>Rotor Blades</t>
  </si>
  <si>
    <t>Towers</t>
  </si>
  <si>
    <t>Nacelles (Gearbox)</t>
  </si>
  <si>
    <t>Transition Piece</t>
  </si>
  <si>
    <t>Jacket (For Turbine)</t>
  </si>
  <si>
    <t>GBF</t>
  </si>
  <si>
    <t>Jacket (For Substation)</t>
  </si>
  <si>
    <t>OSS Topside</t>
  </si>
  <si>
    <t>Array Cable</t>
  </si>
  <si>
    <t>Export Cable</t>
  </si>
  <si>
    <t>Nacelle (Gearbox)</t>
  </si>
  <si>
    <t>Tier</t>
  </si>
  <si>
    <t>Nacelle (Gearbox) Assembly</t>
  </si>
  <si>
    <t>Bedplate</t>
  </si>
  <si>
    <t>Main Shaft</t>
  </si>
  <si>
    <t>Main Bearing</t>
  </si>
  <si>
    <t>Yaw System</t>
  </si>
  <si>
    <t>Gearbox</t>
  </si>
  <si>
    <t>Generator</t>
  </si>
  <si>
    <t>Power Converter</t>
  </si>
  <si>
    <t>Nacelle Cover</t>
  </si>
  <si>
    <t>Auxiliary Equipment</t>
  </si>
  <si>
    <t># Direct</t>
  </si>
  <si>
    <t># Indirect</t>
  </si>
  <si>
    <t># Total</t>
  </si>
  <si>
    <t>% Direct</t>
  </si>
  <si>
    <t>% Indirect</t>
  </si>
  <si>
    <t>Tower</t>
  </si>
  <si>
    <t>Tower Manufacturing Plant</t>
  </si>
  <si>
    <t>Steel Cans</t>
  </si>
  <si>
    <t>Flanges</t>
  </si>
  <si>
    <t>Personnel Access Equipment</t>
  </si>
  <si>
    <t>Paint</t>
  </si>
  <si>
    <t>Bolts, Washers, Nuts, Weld Wire</t>
  </si>
  <si>
    <t>Spar Cap</t>
  </si>
  <si>
    <t>Blade Skins</t>
  </si>
  <si>
    <t xml:space="preserve">Balsawood/Foam Core </t>
  </si>
  <si>
    <t>Shear Web</t>
  </si>
  <si>
    <t>Blade Root</t>
  </si>
  <si>
    <t>Nuts and Bolts</t>
  </si>
  <si>
    <t>Blade Manufacturing Plant</t>
  </si>
  <si>
    <t xml:space="preserve">Blade Adhesives &amp; Coatings </t>
  </si>
  <si>
    <t>Monopile Sections</t>
  </si>
  <si>
    <t>Shaft/Skirt</t>
  </si>
  <si>
    <t>Secondary Steel</t>
  </si>
  <si>
    <t>Source: Based on 2021 direct and indirect estiamtes for EC-MED_75% file</t>
  </si>
  <si>
    <t>Offshore Substation</t>
  </si>
  <si>
    <t>Array Cables</t>
  </si>
  <si>
    <t>Export Cables</t>
  </si>
  <si>
    <t>Difference Between Low and Med</t>
  </si>
  <si>
    <t>Average 2021 to 2030</t>
  </si>
  <si>
    <t>Averaeg to 2030</t>
  </si>
  <si>
    <t>25% Domestic Content</t>
  </si>
  <si>
    <t>100% Domestic Content</t>
  </si>
  <si>
    <t>Nacelle</t>
  </si>
  <si>
    <t>Rotor Blade</t>
  </si>
  <si>
    <t>Transition Pieces</t>
  </si>
  <si>
    <t>Sustation (Topside)</t>
  </si>
  <si>
    <t>Average</t>
  </si>
  <si>
    <t>Max</t>
  </si>
  <si>
    <t>Substation (Topside)</t>
  </si>
  <si>
    <t>EC-known</t>
  </si>
  <si>
    <t>FIX-EX</t>
  </si>
  <si>
    <t>WC-known</t>
  </si>
  <si>
    <t>FLOAT-EX</t>
  </si>
  <si>
    <t>Total-Expand</t>
  </si>
  <si>
    <t>EC-UNC</t>
  </si>
  <si>
    <t>EC-Known</t>
  </si>
  <si>
    <t>Figure 12</t>
  </si>
  <si>
    <t>Figure 13</t>
  </si>
  <si>
    <t>Figure 11</t>
  </si>
  <si>
    <t>Figure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</si>
</sst>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9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0" fillId="6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7" borderId="0" xfId="0" applyFill="1" applyAlignment="1">
      <alignment horizontal="left"/>
    </xf>
    <xf numFmtId="1" fontId="0" fillId="7" borderId="0" xfId="0" applyNumberFormat="1" applyFill="1"/>
    <xf numFmtId="1" fontId="0" fillId="7" borderId="0" xfId="0" applyNumberFormat="1" applyFill="1" applyAlignment="1">
      <alignment horizontal="right"/>
    </xf>
    <xf numFmtId="0" fontId="0" fillId="0" borderId="0" xfId="0" applyFont="1" applyAlignment="1">
      <alignment horizontal="left"/>
    </xf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6" borderId="0" xfId="0" applyFont="1" applyFill="1"/>
    <xf numFmtId="0" fontId="5" fillId="6" borderId="0" xfId="0" applyFont="1" applyFill="1"/>
    <xf numFmtId="0" fontId="4" fillId="0" borderId="0" xfId="0" applyFont="1"/>
    <xf numFmtId="0" fontId="0" fillId="0" borderId="0" xfId="0" applyFill="1"/>
    <xf numFmtId="1" fontId="0" fillId="0" borderId="0" xfId="0" applyNumberFormat="1" applyFill="1"/>
    <xf numFmtId="10" fontId="0" fillId="0" borderId="0" xfId="0" applyNumberFormat="1" applyFill="1"/>
    <xf numFmtId="1" fontId="0" fillId="7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6" fillId="0" borderId="0" xfId="0" applyFont="1"/>
    <xf numFmtId="0" fontId="6" fillId="0" borderId="0" xfId="0" applyFont="1" applyFill="1"/>
    <xf numFmtId="0" fontId="0" fillId="0" borderId="0" xfId="0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 EC-known</a:t>
            </a:r>
            <a:r>
              <a:rPr lang="en-US" baseline="0"/>
              <a:t> (</a:t>
            </a:r>
            <a:r>
              <a:rPr lang="en-US"/>
              <a:t>FTE)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Scenario'!$B$5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Scenario'!$C$5:$Q$5</c:f>
              <c:numCache>
                <c:formatCode>0</c:formatCode>
                <c:ptCount val="15"/>
                <c:pt idx="0">
                  <c:v>1891.9528925727927</c:v>
                </c:pt>
                <c:pt idx="1">
                  <c:v>14010.807648507322</c:v>
                </c:pt>
                <c:pt idx="2">
                  <c:v>11315.69924403271</c:v>
                </c:pt>
                <c:pt idx="3">
                  <c:v>10060.910687377565</c:v>
                </c:pt>
                <c:pt idx="4">
                  <c:v>8291.8519181906195</c:v>
                </c:pt>
                <c:pt idx="5">
                  <c:v>15698.165819863449</c:v>
                </c:pt>
                <c:pt idx="6">
                  <c:v>6945.3102350121699</c:v>
                </c:pt>
                <c:pt idx="7">
                  <c:v>12703.876661094542</c:v>
                </c:pt>
                <c:pt idx="8">
                  <c:v>3207.1427235456604</c:v>
                </c:pt>
                <c:pt idx="9">
                  <c:v>9422.9463483251784</c:v>
                </c:pt>
                <c:pt idx="10">
                  <c:v>2993.956394589386</c:v>
                </c:pt>
                <c:pt idx="11">
                  <c:v>3959.8356039559685</c:v>
                </c:pt>
                <c:pt idx="12">
                  <c:v>2581.843782182008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2-4B19-9D38-568CDA99057E}"/>
            </c:ext>
          </c:extLst>
        </c:ser>
        <c:ser>
          <c:idx val="1"/>
          <c:order val="1"/>
          <c:tx>
            <c:strRef>
              <c:f>'Total-Expand Scenario'!$B$6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Scenario'!$C$6:$Q$6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2-4B19-9D38-568CDA99057E}"/>
            </c:ext>
          </c:extLst>
        </c:ser>
        <c:ser>
          <c:idx val="2"/>
          <c:order val="2"/>
          <c:tx>
            <c:strRef>
              <c:f>'Total-Expand Scenario'!$B$7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Scenario'!$C$7:$Q$7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2-4B19-9D38-568CDA99057E}"/>
            </c:ext>
          </c:extLst>
        </c:ser>
        <c:ser>
          <c:idx val="3"/>
          <c:order val="3"/>
          <c:tx>
            <c:strRef>
              <c:f>'Total-Expand Scenario'!$B$8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Scenario'!$C$8:$Q$8</c:f>
              <c:numCache>
                <c:formatCode>0</c:formatCode>
                <c:ptCount val="15"/>
                <c:pt idx="0">
                  <c:v>7567.8115702911709</c:v>
                </c:pt>
                <c:pt idx="1">
                  <c:v>56043.230594029286</c:v>
                </c:pt>
                <c:pt idx="2">
                  <c:v>45262.796976130841</c:v>
                </c:pt>
                <c:pt idx="3">
                  <c:v>40243.642749510262</c:v>
                </c:pt>
                <c:pt idx="4">
                  <c:v>33167.407672762478</c:v>
                </c:pt>
                <c:pt idx="5">
                  <c:v>62792.663279453795</c:v>
                </c:pt>
                <c:pt idx="6">
                  <c:v>27781.240940048679</c:v>
                </c:pt>
                <c:pt idx="7">
                  <c:v>50815.506644378169</c:v>
                </c:pt>
                <c:pt idx="8">
                  <c:v>12828.570894182641</c:v>
                </c:pt>
                <c:pt idx="9">
                  <c:v>37691.785393300714</c:v>
                </c:pt>
                <c:pt idx="10">
                  <c:v>11975.825578357544</c:v>
                </c:pt>
                <c:pt idx="11">
                  <c:v>15839.342415823874</c:v>
                </c:pt>
                <c:pt idx="12">
                  <c:v>10327.375128728032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2-4B19-9D38-568CDA99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</a:t>
            </a:r>
            <a:r>
              <a:rPr lang="en-US" baseline="0"/>
              <a:t> FIX-EX</a:t>
            </a:r>
            <a:r>
              <a:rPr lang="en-US"/>
              <a:t>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Scenario'!$B$37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Scenario'!$C$37:$Q$37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4183.3408203883428</c:v>
                </c:pt>
                <c:pt idx="9">
                  <c:v>0</c:v>
                </c:pt>
                <c:pt idx="10">
                  <c:v>6916.5306855876233</c:v>
                </c:pt>
                <c:pt idx="11">
                  <c:v>2804.5896795175568</c:v>
                </c:pt>
                <c:pt idx="12">
                  <c:v>2791.2907715296146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F2-46FC-A8B8-A67C3FEF0DF0}"/>
            </c:ext>
          </c:extLst>
        </c:ser>
        <c:ser>
          <c:idx val="1"/>
          <c:order val="1"/>
          <c:tx>
            <c:strRef>
              <c:f>'Total-Expand Scenario'!$B$38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Scenario'!$C$38:$Q$38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FF2-46FC-A8B8-A67C3FEF0DF0}"/>
            </c:ext>
          </c:extLst>
        </c:ser>
        <c:ser>
          <c:idx val="2"/>
          <c:order val="2"/>
          <c:tx>
            <c:strRef>
              <c:f>'Total-Expand Scenario'!$B$39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Scenario'!$C$39:$Q$39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FF2-46FC-A8B8-A67C3FEF0DF0}"/>
            </c:ext>
          </c:extLst>
        </c:ser>
        <c:ser>
          <c:idx val="3"/>
          <c:order val="3"/>
          <c:tx>
            <c:strRef>
              <c:f>'Total-Expand Scenario'!$B$40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Scenario'!$C$40:$Q$40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16733.363281553371</c:v>
                </c:pt>
                <c:pt idx="9">
                  <c:v>0</c:v>
                </c:pt>
                <c:pt idx="10">
                  <c:v>27666.122742350493</c:v>
                </c:pt>
                <c:pt idx="11">
                  <c:v>11218.358718070227</c:v>
                </c:pt>
                <c:pt idx="12">
                  <c:v>11165.163086118459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FF2-46FC-A8B8-A67C3FEF0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 WC-known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Scenario'!$B$67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Scenario'!$C$67:$Q$67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2291.7770064928609</c:v>
                </c:pt>
                <c:pt idx="6">
                  <c:v>4467.378301948731</c:v>
                </c:pt>
                <c:pt idx="7">
                  <c:v>4395.6415842623792</c:v>
                </c:pt>
                <c:pt idx="8">
                  <c:v>4756.3074265573123</c:v>
                </c:pt>
                <c:pt idx="9">
                  <c:v>2145.2819002003944</c:v>
                </c:pt>
                <c:pt idx="10">
                  <c:v>1735.2640018581121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27-4F8A-B858-E7AEA52EE228}"/>
            </c:ext>
          </c:extLst>
        </c:ser>
        <c:ser>
          <c:idx val="1"/>
          <c:order val="1"/>
          <c:tx>
            <c:strRef>
              <c:f>'Total-Expand Scenario'!$B$68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Scenario'!$C$68:$Q$68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27-4F8A-B858-E7AEA52EE228}"/>
            </c:ext>
          </c:extLst>
        </c:ser>
        <c:ser>
          <c:idx val="2"/>
          <c:order val="2"/>
          <c:tx>
            <c:strRef>
              <c:f>'Total-Expand Scenario'!$B$69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Scenario'!$C$69:$Q$69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927-4F8A-B858-E7AEA52EE228}"/>
            </c:ext>
          </c:extLst>
        </c:ser>
        <c:ser>
          <c:idx val="3"/>
          <c:order val="3"/>
          <c:tx>
            <c:strRef>
              <c:f>'Total-Expand Scenario'!$B$70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Scenario'!$C$70:$Q$70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9167.1080259714436</c:v>
                </c:pt>
                <c:pt idx="6">
                  <c:v>17869.513207794924</c:v>
                </c:pt>
                <c:pt idx="7">
                  <c:v>17582.566337049517</c:v>
                </c:pt>
                <c:pt idx="8">
                  <c:v>19025.229706229249</c:v>
                </c:pt>
                <c:pt idx="9">
                  <c:v>8581.1276008015775</c:v>
                </c:pt>
                <c:pt idx="10">
                  <c:v>6941.0560074324485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927-4F8A-B858-E7AEA52EE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 FLOAT-EX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Scenario'!$B$99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Scenario'!$C$99:$Q$99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719.60591285403689</c:v>
                </c:pt>
                <c:pt idx="11">
                  <c:v>8757.1509354499376</c:v>
                </c:pt>
                <c:pt idx="12">
                  <c:v>11198.061217256116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1A9-408D-B66B-19420EF3C323}"/>
            </c:ext>
          </c:extLst>
        </c:ser>
        <c:ser>
          <c:idx val="1"/>
          <c:order val="1"/>
          <c:tx>
            <c:strRef>
              <c:f>'Total-Expand Scenario'!$B$100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Scenario'!$C$100:$Q$100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1A9-408D-B66B-19420EF3C323}"/>
            </c:ext>
          </c:extLst>
        </c:ser>
        <c:ser>
          <c:idx val="2"/>
          <c:order val="2"/>
          <c:tx>
            <c:strRef>
              <c:f>'Total-Expand Scenario'!$B$101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Scenario'!$C$101:$Q$101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1A9-408D-B66B-19420EF3C323}"/>
            </c:ext>
          </c:extLst>
        </c:ser>
        <c:ser>
          <c:idx val="3"/>
          <c:order val="3"/>
          <c:tx>
            <c:strRef>
              <c:f>'Total-Expand Scenario'!$B$102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Scenario'!$C$102:$Q$102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2878.4236514161475</c:v>
                </c:pt>
                <c:pt idx="11">
                  <c:v>35028.60374179975</c:v>
                </c:pt>
                <c:pt idx="12">
                  <c:v>44792.244869024464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1A9-408D-B66B-19420EF3C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</a:t>
            </a:r>
            <a:r>
              <a:rPr lang="en-US" baseline="0"/>
              <a:t> Total-Expand </a:t>
            </a:r>
            <a:r>
              <a:rPr lang="en-US"/>
              <a:t>(FTE)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Scenario'!$B$131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Scenario'!$C$131:$Q$131</c:f>
              <c:numCache>
                <c:formatCode>0</c:formatCode>
                <c:ptCount val="15"/>
                <c:pt idx="0">
                  <c:v>1891.9528925727927</c:v>
                </c:pt>
                <c:pt idx="1">
                  <c:v>14010.807648507322</c:v>
                </c:pt>
                <c:pt idx="2">
                  <c:v>11315.69924403271</c:v>
                </c:pt>
                <c:pt idx="3">
                  <c:v>10060.910687377565</c:v>
                </c:pt>
                <c:pt idx="4">
                  <c:v>8291.8519181906195</c:v>
                </c:pt>
                <c:pt idx="5">
                  <c:v>17989.94282635631</c:v>
                </c:pt>
                <c:pt idx="6">
                  <c:v>11412.688536960901</c:v>
                </c:pt>
                <c:pt idx="7">
                  <c:v>17099.518245356921</c:v>
                </c:pt>
                <c:pt idx="8">
                  <c:v>12146.790970491315</c:v>
                </c:pt>
                <c:pt idx="9">
                  <c:v>11568.228248525573</c:v>
                </c:pt>
                <c:pt idx="10">
                  <c:v>12365.356994889158</c:v>
                </c:pt>
                <c:pt idx="11">
                  <c:v>15521.576218923463</c:v>
                </c:pt>
                <c:pt idx="12">
                  <c:v>16571.195770967737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7-4857-A96B-1A2B3EB1CD30}"/>
            </c:ext>
          </c:extLst>
        </c:ser>
        <c:ser>
          <c:idx val="1"/>
          <c:order val="1"/>
          <c:tx>
            <c:strRef>
              <c:f>'Total-Expand Scenario'!$B$132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Scenario'!$C$132:$Q$132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67-4857-A96B-1A2B3EB1CD30}"/>
            </c:ext>
          </c:extLst>
        </c:ser>
        <c:ser>
          <c:idx val="2"/>
          <c:order val="2"/>
          <c:tx>
            <c:strRef>
              <c:f>'Total-Expand Scenario'!$B$133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Scenario'!$C$133:$Q$133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67-4857-A96B-1A2B3EB1CD30}"/>
            </c:ext>
          </c:extLst>
        </c:ser>
        <c:ser>
          <c:idx val="3"/>
          <c:order val="3"/>
          <c:tx>
            <c:strRef>
              <c:f>'Total-Expand Scenario'!$B$134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Scenario'!$C$134:$Q$134</c:f>
              <c:numCache>
                <c:formatCode>0</c:formatCode>
                <c:ptCount val="15"/>
                <c:pt idx="0">
                  <c:v>7567.8115702911709</c:v>
                </c:pt>
                <c:pt idx="1">
                  <c:v>56043.230594029286</c:v>
                </c:pt>
                <c:pt idx="2">
                  <c:v>45262.796976130841</c:v>
                </c:pt>
                <c:pt idx="3">
                  <c:v>40243.642749510262</c:v>
                </c:pt>
                <c:pt idx="4">
                  <c:v>33167.407672762478</c:v>
                </c:pt>
                <c:pt idx="5">
                  <c:v>71959.771305425238</c:v>
                </c:pt>
                <c:pt idx="6">
                  <c:v>45650.754147843603</c:v>
                </c:pt>
                <c:pt idx="7">
                  <c:v>68398.072981427686</c:v>
                </c:pt>
                <c:pt idx="8">
                  <c:v>48587.163881965258</c:v>
                </c:pt>
                <c:pt idx="9">
                  <c:v>46272.912994102291</c:v>
                </c:pt>
                <c:pt idx="10">
                  <c:v>49461.427979556633</c:v>
                </c:pt>
                <c:pt idx="11">
                  <c:v>62086.304875693851</c:v>
                </c:pt>
                <c:pt idx="12">
                  <c:v>66284.783083870949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67-4857-A96B-1A2B3EB1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Estimates, EC-UNC, 25% Domestic Content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'EC-UNC All Components'!$B$46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Components'!$C$46:$Q$46</c:f>
              <c:numCache>
                <c:formatCode>0</c:formatCode>
                <c:ptCount val="15"/>
                <c:pt idx="0">
                  <c:v>645.79058899371103</c:v>
                </c:pt>
                <c:pt idx="1">
                  <c:v>5396.1437549883403</c:v>
                </c:pt>
                <c:pt idx="2">
                  <c:v>4763.8216100593427</c:v>
                </c:pt>
                <c:pt idx="3">
                  <c:v>4519.1301189546593</c:v>
                </c:pt>
                <c:pt idx="4">
                  <c:v>3781.1832145143303</c:v>
                </c:pt>
                <c:pt idx="5">
                  <c:v>7108.931503028216</c:v>
                </c:pt>
                <c:pt idx="6">
                  <c:v>2847.968496302582</c:v>
                </c:pt>
                <c:pt idx="7">
                  <c:v>5776.6346613651622</c:v>
                </c:pt>
                <c:pt idx="8">
                  <c:v>3643.251020606378</c:v>
                </c:pt>
                <c:pt idx="9">
                  <c:v>6465.9225576001272</c:v>
                </c:pt>
                <c:pt idx="10">
                  <c:v>4237.5464116048943</c:v>
                </c:pt>
                <c:pt idx="11">
                  <c:v>2883.257495700876</c:v>
                </c:pt>
                <c:pt idx="12">
                  <c:v>1087.1909102938614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0-4210-872D-6729296992B4}"/>
            </c:ext>
          </c:extLst>
        </c:ser>
        <c:ser>
          <c:idx val="1"/>
          <c:order val="1"/>
          <c:tx>
            <c:strRef>
              <c:f>'EC-UNC All Components'!$B$47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Components'!$C$47:$Q$47</c:f>
              <c:numCache>
                <c:formatCode>0</c:formatCode>
                <c:ptCount val="15"/>
                <c:pt idx="0">
                  <c:v>173.87086693730572</c:v>
                </c:pt>
                <c:pt idx="1">
                  <c:v>1296.13449019173</c:v>
                </c:pt>
                <c:pt idx="2">
                  <c:v>1077.5158955902091</c:v>
                </c:pt>
                <c:pt idx="3">
                  <c:v>859.27683693464053</c:v>
                </c:pt>
                <c:pt idx="4">
                  <c:v>651.13780467283891</c:v>
                </c:pt>
                <c:pt idx="5">
                  <c:v>1224.1919499385936</c:v>
                </c:pt>
                <c:pt idx="6">
                  <c:v>490.43377410053859</c:v>
                </c:pt>
                <c:pt idx="7">
                  <c:v>994.76407209256729</c:v>
                </c:pt>
                <c:pt idx="8">
                  <c:v>627.38522225626093</c:v>
                </c:pt>
                <c:pt idx="9">
                  <c:v>1113.4627391709478</c:v>
                </c:pt>
                <c:pt idx="10">
                  <c:v>729.72572634412336</c:v>
                </c:pt>
                <c:pt idx="11">
                  <c:v>496.51070830174422</c:v>
                </c:pt>
                <c:pt idx="12">
                  <c:v>187.21946608449051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00-4210-872D-6729296992B4}"/>
            </c:ext>
          </c:extLst>
        </c:ser>
        <c:ser>
          <c:idx val="2"/>
          <c:order val="2"/>
          <c:tx>
            <c:strRef>
              <c:f>'EC-UNC All Components'!$B$48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Components'!$C$48:$Q$48</c:f>
              <c:numCache>
                <c:formatCode>0</c:formatCode>
                <c:ptCount val="15"/>
                <c:pt idx="0">
                  <c:v>236.57688462428251</c:v>
                </c:pt>
                <c:pt idx="1">
                  <c:v>1761.1133514356693</c:v>
                </c:pt>
                <c:pt idx="2">
                  <c:v>1462.8886878417379</c:v>
                </c:pt>
                <c:pt idx="3">
                  <c:v>1163.5426196786925</c:v>
                </c:pt>
                <c:pt idx="4">
                  <c:v>880.18991557207062</c:v>
                </c:pt>
                <c:pt idx="5">
                  <c:v>1654.828519136368</c:v>
                </c:pt>
                <c:pt idx="6">
                  <c:v>662.95469119035101</c:v>
                </c:pt>
                <c:pt idx="7">
                  <c:v>1344.6943156206662</c:v>
                </c:pt>
                <c:pt idx="8">
                  <c:v>848.08183743280347</c:v>
                </c:pt>
                <c:pt idx="9">
                  <c:v>1505.1478617125431</c:v>
                </c:pt>
                <c:pt idx="10">
                  <c:v>986.42287523809387</c:v>
                </c:pt>
                <c:pt idx="11">
                  <c:v>671.16932127803841</c:v>
                </c:pt>
                <c:pt idx="12">
                  <c:v>253.07805024337836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00-4210-872D-6729296992B4}"/>
            </c:ext>
          </c:extLst>
        </c:ser>
        <c:ser>
          <c:idx val="3"/>
          <c:order val="3"/>
          <c:tx>
            <c:strRef>
              <c:f>'EC-UNC All Components'!$B$49</c:f>
              <c:strCache>
                <c:ptCount val="1"/>
                <c:pt idx="0">
                  <c:v>Monopiles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Components'!$C$49:$Q$49</c:f>
              <c:numCache>
                <c:formatCode>0</c:formatCode>
                <c:ptCount val="15"/>
                <c:pt idx="0">
                  <c:v>244.16900525209405</c:v>
                </c:pt>
                <c:pt idx="1">
                  <c:v>1718.3353164786315</c:v>
                </c:pt>
                <c:pt idx="2">
                  <c:v>1350.77140086643</c:v>
                </c:pt>
                <c:pt idx="3">
                  <c:v>1275.5410666064383</c:v>
                </c:pt>
                <c:pt idx="4">
                  <c:v>784.28555365295233</c:v>
                </c:pt>
                <c:pt idx="5">
                  <c:v>1775.8617763059447</c:v>
                </c:pt>
                <c:pt idx="6">
                  <c:v>1156.040036979246</c:v>
                </c:pt>
                <c:pt idx="7">
                  <c:v>1983.7390071825971</c:v>
                </c:pt>
                <c:pt idx="8">
                  <c:v>866.22539674949803</c:v>
                </c:pt>
                <c:pt idx="9">
                  <c:v>1698.2127868983689</c:v>
                </c:pt>
                <c:pt idx="10">
                  <c:v>1209.9269909248965</c:v>
                </c:pt>
                <c:pt idx="11">
                  <c:v>881.11795684787307</c:v>
                </c:pt>
                <c:pt idx="12">
                  <c:v>310.42058278119453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00-4210-872D-6729296992B4}"/>
            </c:ext>
          </c:extLst>
        </c:ser>
        <c:ser>
          <c:idx val="4"/>
          <c:order val="4"/>
          <c:tx>
            <c:strRef>
              <c:f>'EC-UNC All Components'!$B$50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Components'!$C$50:$Q$50</c:f>
              <c:numCache>
                <c:formatCode>0</c:formatCode>
                <c:ptCount val="15"/>
                <c:pt idx="0">
                  <c:v>147.08585915645506</c:v>
                </c:pt>
                <c:pt idx="1">
                  <c:v>1026.535789291232</c:v>
                </c:pt>
                <c:pt idx="2">
                  <c:v>803.44640515621836</c:v>
                </c:pt>
                <c:pt idx="3">
                  <c:v>749.35537026985116</c:v>
                </c:pt>
                <c:pt idx="4">
                  <c:v>457.58425990631247</c:v>
                </c:pt>
                <c:pt idx="5">
                  <c:v>1036.1103718180239</c:v>
                </c:pt>
                <c:pt idx="6">
                  <c:v>674.48102579394367</c:v>
                </c:pt>
                <c:pt idx="7">
                  <c:v>1157.394448005608</c:v>
                </c:pt>
                <c:pt idx="8">
                  <c:v>491.63244183958358</c:v>
                </c:pt>
                <c:pt idx="9">
                  <c:v>963.83285726669999</c:v>
                </c:pt>
                <c:pt idx="10">
                  <c:v>686.70274876279905</c:v>
                </c:pt>
                <c:pt idx="11">
                  <c:v>500.08482122476602</c:v>
                </c:pt>
                <c:pt idx="12">
                  <c:v>176.18143000962951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00-4210-872D-6729296992B4}"/>
            </c:ext>
          </c:extLst>
        </c:ser>
        <c:ser>
          <c:idx val="5"/>
          <c:order val="5"/>
          <c:tx>
            <c:strRef>
              <c:f>'EC-UNC All Components'!$B$51</c:f>
              <c:strCache>
                <c:ptCount val="1"/>
                <c:pt idx="0">
                  <c:v>Jacket (For Turbine)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Components'!$C$51:$Q$51</c:f>
              <c:numCache>
                <c:formatCode>0</c:formatCode>
                <c:ptCount val="15"/>
                <c:pt idx="0">
                  <c:v>89.842007930203238</c:v>
                </c:pt>
                <c:pt idx="1">
                  <c:v>723.46069376885373</c:v>
                </c:pt>
                <c:pt idx="2">
                  <c:v>698.65898664589383</c:v>
                </c:pt>
                <c:pt idx="3">
                  <c:v>486.59531032269388</c:v>
                </c:pt>
                <c:pt idx="4">
                  <c:v>905.08218454181338</c:v>
                </c:pt>
                <c:pt idx="5">
                  <c:v>787.6775260510351</c:v>
                </c:pt>
                <c:pt idx="6">
                  <c:v>97.057457813369211</c:v>
                </c:pt>
                <c:pt idx="7">
                  <c:v>206.75888959001327</c:v>
                </c:pt>
                <c:pt idx="8">
                  <c:v>138.97507208131987</c:v>
                </c:pt>
                <c:pt idx="9">
                  <c:v>747.53031856134805</c:v>
                </c:pt>
                <c:pt idx="10">
                  <c:v>323.52038868494958</c:v>
                </c:pt>
                <c:pt idx="11">
                  <c:v>184.01718559908807</c:v>
                </c:pt>
                <c:pt idx="12">
                  <c:v>83.002849221845665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00-4210-872D-6729296992B4}"/>
            </c:ext>
          </c:extLst>
        </c:ser>
        <c:ser>
          <c:idx val="6"/>
          <c:order val="6"/>
          <c:tx>
            <c:strRef>
              <c:f>'EC-UNC All Components'!$B$52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Components'!$C$52:$Q$52</c:f>
              <c:numCache>
                <c:formatCode>0</c:formatCode>
                <c:ptCount val="15"/>
                <c:pt idx="0">
                  <c:v>0</c:v>
                </c:pt>
                <c:pt idx="1">
                  <c:v>694.99400189049038</c:v>
                </c:pt>
                <c:pt idx="2">
                  <c:v>282.58390216691549</c:v>
                </c:pt>
                <c:pt idx="3">
                  <c:v>259.48302437324725</c:v>
                </c:pt>
                <c:pt idx="4">
                  <c:v>124.79971086731744</c:v>
                </c:pt>
                <c:pt idx="5">
                  <c:v>1044.8077181194972</c:v>
                </c:pt>
                <c:pt idx="6">
                  <c:v>227.37835761964521</c:v>
                </c:pt>
                <c:pt idx="7">
                  <c:v>212.36599475276734</c:v>
                </c:pt>
                <c:pt idx="8">
                  <c:v>325.57955206992426</c:v>
                </c:pt>
                <c:pt idx="9">
                  <c:v>994.26826800614538</c:v>
                </c:pt>
                <c:pt idx="10">
                  <c:v>757.91738515451095</c:v>
                </c:pt>
                <c:pt idx="11">
                  <c:v>431.10057050707729</c:v>
                </c:pt>
                <c:pt idx="12">
                  <c:v>194.4523580053488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00-4210-872D-6729296992B4}"/>
            </c:ext>
          </c:extLst>
        </c:ser>
        <c:ser>
          <c:idx val="7"/>
          <c:order val="7"/>
          <c:tx>
            <c:strRef>
              <c:f>'EC-UNC All Components'!$B$53</c:f>
              <c:strCache>
                <c:ptCount val="1"/>
                <c:pt idx="0">
                  <c:v>Jacket (For Substation)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Components'!$C$53:$Q$53</c:f>
              <c:numCache>
                <c:formatCode>0</c:formatCode>
                <c:ptCount val="15"/>
                <c:pt idx="0">
                  <c:v>0.43507025632059682</c:v>
                </c:pt>
                <c:pt idx="1">
                  <c:v>2.1984589386363376</c:v>
                </c:pt>
                <c:pt idx="2">
                  <c:v>1.9943758677859864</c:v>
                </c:pt>
                <c:pt idx="3">
                  <c:v>1.6494756282125214</c:v>
                </c:pt>
                <c:pt idx="4">
                  <c:v>1.2032296597874352</c:v>
                </c:pt>
                <c:pt idx="5">
                  <c:v>1.8686682240556918</c:v>
                </c:pt>
                <c:pt idx="6">
                  <c:v>1.1474899957126925</c:v>
                </c:pt>
                <c:pt idx="7">
                  <c:v>2.4839401733797564</c:v>
                </c:pt>
                <c:pt idx="8">
                  <c:v>0.80760332444350524</c:v>
                </c:pt>
                <c:pt idx="9">
                  <c:v>2.6506345300238752</c:v>
                </c:pt>
                <c:pt idx="10">
                  <c:v>1.5811788302455301</c:v>
                </c:pt>
                <c:pt idx="11">
                  <c:v>1.3098349614910414</c:v>
                </c:pt>
                <c:pt idx="12">
                  <c:v>0.52201408271340943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00-4210-872D-6729296992B4}"/>
            </c:ext>
          </c:extLst>
        </c:ser>
        <c:ser>
          <c:idx val="8"/>
          <c:order val="8"/>
          <c:tx>
            <c:strRef>
              <c:f>'EC-UNC All Components'!$B$54</c:f>
              <c:strCache>
                <c:ptCount val="1"/>
                <c:pt idx="0">
                  <c:v>Substation (Topside)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Components'!$C$54:$Q$54</c:f>
              <c:numCache>
                <c:formatCode>0</c:formatCode>
                <c:ptCount val="15"/>
                <c:pt idx="0">
                  <c:v>39.396350166013242</c:v>
                </c:pt>
                <c:pt idx="1">
                  <c:v>23.888902607480411</c:v>
                </c:pt>
                <c:pt idx="2">
                  <c:v>28.092418656494853</c:v>
                </c:pt>
                <c:pt idx="3">
                  <c:v>21.337545404712728</c:v>
                </c:pt>
                <c:pt idx="4">
                  <c:v>34.865436149467001</c:v>
                </c:pt>
                <c:pt idx="5">
                  <c:v>21.151384928492909</c:v>
                </c:pt>
                <c:pt idx="6">
                  <c:v>33.250293368550182</c:v>
                </c:pt>
                <c:pt idx="7">
                  <c:v>4.0895454319362035</c:v>
                </c:pt>
                <c:pt idx="8">
                  <c:v>48.753234529808203</c:v>
                </c:pt>
                <c:pt idx="9">
                  <c:v>28.802334682239568</c:v>
                </c:pt>
                <c:pt idx="10">
                  <c:v>23.863071142521235</c:v>
                </c:pt>
                <c:pt idx="11">
                  <c:v>9.488622318426156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00-4210-872D-6729296992B4}"/>
            </c:ext>
          </c:extLst>
        </c:ser>
        <c:ser>
          <c:idx val="9"/>
          <c:order val="9"/>
          <c:tx>
            <c:strRef>
              <c:f>'EC-UNC All Components'!$B$55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Components'!$C$55:$Q$55</c:f>
              <c:numCache>
                <c:formatCode>0</c:formatCode>
                <c:ptCount val="15"/>
                <c:pt idx="0">
                  <c:v>63.535711877770964</c:v>
                </c:pt>
                <c:pt idx="1">
                  <c:v>417.54354983309554</c:v>
                </c:pt>
                <c:pt idx="2">
                  <c:v>343.83952906809611</c:v>
                </c:pt>
                <c:pt idx="3">
                  <c:v>240.20498496540873</c:v>
                </c:pt>
                <c:pt idx="4">
                  <c:v>187.11904393452068</c:v>
                </c:pt>
                <c:pt idx="5">
                  <c:v>437.04348689760923</c:v>
                </c:pt>
                <c:pt idx="6">
                  <c:v>143.49601883082809</c:v>
                </c:pt>
                <c:pt idx="7">
                  <c:v>401.17194582698119</c:v>
                </c:pt>
                <c:pt idx="8">
                  <c:v>112.09721407718463</c:v>
                </c:pt>
                <c:pt idx="9">
                  <c:v>356.48343609808757</c:v>
                </c:pt>
                <c:pt idx="10">
                  <c:v>177.92537630056924</c:v>
                </c:pt>
                <c:pt idx="11">
                  <c:v>121.06172418291557</c:v>
                </c:pt>
                <c:pt idx="12">
                  <c:v>45.648786593780855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C00-4210-872D-6729296992B4}"/>
            </c:ext>
          </c:extLst>
        </c:ser>
        <c:ser>
          <c:idx val="10"/>
          <c:order val="10"/>
          <c:tx>
            <c:strRef>
              <c:f>'EC-UNC All Components'!$B$56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Components'!$C$56:$Q$56</c:f>
              <c:numCache>
                <c:formatCode>0</c:formatCode>
                <c:ptCount val="15"/>
                <c:pt idx="0">
                  <c:v>275.400528288761</c:v>
                </c:pt>
                <c:pt idx="1">
                  <c:v>953.30191987033345</c:v>
                </c:pt>
                <c:pt idx="2">
                  <c:v>509.03344607724978</c:v>
                </c:pt>
                <c:pt idx="3">
                  <c:v>489.24985831925051</c:v>
                </c:pt>
                <c:pt idx="4">
                  <c:v>500.7830966085271</c:v>
                </c:pt>
                <c:pt idx="5">
                  <c:v>608.68470753355587</c:v>
                </c:pt>
                <c:pt idx="6">
                  <c:v>626.72524976005866</c:v>
                </c:pt>
                <c:pt idx="7">
                  <c:v>607.41019078683826</c:v>
                </c:pt>
                <c:pt idx="8">
                  <c:v>322.1718678282233</c:v>
                </c:pt>
                <c:pt idx="9">
                  <c:v>1225.5398836385828</c:v>
                </c:pt>
                <c:pt idx="10">
                  <c:v>781.94534180543587</c:v>
                </c:pt>
                <c:pt idx="11">
                  <c:v>580.73988564757519</c:v>
                </c:pt>
                <c:pt idx="12">
                  <c:v>240.94304896121292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C00-4210-872D-672929699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019616"/>
        <c:axId val="1351020272"/>
      </c:areaChart>
      <c:catAx>
        <c:axId val="135101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020272"/>
        <c:crosses val="autoZero"/>
        <c:auto val="1"/>
        <c:lblAlgn val="ctr"/>
        <c:lblOffset val="100"/>
        <c:noMultiLvlLbl val="0"/>
      </c:catAx>
      <c:valAx>
        <c:axId val="13510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01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Estimates, EC-UNC, 100%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'EC-UNC All Components'!$B$92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Components'!$C$92:$Q$92</c:f>
              <c:numCache>
                <c:formatCode>0</c:formatCode>
                <c:ptCount val="15"/>
                <c:pt idx="0">
                  <c:v>2583.1623559748441</c:v>
                </c:pt>
                <c:pt idx="1">
                  <c:v>21584.575019953361</c:v>
                </c:pt>
                <c:pt idx="2">
                  <c:v>19055.286440237371</c:v>
                </c:pt>
                <c:pt idx="3">
                  <c:v>18076.520475818637</c:v>
                </c:pt>
                <c:pt idx="4">
                  <c:v>15124.732858057321</c:v>
                </c:pt>
                <c:pt idx="5">
                  <c:v>28435.726012112864</c:v>
                </c:pt>
                <c:pt idx="6">
                  <c:v>11391.873985210328</c:v>
                </c:pt>
                <c:pt idx="7">
                  <c:v>23106.538645460649</c:v>
                </c:pt>
                <c:pt idx="8">
                  <c:v>14573.004082425512</c:v>
                </c:pt>
                <c:pt idx="9">
                  <c:v>25863.690230400509</c:v>
                </c:pt>
                <c:pt idx="10">
                  <c:v>16950.185646419577</c:v>
                </c:pt>
                <c:pt idx="11">
                  <c:v>11533.029982803504</c:v>
                </c:pt>
                <c:pt idx="12">
                  <c:v>4348.7636411754456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5-4C42-8F4A-F5339F13DFB8}"/>
            </c:ext>
          </c:extLst>
        </c:ser>
        <c:ser>
          <c:idx val="1"/>
          <c:order val="1"/>
          <c:tx>
            <c:strRef>
              <c:f>'EC-UNC All Components'!$B$93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Components'!$C$93:$Q$93</c:f>
              <c:numCache>
                <c:formatCode>0</c:formatCode>
                <c:ptCount val="15"/>
                <c:pt idx="0">
                  <c:v>695.48346774922288</c:v>
                </c:pt>
                <c:pt idx="1">
                  <c:v>5184.5379607669202</c:v>
                </c:pt>
                <c:pt idx="2">
                  <c:v>4310.0635823608363</c:v>
                </c:pt>
                <c:pt idx="3">
                  <c:v>3437.1073477385621</c:v>
                </c:pt>
                <c:pt idx="4">
                  <c:v>2604.5512186913556</c:v>
                </c:pt>
                <c:pt idx="5">
                  <c:v>4896.7677997543742</c:v>
                </c:pt>
                <c:pt idx="6">
                  <c:v>1961.7350964021543</c:v>
                </c:pt>
                <c:pt idx="7">
                  <c:v>3979.0562883702692</c:v>
                </c:pt>
                <c:pt idx="8">
                  <c:v>2509.5408890250437</c:v>
                </c:pt>
                <c:pt idx="9">
                  <c:v>4453.8509566837911</c:v>
                </c:pt>
                <c:pt idx="10">
                  <c:v>2918.9029053764934</c:v>
                </c:pt>
                <c:pt idx="11">
                  <c:v>1986.0428332069769</c:v>
                </c:pt>
                <c:pt idx="12">
                  <c:v>748.87786433796202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A5-4C42-8F4A-F5339F13DFB8}"/>
            </c:ext>
          </c:extLst>
        </c:ser>
        <c:ser>
          <c:idx val="2"/>
          <c:order val="2"/>
          <c:tx>
            <c:strRef>
              <c:f>'EC-UNC All Components'!$B$94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Components'!$C$94:$Q$94</c:f>
              <c:numCache>
                <c:formatCode>0</c:formatCode>
                <c:ptCount val="15"/>
                <c:pt idx="0">
                  <c:v>946.30753849713005</c:v>
                </c:pt>
                <c:pt idx="1">
                  <c:v>7044.4534057426772</c:v>
                </c:pt>
                <c:pt idx="2">
                  <c:v>5851.5547513669517</c:v>
                </c:pt>
                <c:pt idx="3">
                  <c:v>4654.1704787147701</c:v>
                </c:pt>
                <c:pt idx="4">
                  <c:v>3520.7596622882825</c:v>
                </c:pt>
                <c:pt idx="5">
                  <c:v>6619.3140765454718</c:v>
                </c:pt>
                <c:pt idx="6">
                  <c:v>2651.8187647614041</c:v>
                </c:pt>
                <c:pt idx="7">
                  <c:v>5378.7772624826648</c:v>
                </c:pt>
                <c:pt idx="8">
                  <c:v>3392.3273497312139</c:v>
                </c:pt>
                <c:pt idx="9">
                  <c:v>6020.5914468501724</c:v>
                </c:pt>
                <c:pt idx="10">
                  <c:v>3945.6915009523755</c:v>
                </c:pt>
                <c:pt idx="11">
                  <c:v>2684.6772851121536</c:v>
                </c:pt>
                <c:pt idx="12">
                  <c:v>1012.3122009735134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A5-4C42-8F4A-F5339F13DFB8}"/>
            </c:ext>
          </c:extLst>
        </c:ser>
        <c:ser>
          <c:idx val="3"/>
          <c:order val="3"/>
          <c:tx>
            <c:strRef>
              <c:f>'EC-UNC All Components'!$B$95</c:f>
              <c:strCache>
                <c:ptCount val="1"/>
                <c:pt idx="0">
                  <c:v>Monopiles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Components'!$C$95:$Q$95</c:f>
              <c:numCache>
                <c:formatCode>0</c:formatCode>
                <c:ptCount val="15"/>
                <c:pt idx="0">
                  <c:v>976.67602100837621</c:v>
                </c:pt>
                <c:pt idx="1">
                  <c:v>6873.341265914526</c:v>
                </c:pt>
                <c:pt idx="2">
                  <c:v>5403.0856034657199</c:v>
                </c:pt>
                <c:pt idx="3">
                  <c:v>5102.1642664257533</c:v>
                </c:pt>
                <c:pt idx="4">
                  <c:v>3137.1422146118093</c:v>
                </c:pt>
                <c:pt idx="5">
                  <c:v>7103.4471052237786</c:v>
                </c:pt>
                <c:pt idx="6">
                  <c:v>4624.160147916984</c:v>
                </c:pt>
                <c:pt idx="7">
                  <c:v>7934.9560287303884</c:v>
                </c:pt>
                <c:pt idx="8">
                  <c:v>3464.9015869979921</c:v>
                </c:pt>
                <c:pt idx="9">
                  <c:v>6792.8511475934756</c:v>
                </c:pt>
                <c:pt idx="10">
                  <c:v>4839.7079636995859</c:v>
                </c:pt>
                <c:pt idx="11">
                  <c:v>3524.4718273914923</c:v>
                </c:pt>
                <c:pt idx="12">
                  <c:v>1241.6823311247781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A5-4C42-8F4A-F5339F13DFB8}"/>
            </c:ext>
          </c:extLst>
        </c:ser>
        <c:ser>
          <c:idx val="4"/>
          <c:order val="4"/>
          <c:tx>
            <c:strRef>
              <c:f>'EC-UNC All Components'!$B$96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Components'!$C$96:$Q$96</c:f>
              <c:numCache>
                <c:formatCode>0</c:formatCode>
                <c:ptCount val="15"/>
                <c:pt idx="0">
                  <c:v>588.34343662582023</c:v>
                </c:pt>
                <c:pt idx="1">
                  <c:v>4106.1431571649282</c:v>
                </c:pt>
                <c:pt idx="2">
                  <c:v>3213.7856206248734</c:v>
                </c:pt>
                <c:pt idx="3">
                  <c:v>2997.4214810794047</c:v>
                </c:pt>
                <c:pt idx="4">
                  <c:v>1830.3370396252499</c:v>
                </c:pt>
                <c:pt idx="5">
                  <c:v>4144.4414872720954</c:v>
                </c:pt>
                <c:pt idx="6">
                  <c:v>2697.9241031757747</c:v>
                </c:pt>
                <c:pt idx="7">
                  <c:v>4629.5777920224318</c:v>
                </c:pt>
                <c:pt idx="8">
                  <c:v>1966.5297673583343</c:v>
                </c:pt>
                <c:pt idx="9">
                  <c:v>3855.3314290668</c:v>
                </c:pt>
                <c:pt idx="10">
                  <c:v>2746.8109950511962</c:v>
                </c:pt>
                <c:pt idx="11">
                  <c:v>2000.3392848990641</c:v>
                </c:pt>
                <c:pt idx="12">
                  <c:v>704.72572003851803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A5-4C42-8F4A-F5339F13DFB8}"/>
            </c:ext>
          </c:extLst>
        </c:ser>
        <c:ser>
          <c:idx val="5"/>
          <c:order val="5"/>
          <c:tx>
            <c:strRef>
              <c:f>'EC-UNC All Components'!$B$97</c:f>
              <c:strCache>
                <c:ptCount val="1"/>
                <c:pt idx="0">
                  <c:v>Jacket (For Turbine)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Components'!$C$97:$Q$97</c:f>
              <c:numCache>
                <c:formatCode>0</c:formatCode>
                <c:ptCount val="15"/>
                <c:pt idx="0">
                  <c:v>359.36803172081295</c:v>
                </c:pt>
                <c:pt idx="1">
                  <c:v>2893.8427750754149</c:v>
                </c:pt>
                <c:pt idx="2">
                  <c:v>2794.6359465835753</c:v>
                </c:pt>
                <c:pt idx="3">
                  <c:v>1946.3812412907755</c:v>
                </c:pt>
                <c:pt idx="4">
                  <c:v>3620.3287381672535</c:v>
                </c:pt>
                <c:pt idx="5">
                  <c:v>3150.7101042041404</c:v>
                </c:pt>
                <c:pt idx="6">
                  <c:v>388.22983125347685</c:v>
                </c:pt>
                <c:pt idx="7">
                  <c:v>827.03555836005307</c:v>
                </c:pt>
                <c:pt idx="8">
                  <c:v>555.90028832527946</c:v>
                </c:pt>
                <c:pt idx="9">
                  <c:v>2990.1212742453922</c:v>
                </c:pt>
                <c:pt idx="10">
                  <c:v>1294.0815547397983</c:v>
                </c:pt>
                <c:pt idx="11">
                  <c:v>736.06874239635226</c:v>
                </c:pt>
                <c:pt idx="12">
                  <c:v>332.01139688738266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A5-4C42-8F4A-F5339F13DFB8}"/>
            </c:ext>
          </c:extLst>
        </c:ser>
        <c:ser>
          <c:idx val="6"/>
          <c:order val="6"/>
          <c:tx>
            <c:strRef>
              <c:f>'EC-UNC All Components'!$B$98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Components'!$C$98:$Q$98</c:f>
              <c:numCache>
                <c:formatCode>0</c:formatCode>
                <c:ptCount val="15"/>
                <c:pt idx="0">
                  <c:v>0</c:v>
                </c:pt>
                <c:pt idx="1">
                  <c:v>2779.9760075619615</c:v>
                </c:pt>
                <c:pt idx="2">
                  <c:v>1130.335608667662</c:v>
                </c:pt>
                <c:pt idx="3">
                  <c:v>1037.932097492989</c:v>
                </c:pt>
                <c:pt idx="4">
                  <c:v>499.19884346926978</c:v>
                </c:pt>
                <c:pt idx="5">
                  <c:v>4179.2308724779887</c:v>
                </c:pt>
                <c:pt idx="6">
                  <c:v>909.51343047858086</c:v>
                </c:pt>
                <c:pt idx="7">
                  <c:v>849.46397901106934</c:v>
                </c:pt>
                <c:pt idx="8">
                  <c:v>1302.318208279697</c:v>
                </c:pt>
                <c:pt idx="9">
                  <c:v>3977.0730720245815</c:v>
                </c:pt>
                <c:pt idx="10">
                  <c:v>3031.6695406180438</c:v>
                </c:pt>
                <c:pt idx="11">
                  <c:v>1724.4022820283092</c:v>
                </c:pt>
                <c:pt idx="12">
                  <c:v>777.8094320213952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A5-4C42-8F4A-F5339F13DFB8}"/>
            </c:ext>
          </c:extLst>
        </c:ser>
        <c:ser>
          <c:idx val="7"/>
          <c:order val="7"/>
          <c:tx>
            <c:strRef>
              <c:f>'EC-UNC All Components'!$B$99</c:f>
              <c:strCache>
                <c:ptCount val="1"/>
                <c:pt idx="0">
                  <c:v>Jacket (For Substation)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Components'!$C$99:$Q$99</c:f>
              <c:numCache>
                <c:formatCode>0</c:formatCode>
                <c:ptCount val="15"/>
                <c:pt idx="0">
                  <c:v>1.7402810252823873</c:v>
                </c:pt>
                <c:pt idx="1">
                  <c:v>8.7938357545453503</c:v>
                </c:pt>
                <c:pt idx="2">
                  <c:v>7.9775034711439456</c:v>
                </c:pt>
                <c:pt idx="3">
                  <c:v>6.5979025128500854</c:v>
                </c:pt>
                <c:pt idx="4">
                  <c:v>4.8129186391497409</c:v>
                </c:pt>
                <c:pt idx="5">
                  <c:v>7.4746728962227671</c:v>
                </c:pt>
                <c:pt idx="6">
                  <c:v>4.58995998285077</c:v>
                </c:pt>
                <c:pt idx="7">
                  <c:v>9.9357606935190255</c:v>
                </c:pt>
                <c:pt idx="8">
                  <c:v>3.230413297774021</c:v>
                </c:pt>
                <c:pt idx="9">
                  <c:v>10.602538120095501</c:v>
                </c:pt>
                <c:pt idx="10">
                  <c:v>6.3247153209821203</c:v>
                </c:pt>
                <c:pt idx="11">
                  <c:v>5.2393398459641656</c:v>
                </c:pt>
                <c:pt idx="12">
                  <c:v>2.0880563308536377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A5-4C42-8F4A-F5339F13DFB8}"/>
            </c:ext>
          </c:extLst>
        </c:ser>
        <c:ser>
          <c:idx val="8"/>
          <c:order val="8"/>
          <c:tx>
            <c:strRef>
              <c:f>'EC-UNC All Components'!$B$100</c:f>
              <c:strCache>
                <c:ptCount val="1"/>
                <c:pt idx="0">
                  <c:v>Substation (Topside)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Components'!$C$100:$Q$100</c:f>
              <c:numCache>
                <c:formatCode>0</c:formatCode>
                <c:ptCount val="15"/>
                <c:pt idx="0">
                  <c:v>157.58540066405297</c:v>
                </c:pt>
                <c:pt idx="1">
                  <c:v>95.555610429921643</c:v>
                </c:pt>
                <c:pt idx="2">
                  <c:v>112.36967462597941</c:v>
                </c:pt>
                <c:pt idx="3">
                  <c:v>85.350181618850911</c:v>
                </c:pt>
                <c:pt idx="4">
                  <c:v>139.46174459786801</c:v>
                </c:pt>
                <c:pt idx="5">
                  <c:v>84.605539713971638</c:v>
                </c:pt>
                <c:pt idx="6">
                  <c:v>133.00117347420073</c:v>
                </c:pt>
                <c:pt idx="7">
                  <c:v>16.358181727744814</c:v>
                </c:pt>
                <c:pt idx="8">
                  <c:v>195.01293811923281</c:v>
                </c:pt>
                <c:pt idx="9">
                  <c:v>115.20933872895827</c:v>
                </c:pt>
                <c:pt idx="10">
                  <c:v>95.452284570084942</c:v>
                </c:pt>
                <c:pt idx="11">
                  <c:v>37.954489273704624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A5-4C42-8F4A-F5339F13DFB8}"/>
            </c:ext>
          </c:extLst>
        </c:ser>
        <c:ser>
          <c:idx val="9"/>
          <c:order val="9"/>
          <c:tx>
            <c:strRef>
              <c:f>'EC-UNC All Components'!$B$101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Components'!$C$101:$Q$101</c:f>
              <c:numCache>
                <c:formatCode>0</c:formatCode>
                <c:ptCount val="15"/>
                <c:pt idx="0">
                  <c:v>254.14284751108386</c:v>
                </c:pt>
                <c:pt idx="1">
                  <c:v>1670.1741993323822</c:v>
                </c:pt>
                <c:pt idx="2">
                  <c:v>1375.3581162723844</c:v>
                </c:pt>
                <c:pt idx="3">
                  <c:v>960.81993986163491</c:v>
                </c:pt>
                <c:pt idx="4">
                  <c:v>748.4761757380827</c:v>
                </c:pt>
                <c:pt idx="5">
                  <c:v>1748.1739475904369</c:v>
                </c:pt>
                <c:pt idx="6">
                  <c:v>573.98407532331237</c:v>
                </c:pt>
                <c:pt idx="7">
                  <c:v>1604.6877833079247</c:v>
                </c:pt>
                <c:pt idx="8">
                  <c:v>448.38885630873853</c:v>
                </c:pt>
                <c:pt idx="9">
                  <c:v>1425.9337443923503</c:v>
                </c:pt>
                <c:pt idx="10">
                  <c:v>711.70150520227696</c:v>
                </c:pt>
                <c:pt idx="11">
                  <c:v>484.24689673166228</c:v>
                </c:pt>
                <c:pt idx="12">
                  <c:v>182.59514637512342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A5-4C42-8F4A-F5339F13DFB8}"/>
            </c:ext>
          </c:extLst>
        </c:ser>
        <c:ser>
          <c:idx val="10"/>
          <c:order val="10"/>
          <c:tx>
            <c:strRef>
              <c:f>'EC-UNC All Components'!$B$102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Components'!$C$102:$Q$102</c:f>
              <c:numCache>
                <c:formatCode>0</c:formatCode>
                <c:ptCount val="15"/>
                <c:pt idx="0">
                  <c:v>1101.602113155044</c:v>
                </c:pt>
                <c:pt idx="1">
                  <c:v>3813.2076794813338</c:v>
                </c:pt>
                <c:pt idx="2">
                  <c:v>2036.1337843089991</c:v>
                </c:pt>
                <c:pt idx="3">
                  <c:v>1956.999433277002</c:v>
                </c:pt>
                <c:pt idx="4">
                  <c:v>2003.1323864341084</c:v>
                </c:pt>
                <c:pt idx="5">
                  <c:v>2434.7388301342235</c:v>
                </c:pt>
                <c:pt idx="6">
                  <c:v>2506.9009990402346</c:v>
                </c:pt>
                <c:pt idx="7">
                  <c:v>2429.640763147353</c:v>
                </c:pt>
                <c:pt idx="8">
                  <c:v>1288.6874713128932</c:v>
                </c:pt>
                <c:pt idx="9">
                  <c:v>4902.159534554331</c:v>
                </c:pt>
                <c:pt idx="10">
                  <c:v>3127.7813672217435</c:v>
                </c:pt>
                <c:pt idx="11">
                  <c:v>2322.9595425903008</c:v>
                </c:pt>
                <c:pt idx="12">
                  <c:v>963.77219584485169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A5-4C42-8F4A-F5339F13D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266752"/>
        <c:axId val="1055264784"/>
      </c:areaChart>
      <c:catAx>
        <c:axId val="105526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64784"/>
        <c:crosses val="autoZero"/>
        <c:auto val="1"/>
        <c:lblAlgn val="ctr"/>
        <c:lblOffset val="100"/>
        <c:noMultiLvlLbl val="0"/>
      </c:catAx>
      <c:valAx>
        <c:axId val="105526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6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Nacelle!$B$5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Nacelle!$C$5:$Q$5</c:f>
              <c:numCache>
                <c:formatCode>0</c:formatCode>
                <c:ptCount val="15"/>
                <c:pt idx="0">
                  <c:v>645.79058899371103</c:v>
                </c:pt>
                <c:pt idx="1">
                  <c:v>5396.1437549883403</c:v>
                </c:pt>
                <c:pt idx="2">
                  <c:v>4763.8216100593427</c:v>
                </c:pt>
                <c:pt idx="3">
                  <c:v>4519.1301189546593</c:v>
                </c:pt>
                <c:pt idx="4">
                  <c:v>3781.1832145143303</c:v>
                </c:pt>
                <c:pt idx="5">
                  <c:v>7108.931503028216</c:v>
                </c:pt>
                <c:pt idx="6">
                  <c:v>2847.968496302582</c:v>
                </c:pt>
                <c:pt idx="7">
                  <c:v>5776.6346613651622</c:v>
                </c:pt>
                <c:pt idx="8">
                  <c:v>3643.251020606378</c:v>
                </c:pt>
                <c:pt idx="9">
                  <c:v>6465.9225576001272</c:v>
                </c:pt>
                <c:pt idx="10">
                  <c:v>4237.5464116048943</c:v>
                </c:pt>
                <c:pt idx="11">
                  <c:v>2883.257495700876</c:v>
                </c:pt>
                <c:pt idx="12">
                  <c:v>1087.1909102938614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3-477E-8D0F-97F7D5BF6ADB}"/>
            </c:ext>
          </c:extLst>
        </c:ser>
        <c:ser>
          <c:idx val="1"/>
          <c:order val="1"/>
          <c:tx>
            <c:strRef>
              <c:f>Nacelle!$B$6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Nacelle!$C$6:$Q$6</c:f>
              <c:numCache>
                <c:formatCode>0</c:formatCode>
                <c:ptCount val="15"/>
                <c:pt idx="0">
                  <c:v>2583.1623559748441</c:v>
                </c:pt>
                <c:pt idx="1">
                  <c:v>21584.575019953361</c:v>
                </c:pt>
                <c:pt idx="2">
                  <c:v>19055.286440237371</c:v>
                </c:pt>
                <c:pt idx="3">
                  <c:v>18076.520475818637</c:v>
                </c:pt>
                <c:pt idx="4">
                  <c:v>15124.732858057321</c:v>
                </c:pt>
                <c:pt idx="5">
                  <c:v>28435.726012112864</c:v>
                </c:pt>
                <c:pt idx="6">
                  <c:v>11391.873985210328</c:v>
                </c:pt>
                <c:pt idx="7">
                  <c:v>23106.538645460649</c:v>
                </c:pt>
                <c:pt idx="8">
                  <c:v>14573.004082425512</c:v>
                </c:pt>
                <c:pt idx="9">
                  <c:v>25863.690230400509</c:v>
                </c:pt>
                <c:pt idx="10">
                  <c:v>16950.185646419577</c:v>
                </c:pt>
                <c:pt idx="11">
                  <c:v>11533.029982803504</c:v>
                </c:pt>
                <c:pt idx="12">
                  <c:v>4348.7636411754456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3-477E-8D0F-97F7D5BF6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'Rotor Blades'!$B$5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Blades'!$C$5:$Q$5</c:f>
              <c:numCache>
                <c:formatCode>0</c:formatCode>
                <c:ptCount val="15"/>
                <c:pt idx="0">
                  <c:v>173.87086693730572</c:v>
                </c:pt>
                <c:pt idx="1">
                  <c:v>1296.13449019173</c:v>
                </c:pt>
                <c:pt idx="2">
                  <c:v>1077.5158955902091</c:v>
                </c:pt>
                <c:pt idx="3">
                  <c:v>859.27683693464053</c:v>
                </c:pt>
                <c:pt idx="4">
                  <c:v>651.13780467283891</c:v>
                </c:pt>
                <c:pt idx="5">
                  <c:v>1224.1919499385936</c:v>
                </c:pt>
                <c:pt idx="6">
                  <c:v>490.43377410053859</c:v>
                </c:pt>
                <c:pt idx="7">
                  <c:v>994.76407209256729</c:v>
                </c:pt>
                <c:pt idx="8">
                  <c:v>627.38522225626093</c:v>
                </c:pt>
                <c:pt idx="9">
                  <c:v>1113.4627391709478</c:v>
                </c:pt>
                <c:pt idx="10">
                  <c:v>729.72572634412336</c:v>
                </c:pt>
                <c:pt idx="11">
                  <c:v>496.51070830174422</c:v>
                </c:pt>
                <c:pt idx="12">
                  <c:v>187.21946608449051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D6-A5B2-E45C9F86FF37}"/>
            </c:ext>
          </c:extLst>
        </c:ser>
        <c:ser>
          <c:idx val="1"/>
          <c:order val="1"/>
          <c:tx>
            <c:strRef>
              <c:f>'Rotor Blades'!$B$6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Blades'!$C$6:$Q$6</c:f>
              <c:numCache>
                <c:formatCode>0</c:formatCode>
                <c:ptCount val="15"/>
                <c:pt idx="0">
                  <c:v>695.48346774922288</c:v>
                </c:pt>
                <c:pt idx="1">
                  <c:v>5184.5379607669202</c:v>
                </c:pt>
                <c:pt idx="2">
                  <c:v>4310.0635823608363</c:v>
                </c:pt>
                <c:pt idx="3">
                  <c:v>3437.1073477385621</c:v>
                </c:pt>
                <c:pt idx="4">
                  <c:v>2604.5512186913556</c:v>
                </c:pt>
                <c:pt idx="5">
                  <c:v>4896.7677997543742</c:v>
                </c:pt>
                <c:pt idx="6">
                  <c:v>1961.7350964021543</c:v>
                </c:pt>
                <c:pt idx="7">
                  <c:v>3979.0562883702692</c:v>
                </c:pt>
                <c:pt idx="8">
                  <c:v>2509.5408890250437</c:v>
                </c:pt>
                <c:pt idx="9">
                  <c:v>4453.8509566837911</c:v>
                </c:pt>
                <c:pt idx="10">
                  <c:v>2918.9029053764934</c:v>
                </c:pt>
                <c:pt idx="11">
                  <c:v>1986.0428332069769</c:v>
                </c:pt>
                <c:pt idx="12">
                  <c:v>748.87786433796202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B-46D6-A5B2-E45C9F86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Towers!$C$5:$Q$5</c:f>
              <c:numCache>
                <c:formatCode>0</c:formatCode>
                <c:ptCount val="15"/>
                <c:pt idx="0">
                  <c:v>236.57688462428251</c:v>
                </c:pt>
                <c:pt idx="1">
                  <c:v>1761.1133514356693</c:v>
                </c:pt>
                <c:pt idx="2">
                  <c:v>1462.8886878417379</c:v>
                </c:pt>
                <c:pt idx="3">
                  <c:v>1163.5426196786925</c:v>
                </c:pt>
                <c:pt idx="4">
                  <c:v>880.18991557207062</c:v>
                </c:pt>
                <c:pt idx="5">
                  <c:v>1654.828519136368</c:v>
                </c:pt>
                <c:pt idx="6">
                  <c:v>662.95469119035101</c:v>
                </c:pt>
                <c:pt idx="7">
                  <c:v>1344.6943156206662</c:v>
                </c:pt>
                <c:pt idx="8">
                  <c:v>848.08183743280347</c:v>
                </c:pt>
                <c:pt idx="9">
                  <c:v>1505.1478617125431</c:v>
                </c:pt>
                <c:pt idx="10">
                  <c:v>986.42287523809387</c:v>
                </c:pt>
                <c:pt idx="11">
                  <c:v>671.16932127803841</c:v>
                </c:pt>
                <c:pt idx="12">
                  <c:v>253.07805024337836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F-4188-8D28-53C1D6B823A1}"/>
            </c:ext>
          </c:extLst>
        </c:ser>
        <c:ser>
          <c:idx val="1"/>
          <c:order val="1"/>
          <c:tx>
            <c:strRef>
              <c:f>Towers!$B$6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Towers!$C$6:$Q$6</c:f>
              <c:numCache>
                <c:formatCode>0</c:formatCode>
                <c:ptCount val="15"/>
                <c:pt idx="0">
                  <c:v>946.30753849713005</c:v>
                </c:pt>
                <c:pt idx="1">
                  <c:v>7044.4534057426772</c:v>
                </c:pt>
                <c:pt idx="2">
                  <c:v>5851.5547513669517</c:v>
                </c:pt>
                <c:pt idx="3">
                  <c:v>4654.1704787147701</c:v>
                </c:pt>
                <c:pt idx="4">
                  <c:v>3520.7596622882825</c:v>
                </c:pt>
                <c:pt idx="5">
                  <c:v>6619.3140765454718</c:v>
                </c:pt>
                <c:pt idx="6">
                  <c:v>2651.8187647614041</c:v>
                </c:pt>
                <c:pt idx="7">
                  <c:v>5378.7772624826648</c:v>
                </c:pt>
                <c:pt idx="8">
                  <c:v>3392.3273497312139</c:v>
                </c:pt>
                <c:pt idx="9">
                  <c:v>6020.5914468501724</c:v>
                </c:pt>
                <c:pt idx="10">
                  <c:v>3945.6915009523755</c:v>
                </c:pt>
                <c:pt idx="11">
                  <c:v>2684.6772851121536</c:v>
                </c:pt>
                <c:pt idx="12">
                  <c:v>1012.3122009735134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F-4188-8D28-53C1D6B8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Monopile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Monopiles!$B$5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Monopiles!$C$5:$Q$5</c:f>
              <c:numCache>
                <c:formatCode>0</c:formatCode>
                <c:ptCount val="15"/>
                <c:pt idx="0">
                  <c:v>244.16900525209405</c:v>
                </c:pt>
                <c:pt idx="1">
                  <c:v>1718.3353164786315</c:v>
                </c:pt>
                <c:pt idx="2">
                  <c:v>1350.77140086643</c:v>
                </c:pt>
                <c:pt idx="3">
                  <c:v>1275.5410666064383</c:v>
                </c:pt>
                <c:pt idx="4">
                  <c:v>784.28555365295233</c:v>
                </c:pt>
                <c:pt idx="5">
                  <c:v>1775.8617763059447</c:v>
                </c:pt>
                <c:pt idx="6">
                  <c:v>1156.040036979246</c:v>
                </c:pt>
                <c:pt idx="7">
                  <c:v>1983.7390071825971</c:v>
                </c:pt>
                <c:pt idx="8">
                  <c:v>866.22539674949803</c:v>
                </c:pt>
                <c:pt idx="9">
                  <c:v>1698.2127868983689</c:v>
                </c:pt>
                <c:pt idx="10">
                  <c:v>1209.9269909248965</c:v>
                </c:pt>
                <c:pt idx="11">
                  <c:v>881.11795684787307</c:v>
                </c:pt>
                <c:pt idx="12">
                  <c:v>310.42058278119453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C-4020-B879-6D1B91178F60}"/>
            </c:ext>
          </c:extLst>
        </c:ser>
        <c:ser>
          <c:idx val="1"/>
          <c:order val="1"/>
          <c:tx>
            <c:strRef>
              <c:f>Monopiles!$B$6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Monopiles!$C$6:$Q$6</c:f>
              <c:numCache>
                <c:formatCode>0</c:formatCode>
                <c:ptCount val="15"/>
                <c:pt idx="0">
                  <c:v>976.67602100837621</c:v>
                </c:pt>
                <c:pt idx="1">
                  <c:v>6873.341265914526</c:v>
                </c:pt>
                <c:pt idx="2">
                  <c:v>5403.0856034657199</c:v>
                </c:pt>
                <c:pt idx="3">
                  <c:v>5102.1642664257533</c:v>
                </c:pt>
                <c:pt idx="4">
                  <c:v>3137.1422146118093</c:v>
                </c:pt>
                <c:pt idx="5">
                  <c:v>7103.4471052237786</c:v>
                </c:pt>
                <c:pt idx="6">
                  <c:v>4624.160147916984</c:v>
                </c:pt>
                <c:pt idx="7">
                  <c:v>7934.9560287303884</c:v>
                </c:pt>
                <c:pt idx="8">
                  <c:v>3464.9015869979921</c:v>
                </c:pt>
                <c:pt idx="9">
                  <c:v>6792.8511475934756</c:v>
                </c:pt>
                <c:pt idx="10">
                  <c:v>4839.7079636995859</c:v>
                </c:pt>
                <c:pt idx="11">
                  <c:v>3524.4718273914923</c:v>
                </c:pt>
                <c:pt idx="12">
                  <c:v>1241.6823311247781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0C-4020-B879-6D1B91178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Transition Piece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'Transition Piece'!$B$5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Piece'!$C$5:$Q$5</c:f>
              <c:numCache>
                <c:formatCode>0</c:formatCode>
                <c:ptCount val="15"/>
                <c:pt idx="0">
                  <c:v>147.08585915645506</c:v>
                </c:pt>
                <c:pt idx="1">
                  <c:v>1026.535789291232</c:v>
                </c:pt>
                <c:pt idx="2">
                  <c:v>803.44640515621836</c:v>
                </c:pt>
                <c:pt idx="3">
                  <c:v>749.35537026985116</c:v>
                </c:pt>
                <c:pt idx="4">
                  <c:v>457.58425990631247</c:v>
                </c:pt>
                <c:pt idx="5">
                  <c:v>1036.1103718180239</c:v>
                </c:pt>
                <c:pt idx="6">
                  <c:v>674.48102579394367</c:v>
                </c:pt>
                <c:pt idx="7">
                  <c:v>1157.394448005608</c:v>
                </c:pt>
                <c:pt idx="8">
                  <c:v>491.63244183958358</c:v>
                </c:pt>
                <c:pt idx="9">
                  <c:v>963.83285726669999</c:v>
                </c:pt>
                <c:pt idx="10">
                  <c:v>686.70274876279905</c:v>
                </c:pt>
                <c:pt idx="11">
                  <c:v>500.08482122476602</c:v>
                </c:pt>
                <c:pt idx="12">
                  <c:v>176.18143000962951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A-4B59-A5B2-15B0E8AC8961}"/>
            </c:ext>
          </c:extLst>
        </c:ser>
        <c:ser>
          <c:idx val="1"/>
          <c:order val="1"/>
          <c:tx>
            <c:strRef>
              <c:f>'Transition Piece'!$B$6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Piece'!$C$6:$Q$6</c:f>
              <c:numCache>
                <c:formatCode>0</c:formatCode>
                <c:ptCount val="15"/>
                <c:pt idx="0">
                  <c:v>588.34343662582023</c:v>
                </c:pt>
                <c:pt idx="1">
                  <c:v>4106.1431571649282</c:v>
                </c:pt>
                <c:pt idx="2">
                  <c:v>3213.7856206248734</c:v>
                </c:pt>
                <c:pt idx="3">
                  <c:v>2997.4214810794047</c:v>
                </c:pt>
                <c:pt idx="4">
                  <c:v>1830.3370396252499</c:v>
                </c:pt>
                <c:pt idx="5">
                  <c:v>4144.4414872720954</c:v>
                </c:pt>
                <c:pt idx="6">
                  <c:v>2697.9241031757747</c:v>
                </c:pt>
                <c:pt idx="7">
                  <c:v>4629.5777920224318</c:v>
                </c:pt>
                <c:pt idx="8">
                  <c:v>1966.5297673583343</c:v>
                </c:pt>
                <c:pt idx="9">
                  <c:v>3855.3314290668</c:v>
                </c:pt>
                <c:pt idx="10">
                  <c:v>2746.8109950511962</c:v>
                </c:pt>
                <c:pt idx="11">
                  <c:v>2000.3392848990641</c:v>
                </c:pt>
                <c:pt idx="12">
                  <c:v>704.72572003851803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B59-A5B2-15B0E8AC8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'Jacket (For Turbine)'!$B$5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Turbine)'!$C$5:$Q$5</c:f>
              <c:numCache>
                <c:formatCode>0</c:formatCode>
                <c:ptCount val="15"/>
                <c:pt idx="0">
                  <c:v>89.842007930203238</c:v>
                </c:pt>
                <c:pt idx="1">
                  <c:v>723.46069376885373</c:v>
                </c:pt>
                <c:pt idx="2">
                  <c:v>698.65898664589383</c:v>
                </c:pt>
                <c:pt idx="3">
                  <c:v>486.59531032269388</c:v>
                </c:pt>
                <c:pt idx="4">
                  <c:v>905.08218454181338</c:v>
                </c:pt>
                <c:pt idx="5">
                  <c:v>787.6775260510351</c:v>
                </c:pt>
                <c:pt idx="6">
                  <c:v>97.057457813369211</c:v>
                </c:pt>
                <c:pt idx="7">
                  <c:v>206.75888959001327</c:v>
                </c:pt>
                <c:pt idx="8">
                  <c:v>138.97507208131987</c:v>
                </c:pt>
                <c:pt idx="9">
                  <c:v>747.53031856134805</c:v>
                </c:pt>
                <c:pt idx="10">
                  <c:v>323.52038868494958</c:v>
                </c:pt>
                <c:pt idx="11">
                  <c:v>184.01718559908807</c:v>
                </c:pt>
                <c:pt idx="12">
                  <c:v>83.002849221845665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8-4D0B-9EC4-577ABAC1C9BD}"/>
            </c:ext>
          </c:extLst>
        </c:ser>
        <c:ser>
          <c:idx val="1"/>
          <c:order val="1"/>
          <c:tx>
            <c:strRef>
              <c:f>'Jacket (For Turbine)'!$B$6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Turbine)'!$C$6:$Q$6</c:f>
              <c:numCache>
                <c:formatCode>0</c:formatCode>
                <c:ptCount val="15"/>
                <c:pt idx="0">
                  <c:v>359.36803172081295</c:v>
                </c:pt>
                <c:pt idx="1">
                  <c:v>2893.8427750754149</c:v>
                </c:pt>
                <c:pt idx="2">
                  <c:v>2794.6359465835753</c:v>
                </c:pt>
                <c:pt idx="3">
                  <c:v>1946.3812412907755</c:v>
                </c:pt>
                <c:pt idx="4">
                  <c:v>3620.3287381672535</c:v>
                </c:pt>
                <c:pt idx="5">
                  <c:v>3150.7101042041404</c:v>
                </c:pt>
                <c:pt idx="6">
                  <c:v>388.22983125347685</c:v>
                </c:pt>
                <c:pt idx="7">
                  <c:v>827.03555836005307</c:v>
                </c:pt>
                <c:pt idx="8">
                  <c:v>555.90028832527946</c:v>
                </c:pt>
                <c:pt idx="9">
                  <c:v>2990.1212742453922</c:v>
                </c:pt>
                <c:pt idx="10">
                  <c:v>1294.0815547397983</c:v>
                </c:pt>
                <c:pt idx="11">
                  <c:v>736.06874239635226</c:v>
                </c:pt>
                <c:pt idx="12">
                  <c:v>332.01139688738266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8-4D0B-9EC4-577ABAC1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GBF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GBF!$B$5</c:f>
              <c:strCache>
                <c:ptCount val="1"/>
                <c:pt idx="0">
                  <c:v>25% Domestic Content</c:v>
                </c:pt>
              </c:strCache>
            </c:strRef>
          </c:tx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GBF!$C$5:$Q$5</c:f>
              <c:numCache>
                <c:formatCode>0</c:formatCode>
                <c:ptCount val="15"/>
                <c:pt idx="0">
                  <c:v>0</c:v>
                </c:pt>
                <c:pt idx="1">
                  <c:v>694.99400189049038</c:v>
                </c:pt>
                <c:pt idx="2">
                  <c:v>282.58390216691549</c:v>
                </c:pt>
                <c:pt idx="3">
                  <c:v>259.48302437324725</c:v>
                </c:pt>
                <c:pt idx="4">
                  <c:v>124.79971086731744</c:v>
                </c:pt>
                <c:pt idx="5">
                  <c:v>1044.8077181194972</c:v>
                </c:pt>
                <c:pt idx="6">
                  <c:v>227.37835761964521</c:v>
                </c:pt>
                <c:pt idx="7">
                  <c:v>212.36599475276734</c:v>
                </c:pt>
                <c:pt idx="8">
                  <c:v>325.57955206992426</c:v>
                </c:pt>
                <c:pt idx="9">
                  <c:v>994.26826800614538</c:v>
                </c:pt>
                <c:pt idx="10">
                  <c:v>757.91738515451095</c:v>
                </c:pt>
                <c:pt idx="11">
                  <c:v>431.10057050707729</c:v>
                </c:pt>
                <c:pt idx="12">
                  <c:v>194.4523580053488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CB-4926-85B0-DAF16AF61996}"/>
            </c:ext>
          </c:extLst>
        </c:ser>
        <c:ser>
          <c:idx val="3"/>
          <c:order val="1"/>
          <c:tx>
            <c:strRef>
              <c:f>GBF!$B$6</c:f>
              <c:strCache>
                <c:ptCount val="1"/>
                <c:pt idx="0">
                  <c:v>100% Domestic Content</c:v>
                </c:pt>
              </c:strCache>
            </c:strRef>
          </c:tx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GBF!$C$6:$Q$6</c:f>
              <c:numCache>
                <c:formatCode>0</c:formatCode>
                <c:ptCount val="15"/>
                <c:pt idx="0">
                  <c:v>0</c:v>
                </c:pt>
                <c:pt idx="1">
                  <c:v>2779.9760075619615</c:v>
                </c:pt>
                <c:pt idx="2">
                  <c:v>1130.335608667662</c:v>
                </c:pt>
                <c:pt idx="3">
                  <c:v>1037.932097492989</c:v>
                </c:pt>
                <c:pt idx="4">
                  <c:v>499.19884346926978</c:v>
                </c:pt>
                <c:pt idx="5">
                  <c:v>4179.2308724779887</c:v>
                </c:pt>
                <c:pt idx="6">
                  <c:v>909.51343047858086</c:v>
                </c:pt>
                <c:pt idx="7">
                  <c:v>849.46397901106934</c:v>
                </c:pt>
                <c:pt idx="8">
                  <c:v>1302.318208279697</c:v>
                </c:pt>
                <c:pt idx="9">
                  <c:v>3977.0730720245815</c:v>
                </c:pt>
                <c:pt idx="10">
                  <c:v>3031.6695406180438</c:v>
                </c:pt>
                <c:pt idx="11">
                  <c:v>1724.4022820283092</c:v>
                </c:pt>
                <c:pt idx="12">
                  <c:v>777.8094320213952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CB-4926-85B0-DAF16AF61996}"/>
            </c:ext>
          </c:extLst>
        </c:ser>
        <c:ser>
          <c:idx val="0"/>
          <c:order val="2"/>
          <c:tx>
            <c:strRef>
              <c:f>GBF!$B$5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GBF!$C$5:$Q$5</c:f>
              <c:numCache>
                <c:formatCode>0</c:formatCode>
                <c:ptCount val="15"/>
                <c:pt idx="0">
                  <c:v>0</c:v>
                </c:pt>
                <c:pt idx="1">
                  <c:v>694.99400189049038</c:v>
                </c:pt>
                <c:pt idx="2">
                  <c:v>282.58390216691549</c:v>
                </c:pt>
                <c:pt idx="3">
                  <c:v>259.48302437324725</c:v>
                </c:pt>
                <c:pt idx="4">
                  <c:v>124.79971086731744</c:v>
                </c:pt>
                <c:pt idx="5">
                  <c:v>1044.8077181194972</c:v>
                </c:pt>
                <c:pt idx="6">
                  <c:v>227.37835761964521</c:v>
                </c:pt>
                <c:pt idx="7">
                  <c:v>212.36599475276734</c:v>
                </c:pt>
                <c:pt idx="8">
                  <c:v>325.57955206992426</c:v>
                </c:pt>
                <c:pt idx="9">
                  <c:v>994.26826800614538</c:v>
                </c:pt>
                <c:pt idx="10">
                  <c:v>757.91738515451095</c:v>
                </c:pt>
                <c:pt idx="11">
                  <c:v>431.10057050707729</c:v>
                </c:pt>
                <c:pt idx="12">
                  <c:v>194.4523580053488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CB-4926-85B0-DAF16AF61996}"/>
            </c:ext>
          </c:extLst>
        </c:ser>
        <c:ser>
          <c:idx val="1"/>
          <c:order val="3"/>
          <c:tx>
            <c:strRef>
              <c:f>GBF!$B$6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GBF!$C$6:$Q$6</c:f>
              <c:numCache>
                <c:formatCode>0</c:formatCode>
                <c:ptCount val="15"/>
                <c:pt idx="0">
                  <c:v>0</c:v>
                </c:pt>
                <c:pt idx="1">
                  <c:v>2779.9760075619615</c:v>
                </c:pt>
                <c:pt idx="2">
                  <c:v>1130.335608667662</c:v>
                </c:pt>
                <c:pt idx="3">
                  <c:v>1037.932097492989</c:v>
                </c:pt>
                <c:pt idx="4">
                  <c:v>499.19884346926978</c:v>
                </c:pt>
                <c:pt idx="5">
                  <c:v>4179.2308724779887</c:v>
                </c:pt>
                <c:pt idx="6">
                  <c:v>909.51343047858086</c:v>
                </c:pt>
                <c:pt idx="7">
                  <c:v>849.46397901106934</c:v>
                </c:pt>
                <c:pt idx="8">
                  <c:v>1302.318208279697</c:v>
                </c:pt>
                <c:pt idx="9">
                  <c:v>3977.0730720245815</c:v>
                </c:pt>
                <c:pt idx="10">
                  <c:v>3031.6695406180438</c:v>
                </c:pt>
                <c:pt idx="11">
                  <c:v>1724.4022820283092</c:v>
                </c:pt>
                <c:pt idx="12">
                  <c:v>777.8094320213952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CB-4926-85B0-DAF16AF61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Substation)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'Jacket (For Substation)'!$B$5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Substation)'!$C$5:$Q$5</c:f>
              <c:numCache>
                <c:formatCode>0</c:formatCode>
                <c:ptCount val="15"/>
                <c:pt idx="0">
                  <c:v>0.43507025632059682</c:v>
                </c:pt>
                <c:pt idx="1">
                  <c:v>2.1984589386363376</c:v>
                </c:pt>
                <c:pt idx="2">
                  <c:v>1.9943758677859864</c:v>
                </c:pt>
                <c:pt idx="3">
                  <c:v>1.6494756282125214</c:v>
                </c:pt>
                <c:pt idx="4">
                  <c:v>1.2032296597874352</c:v>
                </c:pt>
                <c:pt idx="5">
                  <c:v>1.8686682240556918</c:v>
                </c:pt>
                <c:pt idx="6">
                  <c:v>1.1474899957126925</c:v>
                </c:pt>
                <c:pt idx="7">
                  <c:v>2.4839401733797564</c:v>
                </c:pt>
                <c:pt idx="8">
                  <c:v>0.80760332444350524</c:v>
                </c:pt>
                <c:pt idx="9">
                  <c:v>2.6506345300238752</c:v>
                </c:pt>
                <c:pt idx="10">
                  <c:v>1.5811788302455301</c:v>
                </c:pt>
                <c:pt idx="11">
                  <c:v>1.3098349614910414</c:v>
                </c:pt>
                <c:pt idx="12">
                  <c:v>0.52201408271340943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D-464B-AB59-92E7E08FF77D}"/>
            </c:ext>
          </c:extLst>
        </c:ser>
        <c:ser>
          <c:idx val="1"/>
          <c:order val="1"/>
          <c:tx>
            <c:strRef>
              <c:f>'Jacket (For Substation)'!$B$6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Substation)'!$C$6:$Q$6</c:f>
              <c:numCache>
                <c:formatCode>0</c:formatCode>
                <c:ptCount val="15"/>
                <c:pt idx="0">
                  <c:v>1.7402810252823873</c:v>
                </c:pt>
                <c:pt idx="1">
                  <c:v>8.7938357545453503</c:v>
                </c:pt>
                <c:pt idx="2">
                  <c:v>7.9775034711439456</c:v>
                </c:pt>
                <c:pt idx="3">
                  <c:v>6.5979025128500854</c:v>
                </c:pt>
                <c:pt idx="4">
                  <c:v>4.8129186391497409</c:v>
                </c:pt>
                <c:pt idx="5">
                  <c:v>7.4746728962227671</c:v>
                </c:pt>
                <c:pt idx="6">
                  <c:v>4.58995998285077</c:v>
                </c:pt>
                <c:pt idx="7">
                  <c:v>9.9357606935190255</c:v>
                </c:pt>
                <c:pt idx="8">
                  <c:v>3.230413297774021</c:v>
                </c:pt>
                <c:pt idx="9">
                  <c:v>10.602538120095501</c:v>
                </c:pt>
                <c:pt idx="10">
                  <c:v>6.3247153209821203</c:v>
                </c:pt>
                <c:pt idx="11">
                  <c:v>5.2393398459641656</c:v>
                </c:pt>
                <c:pt idx="12">
                  <c:v>2.0880563308536377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D-464B-AB59-92E7E08F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OSS Topside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'Substation (Topside)'!$B$5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(Topside)'!$C$5:$Q$5</c:f>
              <c:numCache>
                <c:formatCode>0</c:formatCode>
                <c:ptCount val="15"/>
                <c:pt idx="0">
                  <c:v>39.396350166013242</c:v>
                </c:pt>
                <c:pt idx="1">
                  <c:v>23.888902607480411</c:v>
                </c:pt>
                <c:pt idx="2">
                  <c:v>28.092418656494853</c:v>
                </c:pt>
                <c:pt idx="3">
                  <c:v>21.337545404712728</c:v>
                </c:pt>
                <c:pt idx="4">
                  <c:v>34.865436149467001</c:v>
                </c:pt>
                <c:pt idx="5">
                  <c:v>21.151384928492909</c:v>
                </c:pt>
                <c:pt idx="6">
                  <c:v>33.250293368550182</c:v>
                </c:pt>
                <c:pt idx="7">
                  <c:v>4.0895454319362035</c:v>
                </c:pt>
                <c:pt idx="8">
                  <c:v>48.753234529808203</c:v>
                </c:pt>
                <c:pt idx="9">
                  <c:v>28.802334682239568</c:v>
                </c:pt>
                <c:pt idx="10">
                  <c:v>23.863071142521235</c:v>
                </c:pt>
                <c:pt idx="11">
                  <c:v>9.488622318426156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7D3-840F-1A5047B4F153}"/>
            </c:ext>
          </c:extLst>
        </c:ser>
        <c:ser>
          <c:idx val="1"/>
          <c:order val="1"/>
          <c:tx>
            <c:strRef>
              <c:f>'Substation (Topside)'!$B$6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(Topside)'!$C$6:$Q$6</c:f>
              <c:numCache>
                <c:formatCode>0</c:formatCode>
                <c:ptCount val="15"/>
                <c:pt idx="0">
                  <c:v>157.58540066405297</c:v>
                </c:pt>
                <c:pt idx="1">
                  <c:v>95.555610429921643</c:v>
                </c:pt>
                <c:pt idx="2">
                  <c:v>112.36967462597941</c:v>
                </c:pt>
                <c:pt idx="3">
                  <c:v>85.350181618850911</c:v>
                </c:pt>
                <c:pt idx="4">
                  <c:v>139.46174459786801</c:v>
                </c:pt>
                <c:pt idx="5">
                  <c:v>84.605539713971638</c:v>
                </c:pt>
                <c:pt idx="6">
                  <c:v>133.00117347420073</c:v>
                </c:pt>
                <c:pt idx="7">
                  <c:v>16.358181727744814</c:v>
                </c:pt>
                <c:pt idx="8">
                  <c:v>195.01293811923281</c:v>
                </c:pt>
                <c:pt idx="9">
                  <c:v>115.20933872895827</c:v>
                </c:pt>
                <c:pt idx="10">
                  <c:v>95.452284570084942</c:v>
                </c:pt>
                <c:pt idx="11">
                  <c:v>37.954489273704624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7D3-840F-1A5047B4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Cable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'Array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Cable'!$C$5:$Q$5</c:f>
              <c:numCache>
                <c:formatCode>0</c:formatCode>
                <c:ptCount val="15"/>
                <c:pt idx="0">
                  <c:v>63.535711877770964</c:v>
                </c:pt>
                <c:pt idx="1">
                  <c:v>417.54354983309554</c:v>
                </c:pt>
                <c:pt idx="2">
                  <c:v>343.83952906809611</c:v>
                </c:pt>
                <c:pt idx="3">
                  <c:v>240.20498496540873</c:v>
                </c:pt>
                <c:pt idx="4">
                  <c:v>187.11904393452068</c:v>
                </c:pt>
                <c:pt idx="5">
                  <c:v>437.04348689760923</c:v>
                </c:pt>
                <c:pt idx="6">
                  <c:v>143.49601883082809</c:v>
                </c:pt>
                <c:pt idx="7">
                  <c:v>401.17194582698119</c:v>
                </c:pt>
                <c:pt idx="8">
                  <c:v>112.09721407718463</c:v>
                </c:pt>
                <c:pt idx="9">
                  <c:v>356.48343609808757</c:v>
                </c:pt>
                <c:pt idx="10">
                  <c:v>177.92537630056924</c:v>
                </c:pt>
                <c:pt idx="11">
                  <c:v>121.06172418291557</c:v>
                </c:pt>
                <c:pt idx="12">
                  <c:v>45.648786593780855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9-4539-AFEC-4FF5814225A7}"/>
            </c:ext>
          </c:extLst>
        </c:ser>
        <c:ser>
          <c:idx val="1"/>
          <c:order val="1"/>
          <c:tx>
            <c:strRef>
              <c:f>'Array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Cable'!$C$6:$Q$6</c:f>
              <c:numCache>
                <c:formatCode>0</c:formatCode>
                <c:ptCount val="15"/>
                <c:pt idx="0">
                  <c:v>254.14284751108386</c:v>
                </c:pt>
                <c:pt idx="1">
                  <c:v>1670.1741993323822</c:v>
                </c:pt>
                <c:pt idx="2">
                  <c:v>1375.3581162723844</c:v>
                </c:pt>
                <c:pt idx="3">
                  <c:v>960.81993986163491</c:v>
                </c:pt>
                <c:pt idx="4">
                  <c:v>748.4761757380827</c:v>
                </c:pt>
                <c:pt idx="5">
                  <c:v>1748.1739475904369</c:v>
                </c:pt>
                <c:pt idx="6">
                  <c:v>573.98407532331237</c:v>
                </c:pt>
                <c:pt idx="7">
                  <c:v>1604.6877833079247</c:v>
                </c:pt>
                <c:pt idx="8">
                  <c:v>448.38885630873853</c:v>
                </c:pt>
                <c:pt idx="9">
                  <c:v>1425.9337443923503</c:v>
                </c:pt>
                <c:pt idx="10">
                  <c:v>711.70150520227696</c:v>
                </c:pt>
                <c:pt idx="11">
                  <c:v>484.24689673166228</c:v>
                </c:pt>
                <c:pt idx="12">
                  <c:v>182.59514637512342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9-4539-AFEC-4FF58142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Cable'!$C$5:$Q$5</c:f>
              <c:numCache>
                <c:formatCode>0</c:formatCode>
                <c:ptCount val="15"/>
                <c:pt idx="0">
                  <c:v>275.400528288761</c:v>
                </c:pt>
                <c:pt idx="1">
                  <c:v>953.30191987033345</c:v>
                </c:pt>
                <c:pt idx="2">
                  <c:v>509.03344607724978</c:v>
                </c:pt>
                <c:pt idx="3">
                  <c:v>489.24985831925051</c:v>
                </c:pt>
                <c:pt idx="4">
                  <c:v>500.7830966085271</c:v>
                </c:pt>
                <c:pt idx="5">
                  <c:v>608.68470753355587</c:v>
                </c:pt>
                <c:pt idx="6">
                  <c:v>626.72524976005866</c:v>
                </c:pt>
                <c:pt idx="7">
                  <c:v>607.41019078683826</c:v>
                </c:pt>
                <c:pt idx="8">
                  <c:v>322.1718678282233</c:v>
                </c:pt>
                <c:pt idx="9">
                  <c:v>1225.5398836385828</c:v>
                </c:pt>
                <c:pt idx="10">
                  <c:v>781.94534180543587</c:v>
                </c:pt>
                <c:pt idx="11">
                  <c:v>580.73988564757519</c:v>
                </c:pt>
                <c:pt idx="12">
                  <c:v>240.94304896121292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61D-97CC-3CB34AD9CAF3}"/>
            </c:ext>
          </c:extLst>
        </c:ser>
        <c:ser>
          <c:idx val="1"/>
          <c:order val="1"/>
          <c:tx>
            <c:strRef>
              <c:f>'Export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Cable'!$C$6:$Q$6</c:f>
              <c:numCache>
                <c:formatCode>0</c:formatCode>
                <c:ptCount val="15"/>
                <c:pt idx="0">
                  <c:v>1101.602113155044</c:v>
                </c:pt>
                <c:pt idx="1">
                  <c:v>3813.2076794813338</c:v>
                </c:pt>
                <c:pt idx="2">
                  <c:v>2036.1337843089991</c:v>
                </c:pt>
                <c:pt idx="3">
                  <c:v>1956.999433277002</c:v>
                </c:pt>
                <c:pt idx="4">
                  <c:v>2003.1323864341084</c:v>
                </c:pt>
                <c:pt idx="5">
                  <c:v>2434.7388301342235</c:v>
                </c:pt>
                <c:pt idx="6">
                  <c:v>2506.9009990402346</c:v>
                </c:pt>
                <c:pt idx="7">
                  <c:v>2429.640763147353</c:v>
                </c:pt>
                <c:pt idx="8">
                  <c:v>1288.6874713128932</c:v>
                </c:pt>
                <c:pt idx="9">
                  <c:v>4902.159534554331</c:v>
                </c:pt>
                <c:pt idx="10">
                  <c:v>3127.7813672217435</c:v>
                </c:pt>
                <c:pt idx="11">
                  <c:v>2322.9595425903008</c:v>
                </c:pt>
                <c:pt idx="12">
                  <c:v>963.77219584485169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B-461D-97CC-3CB34AD9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1462087</xdr:colOff>
      <xdr:row>11</xdr:row>
      <xdr:rowOff>42861</xdr:rowOff>
    </xdr:from>
    <xdr:to>
      <xdr:col>11</xdr:col>
      <xdr:colOff>561975</xdr:colOff>
      <xdr:row>30</xdr:row>
      <xdr:rowOff>158114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4F40D-AA3D-4D2E-83AE-DDA76803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</xdr:colOff>
      <xdr:row>41</xdr:row>
      <xdr:rowOff>152400</xdr:rowOff>
    </xdr:from>
    <xdr:to>
      <xdr:col>12</xdr:col>
      <xdr:colOff>280988</xdr:colOff>
      <xdr:row>61</xdr:row>
      <xdr:rowOff>77153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534D5D-8C60-4700-9ECE-8680B306A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247650</xdr:colOff>
      <xdr:row>71</xdr:row>
      <xdr:rowOff>133350</xdr:rowOff>
    </xdr:from>
    <xdr:to>
      <xdr:col>12</xdr:col>
      <xdr:colOff>376238</xdr:colOff>
      <xdr:row>91</xdr:row>
      <xdr:rowOff>58103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21A361C-98FE-446F-9629-1F70502AD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133350</xdr:colOff>
      <xdr:row>104</xdr:row>
      <xdr:rowOff>38100</xdr:rowOff>
    </xdr:from>
    <xdr:to>
      <xdr:col>12</xdr:col>
      <xdr:colOff>261938</xdr:colOff>
      <xdr:row>123</xdr:row>
      <xdr:rowOff>153353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B528504-D26E-415C-A592-C89E01CB3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1323975</xdr:colOff>
      <xdr:row>137</xdr:row>
      <xdr:rowOff>9525</xdr:rowOff>
    </xdr:from>
    <xdr:to>
      <xdr:col>11</xdr:col>
      <xdr:colOff>423863</xdr:colOff>
      <xdr:row>156</xdr:row>
      <xdr:rowOff>124778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12D8080-4C7F-4AC2-BC68-AA95106DF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</xdr:colOff>
      <xdr:row>59</xdr:row>
      <xdr:rowOff>142874</xdr:rowOff>
    </xdr:from>
    <xdr:to>
      <xdr:col>18</xdr:col>
      <xdr:colOff>428625</xdr:colOff>
      <xdr:row>88</xdr:row>
      <xdr:rowOff>89340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FF9F7C-0508-4C8E-82D0-8452068A8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409574</xdr:colOff>
      <xdr:row>110</xdr:row>
      <xdr:rowOff>28574</xdr:rowOff>
    </xdr:from>
    <xdr:to>
      <xdr:col>16</xdr:col>
      <xdr:colOff>495300</xdr:colOff>
      <xdr:row>137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D7F779-BB8A-49B9-92A3-7C81E1F15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286614</xdr:colOff>
      <xdr:row>1</xdr:row>
      <xdr:rowOff>146398</xdr:rowOff>
    </xdr:from>
    <xdr:to>
      <xdr:col>42</xdr:col>
      <xdr:colOff>126049</xdr:colOff>
      <xdr:row>39</xdr:row>
      <xdr:rowOff>128649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DEF93-024C-4575-A810-D8F6B1E2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3</xdr:row>
      <xdr:rowOff>138976</xdr:rowOff>
    </xdr:from>
    <xdr:to>
      <xdr:col>40</xdr:col>
      <xdr:colOff>602299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187DC-1A37-4D1D-A8C5-9181D3C8D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381864</xdr:colOff>
      <xdr:row>3</xdr:row>
      <xdr:rowOff>173612</xdr:rowOff>
    </xdr:from>
    <xdr:to>
      <xdr:col>40</xdr:col>
      <xdr:colOff>221299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1CC98D-065E-4588-BC42-813492DB3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35501</xdr:colOff>
      <xdr:row>3</xdr:row>
      <xdr:rowOff>104339</xdr:rowOff>
    </xdr:from>
    <xdr:to>
      <xdr:col>40</xdr:col>
      <xdr:colOff>481072</xdr:colOff>
      <xdr:row>41</xdr:row>
      <xdr:rowOff>86590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41159-61EF-476F-9816-BA31B9118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4</xdr:row>
      <xdr:rowOff>17747</xdr:rowOff>
    </xdr:from>
    <xdr:to>
      <xdr:col>40</xdr:col>
      <xdr:colOff>602299</xdr:colOff>
      <xdr:row>41</xdr:row>
      <xdr:rowOff>190498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79EA3C-618B-421D-9D84-193F6CB12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381864</xdr:colOff>
      <xdr:row>3</xdr:row>
      <xdr:rowOff>156294</xdr:rowOff>
    </xdr:from>
    <xdr:to>
      <xdr:col>41</xdr:col>
      <xdr:colOff>221299</xdr:colOff>
      <xdr:row>41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51ADA-34C1-4B41-A874-B9260CB51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4</xdr:row>
      <xdr:rowOff>430</xdr:rowOff>
    </xdr:from>
    <xdr:to>
      <xdr:col>40</xdr:col>
      <xdr:colOff>602299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DC8C2-1E47-4E1A-8B37-1A3A88597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104774</xdr:colOff>
      <xdr:row>3</xdr:row>
      <xdr:rowOff>173612</xdr:rowOff>
    </xdr:from>
    <xdr:to>
      <xdr:col>40</xdr:col>
      <xdr:colOff>550345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16958-F00A-4C37-B131-E4E83AB2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537728</xdr:colOff>
      <xdr:row>4</xdr:row>
      <xdr:rowOff>17749</xdr:rowOff>
    </xdr:from>
    <xdr:to>
      <xdr:col>41</xdr:col>
      <xdr:colOff>377163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ABA2-0786-43B0-9D95-1BDEFFA3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87455</xdr:colOff>
      <xdr:row>4</xdr:row>
      <xdr:rowOff>430</xdr:rowOff>
    </xdr:from>
    <xdr:to>
      <xdr:col>40</xdr:col>
      <xdr:colOff>533026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21C30-91CB-4C34-B7A3-E4B95AC8B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104773</xdr:colOff>
      <xdr:row>3</xdr:row>
      <xdr:rowOff>138976</xdr:rowOff>
    </xdr:from>
    <xdr:to>
      <xdr:col>40</xdr:col>
      <xdr:colOff>550344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09881-34DA-4957-A533-01F43BB0C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683-9581-4F93-930C-451AD342304F}">
  <sheetPr codeName="Sheet1"/>
  <dimension ref="A3:S135"/>
  <sheetViews>
    <sheetView tabSelected="1" topLeftCell="B109" zoomScaleNormal="100" workbookViewId="0">
      <selection activeCell="B127" sqref="B127"/>
    </sheetView>
  </sheetViews>
  <sheetFormatPr defaultRowHeight="15" x14ac:dyDescent="0.25"/>
  <cols>
    <col min="2" max="2" width="24.5703125" customWidth="1"/>
  </cols>
  <sheetData>
    <row r="3" spans="1:18" x14ac:dyDescent="0.25">
      <c r="A3" s="36" t="s">
        <v>0</v>
      </c>
      <c r="C3" s="6" t="s">
        <v>67</v>
      </c>
    </row>
    <row r="4" spans="1:18" x14ac:dyDescent="0.25">
      <c r="A4" s="36"/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 spans="1:18" x14ac:dyDescent="0.25">
      <c r="A5" s="36"/>
      <c r="B5" s="1">
        <v>0.25</v>
      </c>
      <c r="C5" s="5">
        <v>1891.9528925727927</v>
      </c>
      <c r="D5" s="5">
        <v>14010.807648507322</v>
      </c>
      <c r="E5" s="5">
        <v>11315.69924403271</v>
      </c>
      <c r="F5" s="5">
        <v>10060.910687377565</v>
      </c>
      <c r="G5" s="5">
        <v>8291.8519181906195</v>
      </c>
      <c r="H5" s="5">
        <v>15698.165819863449</v>
      </c>
      <c r="I5" s="5">
        <v>6945.3102350121699</v>
      </c>
      <c r="J5" s="5">
        <v>12703.876661094542</v>
      </c>
      <c r="K5" s="5">
        <v>3207.1427235456604</v>
      </c>
      <c r="L5" s="5">
        <v>9422.9463483251784</v>
      </c>
      <c r="M5" s="5">
        <v>2993.956394589386</v>
      </c>
      <c r="N5" s="5">
        <v>3959.8356039559685</v>
      </c>
      <c r="O5" s="5">
        <v>2581.843782182008</v>
      </c>
      <c r="P5" s="5">
        <v>0</v>
      </c>
      <c r="Q5" s="5">
        <v>0</v>
      </c>
      <c r="R5" s="8">
        <f>AVERAGE(C5:L5)</f>
        <v>9354.8664178522013</v>
      </c>
    </row>
    <row r="6" spans="1:18" x14ac:dyDescent="0.25">
      <c r="A6" s="36"/>
      <c r="B6" s="1">
        <v>0.5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 t="e">
        <f t="shared" ref="R6:R8" si="0">AVERAGE(C6:L6)</f>
        <v>#DIV/0!</v>
      </c>
    </row>
    <row r="7" spans="1:18" x14ac:dyDescent="0.25">
      <c r="A7" s="36"/>
      <c r="B7" s="1">
        <v>0.75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8" t="e">
        <f t="shared" si="0"/>
        <v>#DIV/0!</v>
      </c>
    </row>
    <row r="8" spans="1:18" x14ac:dyDescent="0.25">
      <c r="A8" s="36"/>
      <c r="B8" s="1">
        <v>1</v>
      </c>
      <c r="C8" s="4">
        <v>7567.8115702911709</v>
      </c>
      <c r="D8" s="4">
        <v>56043.230594029286</v>
      </c>
      <c r="E8" s="4">
        <v>45262.796976130841</v>
      </c>
      <c r="F8" s="4">
        <v>40243.642749510262</v>
      </c>
      <c r="G8" s="4">
        <v>33167.407672762478</v>
      </c>
      <c r="H8" s="4">
        <v>62792.663279453795</v>
      </c>
      <c r="I8" s="4">
        <v>27781.240940048679</v>
      </c>
      <c r="J8" s="4">
        <v>50815.506644378169</v>
      </c>
      <c r="K8" s="4">
        <v>12828.570894182641</v>
      </c>
      <c r="L8" s="4">
        <v>37691.785393300714</v>
      </c>
      <c r="M8" s="4">
        <v>11975.825578357544</v>
      </c>
      <c r="N8" s="4">
        <v>15839.342415823874</v>
      </c>
      <c r="O8" s="4">
        <v>10327.375128728032</v>
      </c>
      <c r="P8" s="4">
        <v>0</v>
      </c>
      <c r="Q8" s="4">
        <v>0</v>
      </c>
      <c r="R8" s="8">
        <f t="shared" si="0"/>
        <v>37419.465671408805</v>
      </c>
    </row>
    <row r="34" spans="1:19" x14ac:dyDescent="0.25">
      <c r="H34" s="8"/>
    </row>
    <row r="35" spans="1:19" x14ac:dyDescent="0.25">
      <c r="A35" s="36" t="s">
        <v>0</v>
      </c>
      <c r="C35" s="6" t="s">
        <v>68</v>
      </c>
    </row>
    <row r="36" spans="1:19" x14ac:dyDescent="0.25">
      <c r="A36" s="36"/>
      <c r="C36">
        <v>2021</v>
      </c>
      <c r="D36">
        <v>2022</v>
      </c>
      <c r="E36">
        <v>2023</v>
      </c>
      <c r="F36">
        <v>2024</v>
      </c>
      <c r="G36">
        <v>2025</v>
      </c>
      <c r="H36">
        <v>2026</v>
      </c>
      <c r="I36">
        <v>2027</v>
      </c>
      <c r="J36">
        <v>2028</v>
      </c>
      <c r="K36">
        <v>2029</v>
      </c>
      <c r="L36">
        <v>2030</v>
      </c>
      <c r="M36">
        <v>2031</v>
      </c>
      <c r="N36">
        <v>2032</v>
      </c>
      <c r="O36">
        <v>2033</v>
      </c>
      <c r="P36">
        <v>2034</v>
      </c>
      <c r="Q36">
        <v>2035</v>
      </c>
      <c r="R36" t="s">
        <v>56</v>
      </c>
    </row>
    <row r="37" spans="1:19" x14ac:dyDescent="0.25">
      <c r="A37" s="36"/>
      <c r="B37" s="1">
        <v>0.25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4183.3408203883428</v>
      </c>
      <c r="L37" s="5">
        <v>0</v>
      </c>
      <c r="M37" s="5">
        <v>6916.5306855876233</v>
      </c>
      <c r="N37" s="5">
        <v>2804.5896795175568</v>
      </c>
      <c r="O37" s="5">
        <v>2791.2907715296146</v>
      </c>
      <c r="P37" s="5">
        <v>0</v>
      </c>
      <c r="Q37" s="5">
        <v>0</v>
      </c>
      <c r="R37" s="8">
        <f>AVERAGE(C37:L37)</f>
        <v>418.33408203883425</v>
      </c>
      <c r="S37">
        <f>(R37-R5)/R37</f>
        <v>-21.362190458543086</v>
      </c>
    </row>
    <row r="38" spans="1:19" x14ac:dyDescent="0.25">
      <c r="A38" s="36"/>
      <c r="B38" s="1">
        <v>0.5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8" t="e">
        <f t="shared" ref="R38:R40" si="1">AVERAGE(C38:L38)</f>
        <v>#DIV/0!</v>
      </c>
      <c r="S38" t="e">
        <f>(R38-R6)/R38</f>
        <v>#DIV/0!</v>
      </c>
    </row>
    <row r="39" spans="1:19" x14ac:dyDescent="0.25">
      <c r="A39" s="36"/>
      <c r="B39" s="1">
        <v>0.75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8" t="e">
        <f t="shared" si="1"/>
        <v>#DIV/0!</v>
      </c>
      <c r="S39" t="e">
        <f t="shared" ref="S39:S40" si="2">(R39-R7)/R39</f>
        <v>#DIV/0!</v>
      </c>
    </row>
    <row r="40" spans="1:19" x14ac:dyDescent="0.25">
      <c r="A40" s="36"/>
      <c r="B40" s="1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16733.363281553371</v>
      </c>
      <c r="L40" s="4">
        <v>0</v>
      </c>
      <c r="M40" s="4">
        <v>27666.122742350493</v>
      </c>
      <c r="N40" s="4">
        <v>11218.358718070227</v>
      </c>
      <c r="O40" s="4">
        <v>11165.163086118459</v>
      </c>
      <c r="P40" s="4">
        <v>0</v>
      </c>
      <c r="Q40" s="4">
        <v>0</v>
      </c>
      <c r="R40" s="8">
        <f t="shared" si="1"/>
        <v>1673.336328155337</v>
      </c>
      <c r="S40">
        <f t="shared" si="2"/>
        <v>-21.362190458543086</v>
      </c>
    </row>
    <row r="63" spans="1:3" x14ac:dyDescent="0.25">
      <c r="A63" s="36" t="s">
        <v>0</v>
      </c>
      <c r="C63" s="6"/>
    </row>
    <row r="64" spans="1:3" x14ac:dyDescent="0.25">
      <c r="A64" s="36"/>
      <c r="C64" s="6"/>
    </row>
    <row r="65" spans="1:19" x14ac:dyDescent="0.25">
      <c r="A65" s="36"/>
      <c r="C65" s="6" t="s">
        <v>69</v>
      </c>
    </row>
    <row r="66" spans="1:19" x14ac:dyDescent="0.25">
      <c r="A66" s="36"/>
      <c r="C66">
        <v>2021</v>
      </c>
      <c r="D66">
        <v>2022</v>
      </c>
      <c r="E66">
        <v>2023</v>
      </c>
      <c r="F66">
        <v>2024</v>
      </c>
      <c r="G66">
        <v>2025</v>
      </c>
      <c r="H66">
        <v>2026</v>
      </c>
      <c r="I66">
        <v>2027</v>
      </c>
      <c r="J66">
        <v>2028</v>
      </c>
      <c r="K66">
        <v>2029</v>
      </c>
      <c r="L66">
        <v>2030</v>
      </c>
      <c r="M66">
        <v>2031</v>
      </c>
      <c r="N66">
        <v>2032</v>
      </c>
      <c r="O66">
        <v>2033</v>
      </c>
      <c r="P66">
        <v>2034</v>
      </c>
      <c r="Q66">
        <v>2035</v>
      </c>
      <c r="R66" t="s">
        <v>56</v>
      </c>
      <c r="S66" t="s">
        <v>55</v>
      </c>
    </row>
    <row r="67" spans="1:19" x14ac:dyDescent="0.25">
      <c r="A67" s="36"/>
      <c r="B67" s="1">
        <v>0.25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2291.7770064928609</v>
      </c>
      <c r="I67" s="5">
        <v>4467.378301948731</v>
      </c>
      <c r="J67" s="5">
        <v>4395.6415842623792</v>
      </c>
      <c r="K67" s="5">
        <v>4756.3074265573123</v>
      </c>
      <c r="L67" s="5">
        <v>2145.2819002003944</v>
      </c>
      <c r="M67" s="5">
        <v>1735.2640018581121</v>
      </c>
      <c r="N67" s="5">
        <v>0</v>
      </c>
      <c r="O67" s="5">
        <v>0</v>
      </c>
      <c r="P67" s="5">
        <v>0</v>
      </c>
      <c r="Q67" s="5">
        <v>0</v>
      </c>
      <c r="R67" s="8">
        <f>AVERAGE(C67:L67)</f>
        <v>1805.6386219461679</v>
      </c>
    </row>
    <row r="68" spans="1:19" x14ac:dyDescent="0.25">
      <c r="A68" s="36"/>
      <c r="B68" s="1">
        <v>0.5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8" t="e">
        <f t="shared" ref="R68:R70" si="3">AVERAGE(C68:L68)</f>
        <v>#DIV/0!</v>
      </c>
    </row>
    <row r="69" spans="1:19" x14ac:dyDescent="0.25">
      <c r="A69" s="36"/>
      <c r="B69" s="1">
        <v>0.75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8" t="e">
        <f t="shared" si="3"/>
        <v>#DIV/0!</v>
      </c>
    </row>
    <row r="70" spans="1:19" x14ac:dyDescent="0.25">
      <c r="A70" s="36"/>
      <c r="B70" s="1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9167.1080259714436</v>
      </c>
      <c r="I70" s="4">
        <v>17869.513207794924</v>
      </c>
      <c r="J70" s="4">
        <v>17582.566337049517</v>
      </c>
      <c r="K70" s="4">
        <v>19025.229706229249</v>
      </c>
      <c r="L70" s="4">
        <v>8581.1276008015775</v>
      </c>
      <c r="M70" s="4">
        <v>6941.0560074324485</v>
      </c>
      <c r="N70" s="4">
        <v>0</v>
      </c>
      <c r="O70" s="4">
        <v>0</v>
      </c>
      <c r="P70" s="4">
        <v>0</v>
      </c>
      <c r="Q70" s="4">
        <v>0</v>
      </c>
      <c r="R70" s="8">
        <f t="shared" si="3"/>
        <v>7222.5544877846714</v>
      </c>
    </row>
    <row r="97" spans="2:19" x14ac:dyDescent="0.25">
      <c r="C97" s="6" t="s">
        <v>70</v>
      </c>
    </row>
    <row r="98" spans="2:19" x14ac:dyDescent="0.25">
      <c r="C98">
        <v>2021</v>
      </c>
      <c r="D98">
        <v>2022</v>
      </c>
      <c r="E98">
        <v>2023</v>
      </c>
      <c r="F98">
        <v>2024</v>
      </c>
      <c r="G98">
        <v>2025</v>
      </c>
      <c r="H98">
        <v>2026</v>
      </c>
      <c r="I98">
        <v>2027</v>
      </c>
      <c r="J98">
        <v>2028</v>
      </c>
      <c r="K98">
        <v>2029</v>
      </c>
      <c r="L98">
        <v>2030</v>
      </c>
      <c r="M98">
        <v>2031</v>
      </c>
      <c r="N98">
        <v>2032</v>
      </c>
      <c r="O98">
        <v>2033</v>
      </c>
      <c r="P98">
        <v>2034</v>
      </c>
      <c r="Q98">
        <v>2035</v>
      </c>
      <c r="R98" t="s">
        <v>57</v>
      </c>
      <c r="S98" t="s">
        <v>55</v>
      </c>
    </row>
    <row r="99" spans="2:19" x14ac:dyDescent="0.25">
      <c r="B99" s="1">
        <v>0.25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719.60591285403689</v>
      </c>
      <c r="N99" s="5">
        <v>8757.1509354499376</v>
      </c>
      <c r="O99" s="5">
        <v>11198.061217256116</v>
      </c>
      <c r="P99" s="5">
        <v>0</v>
      </c>
      <c r="Q99" s="5">
        <v>0</v>
      </c>
      <c r="R99" s="8">
        <f>AVERAGE(C99:L99)</f>
        <v>0</v>
      </c>
      <c r="S99" t="e">
        <f>(R99-R37)/R99</f>
        <v>#DIV/0!</v>
      </c>
    </row>
    <row r="100" spans="2:19" x14ac:dyDescent="0.25">
      <c r="B100" s="1">
        <v>0.5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8" t="e">
        <f t="shared" ref="R100:R102" si="4">AVERAGE(C100:L100)</f>
        <v>#DIV/0!</v>
      </c>
      <c r="S100" t="e">
        <f t="shared" ref="S100:S102" si="5">(R100-R38)/R100</f>
        <v>#DIV/0!</v>
      </c>
    </row>
    <row r="101" spans="2:19" x14ac:dyDescent="0.25">
      <c r="B101" s="1">
        <v>0.75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8" t="e">
        <f t="shared" si="4"/>
        <v>#DIV/0!</v>
      </c>
      <c r="S101" t="e">
        <f t="shared" si="5"/>
        <v>#DIV/0!</v>
      </c>
    </row>
    <row r="102" spans="2:19" x14ac:dyDescent="0.25">
      <c r="B102" s="1">
        <v>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2878.4236514161475</v>
      </c>
      <c r="N102" s="4">
        <v>35028.60374179975</v>
      </c>
      <c r="O102" s="4">
        <v>44792.244869024464</v>
      </c>
      <c r="P102" s="4">
        <v>0</v>
      </c>
      <c r="Q102" s="4">
        <v>0</v>
      </c>
      <c r="R102" s="8">
        <f t="shared" si="4"/>
        <v>0</v>
      </c>
      <c r="S102" t="e">
        <f t="shared" si="5"/>
        <v>#DIV/0!</v>
      </c>
    </row>
    <row r="103" spans="2:19" x14ac:dyDescent="0.25">
      <c r="B103" s="6"/>
    </row>
    <row r="127" spans="2:2" x14ac:dyDescent="0.25">
      <c r="B127" s="34" t="s">
        <v>76</v>
      </c>
    </row>
    <row r="129" spans="2:17" x14ac:dyDescent="0.25">
      <c r="C129" s="6" t="s">
        <v>71</v>
      </c>
    </row>
    <row r="130" spans="2:17" x14ac:dyDescent="0.25">
      <c r="C130">
        <v>2021</v>
      </c>
      <c r="D130">
        <v>2022</v>
      </c>
      <c r="E130">
        <v>2023</v>
      </c>
      <c r="F130">
        <v>2024</v>
      </c>
      <c r="G130">
        <v>2025</v>
      </c>
      <c r="H130">
        <v>2026</v>
      </c>
      <c r="I130">
        <v>2027</v>
      </c>
      <c r="J130">
        <v>2028</v>
      </c>
      <c r="K130">
        <v>2029</v>
      </c>
      <c r="L130">
        <v>2030</v>
      </c>
      <c r="M130">
        <v>2031</v>
      </c>
      <c r="N130">
        <v>2032</v>
      </c>
      <c r="O130">
        <v>2033</v>
      </c>
      <c r="P130">
        <v>2034</v>
      </c>
      <c r="Q130">
        <v>2035</v>
      </c>
    </row>
    <row r="131" spans="2:17" x14ac:dyDescent="0.25">
      <c r="B131" s="1">
        <v>0.25</v>
      </c>
      <c r="C131" s="5">
        <f>C99+C67+C37+C5</f>
        <v>1891.9528925727927</v>
      </c>
      <c r="D131" s="5">
        <f t="shared" ref="D131:Q131" si="6">D99+D67+D37+D5</f>
        <v>14010.807648507322</v>
      </c>
      <c r="E131" s="5">
        <f t="shared" si="6"/>
        <v>11315.69924403271</v>
      </c>
      <c r="F131" s="5">
        <f t="shared" si="6"/>
        <v>10060.910687377565</v>
      </c>
      <c r="G131" s="5">
        <f t="shared" si="6"/>
        <v>8291.8519181906195</v>
      </c>
      <c r="H131" s="5">
        <f t="shared" si="6"/>
        <v>17989.94282635631</v>
      </c>
      <c r="I131" s="5">
        <f t="shared" si="6"/>
        <v>11412.688536960901</v>
      </c>
      <c r="J131" s="5">
        <f t="shared" si="6"/>
        <v>17099.518245356921</v>
      </c>
      <c r="K131" s="5">
        <f t="shared" si="6"/>
        <v>12146.790970491315</v>
      </c>
      <c r="L131" s="5">
        <f t="shared" si="6"/>
        <v>11568.228248525573</v>
      </c>
      <c r="M131" s="5">
        <f t="shared" si="6"/>
        <v>12365.356994889158</v>
      </c>
      <c r="N131" s="5">
        <f t="shared" si="6"/>
        <v>15521.576218923463</v>
      </c>
      <c r="O131" s="5">
        <f t="shared" si="6"/>
        <v>16571.195770967737</v>
      </c>
      <c r="P131" s="5">
        <f t="shared" si="6"/>
        <v>0</v>
      </c>
      <c r="Q131" s="5">
        <f t="shared" si="6"/>
        <v>0</v>
      </c>
    </row>
    <row r="132" spans="2:17" x14ac:dyDescent="0.25">
      <c r="B132" s="1">
        <v>0.5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2:17" x14ac:dyDescent="0.25">
      <c r="B133" s="1">
        <v>0.75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25">
      <c r="B134" s="1">
        <v>1</v>
      </c>
      <c r="C134" s="4">
        <f>C102+C70+C40+C8</f>
        <v>7567.8115702911709</v>
      </c>
      <c r="D134" s="4">
        <f t="shared" ref="D134:Q134" si="7">D102+D70+D40+D8</f>
        <v>56043.230594029286</v>
      </c>
      <c r="E134" s="4">
        <f t="shared" si="7"/>
        <v>45262.796976130841</v>
      </c>
      <c r="F134" s="4">
        <f t="shared" si="7"/>
        <v>40243.642749510262</v>
      </c>
      <c r="G134" s="4">
        <f t="shared" si="7"/>
        <v>33167.407672762478</v>
      </c>
      <c r="H134" s="4">
        <f t="shared" si="7"/>
        <v>71959.771305425238</v>
      </c>
      <c r="I134" s="4">
        <f t="shared" si="7"/>
        <v>45650.754147843603</v>
      </c>
      <c r="J134" s="4">
        <f t="shared" si="7"/>
        <v>68398.072981427686</v>
      </c>
      <c r="K134" s="4">
        <f t="shared" si="7"/>
        <v>48587.163881965258</v>
      </c>
      <c r="L134" s="4">
        <f t="shared" si="7"/>
        <v>46272.912994102291</v>
      </c>
      <c r="M134" s="4">
        <f t="shared" si="7"/>
        <v>49461.427979556633</v>
      </c>
      <c r="N134" s="4">
        <f t="shared" si="7"/>
        <v>62086.304875693851</v>
      </c>
      <c r="O134" s="4">
        <f t="shared" si="7"/>
        <v>66284.783083870949</v>
      </c>
      <c r="P134" s="4">
        <f t="shared" si="7"/>
        <v>0</v>
      </c>
      <c r="Q134" s="4">
        <f t="shared" si="7"/>
        <v>0</v>
      </c>
    </row>
    <row r="135" spans="2:17" x14ac:dyDescent="0.25">
      <c r="B135" s="7"/>
    </row>
  </sheetData>
  <mergeCells count="3">
    <mergeCell ref="A3:A8"/>
    <mergeCell ref="A35:A40"/>
    <mergeCell ref="A63:A7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20E7-E557-43D3-9106-7B845E1F75D7}">
  <dimension ref="B6:S160"/>
  <sheetViews>
    <sheetView topLeftCell="A52" workbookViewId="0">
      <selection activeCell="C100" sqref="C100"/>
    </sheetView>
  </sheetViews>
  <sheetFormatPr defaultColWidth="9.140625" defaultRowHeight="15" x14ac:dyDescent="0.25"/>
  <cols>
    <col min="1" max="16384" width="9.140625" style="29"/>
  </cols>
  <sheetData>
    <row r="6" spans="2:19" x14ac:dyDescent="0.25">
      <c r="C6" s="29">
        <v>2021</v>
      </c>
      <c r="D6" s="29">
        <v>2022</v>
      </c>
      <c r="E6" s="29">
        <v>2023</v>
      </c>
      <c r="F6" s="29">
        <v>2024</v>
      </c>
      <c r="G6" s="29">
        <v>2025</v>
      </c>
      <c r="H6" s="29">
        <v>2026</v>
      </c>
      <c r="I6" s="29">
        <v>2027</v>
      </c>
      <c r="J6" s="29">
        <v>2028</v>
      </c>
      <c r="K6" s="29">
        <v>2029</v>
      </c>
      <c r="L6" s="29">
        <v>2030</v>
      </c>
      <c r="M6" s="29">
        <v>2031</v>
      </c>
      <c r="N6" s="29">
        <v>2032</v>
      </c>
      <c r="O6" s="29">
        <v>2033</v>
      </c>
      <c r="P6" s="29">
        <v>2034</v>
      </c>
      <c r="Q6" s="29">
        <v>2035</v>
      </c>
      <c r="R6" s="29" t="s">
        <v>64</v>
      </c>
      <c r="S6" s="29" t="s">
        <v>65</v>
      </c>
    </row>
    <row r="7" spans="2:19" x14ac:dyDescent="0.25">
      <c r="B7" s="29" t="s">
        <v>60</v>
      </c>
    </row>
    <row r="8" spans="2:19" x14ac:dyDescent="0.25">
      <c r="B8" s="29" t="s">
        <v>58</v>
      </c>
      <c r="C8" s="30" cm="1">
        <f t="array" ref="C8">_xlfn.ANCHORARRAY(Nacelle!C5)</f>
        <v>645.79058899371103</v>
      </c>
      <c r="D8" s="30" cm="1">
        <f t="array" ref="D8">_xlfn.ANCHORARRAY(Nacelle!D5)</f>
        <v>5396.1437549883403</v>
      </c>
      <c r="E8" s="30" cm="1">
        <f t="array" ref="E8">_xlfn.ANCHORARRAY(Nacelle!E5)</f>
        <v>4763.8216100593427</v>
      </c>
      <c r="F8" s="30" cm="1">
        <f t="array" ref="F8">_xlfn.ANCHORARRAY(Nacelle!F5)</f>
        <v>4519.1301189546593</v>
      </c>
      <c r="G8" s="30" cm="1">
        <f t="array" ref="G8">_xlfn.ANCHORARRAY(Nacelle!G5)</f>
        <v>3781.1832145143303</v>
      </c>
      <c r="H8" s="30" cm="1">
        <f t="array" ref="H8">_xlfn.ANCHORARRAY(Nacelle!H5)</f>
        <v>7108.931503028216</v>
      </c>
      <c r="I8" s="30" cm="1">
        <f t="array" ref="I8">_xlfn.ANCHORARRAY(Nacelle!I5)</f>
        <v>2847.968496302582</v>
      </c>
      <c r="J8" s="30" cm="1">
        <f t="array" ref="J8">_xlfn.ANCHORARRAY(Nacelle!J5)</f>
        <v>5776.6346613651622</v>
      </c>
      <c r="K8" s="30" cm="1">
        <f t="array" ref="K8">_xlfn.ANCHORARRAY(Nacelle!K5)</f>
        <v>3643.251020606378</v>
      </c>
      <c r="L8" s="30" cm="1">
        <f t="array" ref="L8">_xlfn.ANCHORARRAY(Nacelle!L5)</f>
        <v>6465.9225576001272</v>
      </c>
      <c r="M8" s="30" cm="1">
        <f t="array" ref="M8">_xlfn.ANCHORARRAY(Nacelle!M5)</f>
        <v>4237.5464116048943</v>
      </c>
      <c r="N8" s="30" cm="1">
        <f t="array" ref="N8">_xlfn.ANCHORARRAY(Nacelle!N5)</f>
        <v>2883.257495700876</v>
      </c>
      <c r="O8" s="30" cm="1">
        <f t="array" ref="O8">_xlfn.ANCHORARRAY(Nacelle!O5)</f>
        <v>1087.1909102938614</v>
      </c>
      <c r="P8" s="30" cm="1">
        <f t="array" ref="P8">_xlfn.ANCHORARRAY(Nacelle!P5)</f>
        <v>0</v>
      </c>
      <c r="Q8" s="30" cm="1">
        <f t="array" ref="Q8">_xlfn.ANCHORARRAY(Nacelle!Q5)</f>
        <v>0</v>
      </c>
      <c r="R8" s="30"/>
      <c r="S8" s="30"/>
    </row>
    <row r="9" spans="2:19" x14ac:dyDescent="0.25">
      <c r="B9" s="29" t="s">
        <v>59</v>
      </c>
      <c r="C9" s="30" cm="1">
        <f t="array" ref="C9">_xlfn.ANCHORARRAY(Nacelle!C6)</f>
        <v>2583.1623559748441</v>
      </c>
      <c r="D9" s="30" cm="1">
        <f t="array" ref="D9">_xlfn.ANCHORARRAY(Nacelle!D6)</f>
        <v>21584.575019953361</v>
      </c>
      <c r="E9" s="30" cm="1">
        <f t="array" ref="E9">_xlfn.ANCHORARRAY(Nacelle!E6)</f>
        <v>19055.286440237371</v>
      </c>
      <c r="F9" s="30" cm="1">
        <f t="array" ref="F9">_xlfn.ANCHORARRAY(Nacelle!F6)</f>
        <v>18076.520475818637</v>
      </c>
      <c r="G9" s="30" cm="1">
        <f t="array" ref="G9">_xlfn.ANCHORARRAY(Nacelle!G6)</f>
        <v>15124.732858057321</v>
      </c>
      <c r="H9" s="30" cm="1">
        <f t="array" ref="H9">_xlfn.ANCHORARRAY(Nacelle!H6)</f>
        <v>28435.726012112864</v>
      </c>
      <c r="I9" s="30" cm="1">
        <f t="array" ref="I9">_xlfn.ANCHORARRAY(Nacelle!I6)</f>
        <v>11391.873985210328</v>
      </c>
      <c r="J9" s="30" cm="1">
        <f t="array" ref="J9">_xlfn.ANCHORARRAY(Nacelle!J6)</f>
        <v>23106.538645460649</v>
      </c>
      <c r="K9" s="30" cm="1">
        <f t="array" ref="K9">_xlfn.ANCHORARRAY(Nacelle!K6)</f>
        <v>14573.004082425512</v>
      </c>
      <c r="L9" s="30" cm="1">
        <f t="array" ref="L9">_xlfn.ANCHORARRAY(Nacelle!L6)</f>
        <v>25863.690230400509</v>
      </c>
      <c r="M9" s="30" cm="1">
        <f t="array" ref="M9">_xlfn.ANCHORARRAY(Nacelle!M6)</f>
        <v>16950.185646419577</v>
      </c>
      <c r="N9" s="30" cm="1">
        <f t="array" ref="N9">_xlfn.ANCHORARRAY(Nacelle!N6)</f>
        <v>11533.029982803504</v>
      </c>
      <c r="O9" s="30" cm="1">
        <f t="array" ref="O9">_xlfn.ANCHORARRAY(Nacelle!O6)</f>
        <v>4348.7636411754456</v>
      </c>
      <c r="P9" s="30" cm="1">
        <f t="array" ref="P9">_xlfn.ANCHORARRAY(Nacelle!P6)</f>
        <v>0</v>
      </c>
      <c r="Q9" s="30" cm="1">
        <f t="array" ref="Q9">_xlfn.ANCHORARRAY(Nacelle!Q6)</f>
        <v>0</v>
      </c>
      <c r="R9" s="30"/>
      <c r="S9" s="30"/>
    </row>
    <row r="10" spans="2:19" x14ac:dyDescent="0.25">
      <c r="B10" s="29" t="s">
        <v>61</v>
      </c>
      <c r="R10" s="30"/>
      <c r="S10" s="30"/>
    </row>
    <row r="11" spans="2:19" x14ac:dyDescent="0.25">
      <c r="B11" s="29" t="s">
        <v>58</v>
      </c>
      <c r="C11" s="30" cm="1">
        <f t="array" ref="C11">_xlfn.ANCHORARRAY('Rotor Blades'!C5)</f>
        <v>173.87086693730572</v>
      </c>
      <c r="D11" s="30" cm="1">
        <f t="array" ref="D11">_xlfn.ANCHORARRAY('Rotor Blades'!D5)</f>
        <v>1296.13449019173</v>
      </c>
      <c r="E11" s="30" cm="1">
        <f t="array" ref="E11">_xlfn.ANCHORARRAY('Rotor Blades'!E5)</f>
        <v>1077.5158955902091</v>
      </c>
      <c r="F11" s="30" cm="1">
        <f t="array" ref="F11">_xlfn.ANCHORARRAY('Rotor Blades'!F5)</f>
        <v>859.27683693464053</v>
      </c>
      <c r="G11" s="30" cm="1">
        <f t="array" ref="G11">_xlfn.ANCHORARRAY('Rotor Blades'!G5)</f>
        <v>651.13780467283891</v>
      </c>
      <c r="H11" s="30" cm="1">
        <f t="array" ref="H11">_xlfn.ANCHORARRAY('Rotor Blades'!H5)</f>
        <v>1224.1919499385936</v>
      </c>
      <c r="I11" s="30" cm="1">
        <f t="array" ref="I11">_xlfn.ANCHORARRAY('Rotor Blades'!I5)</f>
        <v>490.43377410053859</v>
      </c>
      <c r="J11" s="30" cm="1">
        <f t="array" ref="J11">_xlfn.ANCHORARRAY('Rotor Blades'!J5)</f>
        <v>994.76407209256729</v>
      </c>
      <c r="K11" s="30" cm="1">
        <f t="array" ref="K11">_xlfn.ANCHORARRAY('Rotor Blades'!K5)</f>
        <v>627.38522225626093</v>
      </c>
      <c r="L11" s="30" cm="1">
        <f t="array" ref="L11">_xlfn.ANCHORARRAY('Rotor Blades'!L5)</f>
        <v>1113.4627391709478</v>
      </c>
      <c r="M11" s="30" cm="1">
        <f t="array" ref="M11">_xlfn.ANCHORARRAY('Rotor Blades'!M5)</f>
        <v>729.72572634412336</v>
      </c>
      <c r="N11" s="30" cm="1">
        <f t="array" ref="N11">_xlfn.ANCHORARRAY('Rotor Blades'!N5)</f>
        <v>496.51070830174422</v>
      </c>
      <c r="O11" s="30" cm="1">
        <f t="array" ref="O11">_xlfn.ANCHORARRAY('Rotor Blades'!O5)</f>
        <v>187.21946608449051</v>
      </c>
      <c r="P11" s="30" cm="1">
        <f t="array" ref="P11">_xlfn.ANCHORARRAY('Rotor Blades'!P5)</f>
        <v>0</v>
      </c>
      <c r="Q11" s="30" cm="1">
        <f t="array" ref="Q11">_xlfn.ANCHORARRAY('Rotor Blades'!Q5)</f>
        <v>0</v>
      </c>
      <c r="R11" s="30"/>
      <c r="S11" s="30"/>
    </row>
    <row r="12" spans="2:19" x14ac:dyDescent="0.25">
      <c r="B12" s="29" t="s">
        <v>59</v>
      </c>
      <c r="C12" s="30" cm="1">
        <f t="array" ref="C12">_xlfn.ANCHORARRAY('Rotor Blades'!C6)</f>
        <v>695.48346774922288</v>
      </c>
      <c r="D12" s="30" cm="1">
        <f t="array" ref="D12">_xlfn.ANCHORARRAY('Rotor Blades'!D6)</f>
        <v>5184.5379607669202</v>
      </c>
      <c r="E12" s="30" cm="1">
        <f t="array" ref="E12">_xlfn.ANCHORARRAY('Rotor Blades'!E6)</f>
        <v>4310.0635823608363</v>
      </c>
      <c r="F12" s="30" cm="1">
        <f t="array" ref="F12">_xlfn.ANCHORARRAY('Rotor Blades'!F6)</f>
        <v>3437.1073477385621</v>
      </c>
      <c r="G12" s="30" cm="1">
        <f t="array" ref="G12">_xlfn.ANCHORARRAY('Rotor Blades'!G6)</f>
        <v>2604.5512186913556</v>
      </c>
      <c r="H12" s="30" cm="1">
        <f t="array" ref="H12">_xlfn.ANCHORARRAY('Rotor Blades'!H6)</f>
        <v>4896.7677997543742</v>
      </c>
      <c r="I12" s="30" cm="1">
        <f t="array" ref="I12">_xlfn.ANCHORARRAY('Rotor Blades'!I6)</f>
        <v>1961.7350964021543</v>
      </c>
      <c r="J12" s="30" cm="1">
        <f t="array" ref="J12">_xlfn.ANCHORARRAY('Rotor Blades'!J6)</f>
        <v>3979.0562883702692</v>
      </c>
      <c r="K12" s="30" cm="1">
        <f t="array" ref="K12">_xlfn.ANCHORARRAY('Rotor Blades'!K6)</f>
        <v>2509.5408890250437</v>
      </c>
      <c r="L12" s="30" cm="1">
        <f t="array" ref="L12">_xlfn.ANCHORARRAY('Rotor Blades'!L6)</f>
        <v>4453.8509566837911</v>
      </c>
      <c r="M12" s="30" cm="1">
        <f t="array" ref="M12">_xlfn.ANCHORARRAY('Rotor Blades'!M6)</f>
        <v>2918.9029053764934</v>
      </c>
      <c r="N12" s="30" cm="1">
        <f t="array" ref="N12">_xlfn.ANCHORARRAY('Rotor Blades'!N6)</f>
        <v>1986.0428332069769</v>
      </c>
      <c r="O12" s="30" cm="1">
        <f t="array" ref="O12">_xlfn.ANCHORARRAY('Rotor Blades'!O6)</f>
        <v>748.87786433796202</v>
      </c>
      <c r="P12" s="30" cm="1">
        <f t="array" ref="P12">_xlfn.ANCHORARRAY('Rotor Blades'!P6)</f>
        <v>0</v>
      </c>
      <c r="Q12" s="30" cm="1">
        <f t="array" ref="Q12">_xlfn.ANCHORARRAY('Rotor Blades'!Q6)</f>
        <v>0</v>
      </c>
      <c r="R12" s="30"/>
      <c r="S12" s="30"/>
    </row>
    <row r="13" spans="2:19" x14ac:dyDescent="0.25">
      <c r="B13" s="29" t="s">
        <v>7</v>
      </c>
      <c r="R13" s="30"/>
      <c r="S13" s="30"/>
    </row>
    <row r="14" spans="2:19" x14ac:dyDescent="0.25">
      <c r="B14" s="29" t="s">
        <v>58</v>
      </c>
      <c r="C14" s="30" cm="1">
        <f t="array" ref="C14">_xlfn.ANCHORARRAY(Towers!C5)</f>
        <v>236.57688462428251</v>
      </c>
      <c r="D14" s="30" cm="1">
        <f t="array" ref="D14">_xlfn.ANCHORARRAY(Towers!D5)</f>
        <v>1761.1133514356693</v>
      </c>
      <c r="E14" s="30" cm="1">
        <f t="array" ref="E14">_xlfn.ANCHORARRAY(Towers!E5)</f>
        <v>1462.8886878417379</v>
      </c>
      <c r="F14" s="30" cm="1">
        <f t="array" ref="F14">_xlfn.ANCHORARRAY(Towers!F5)</f>
        <v>1163.5426196786925</v>
      </c>
      <c r="G14" s="30" cm="1">
        <f t="array" ref="G14">_xlfn.ANCHORARRAY(Towers!G5)</f>
        <v>880.18991557207062</v>
      </c>
      <c r="H14" s="30" cm="1">
        <f t="array" ref="H14">_xlfn.ANCHORARRAY(Towers!H5)</f>
        <v>1654.828519136368</v>
      </c>
      <c r="I14" s="30" cm="1">
        <f t="array" ref="I14">_xlfn.ANCHORARRAY(Towers!I5)</f>
        <v>662.95469119035101</v>
      </c>
      <c r="J14" s="30" cm="1">
        <f t="array" ref="J14">_xlfn.ANCHORARRAY(Towers!J5)</f>
        <v>1344.6943156206662</v>
      </c>
      <c r="K14" s="30" cm="1">
        <f t="array" ref="K14">_xlfn.ANCHORARRAY(Towers!K5)</f>
        <v>848.08183743280347</v>
      </c>
      <c r="L14" s="30" cm="1">
        <f t="array" ref="L14">_xlfn.ANCHORARRAY(Towers!L5)</f>
        <v>1505.1478617125431</v>
      </c>
      <c r="M14" s="30" cm="1">
        <f t="array" ref="M14">_xlfn.ANCHORARRAY(Towers!M5)</f>
        <v>986.42287523809387</v>
      </c>
      <c r="N14" s="30" cm="1">
        <f t="array" ref="N14">_xlfn.ANCHORARRAY(Towers!N5)</f>
        <v>671.16932127803841</v>
      </c>
      <c r="O14" s="30" cm="1">
        <f t="array" ref="O14">_xlfn.ANCHORARRAY(Towers!O5)</f>
        <v>253.07805024337836</v>
      </c>
      <c r="P14" s="30" cm="1">
        <f t="array" ref="P14">_xlfn.ANCHORARRAY(Towers!P5)</f>
        <v>0</v>
      </c>
      <c r="Q14" s="30" cm="1">
        <f t="array" ref="Q14">_xlfn.ANCHORARRAY(Towers!Q5)</f>
        <v>0</v>
      </c>
      <c r="R14" s="30"/>
      <c r="S14" s="30"/>
    </row>
    <row r="15" spans="2:19" x14ac:dyDescent="0.25">
      <c r="B15" s="29" t="s">
        <v>59</v>
      </c>
      <c r="C15" s="30" cm="1">
        <f t="array" ref="C15">_xlfn.ANCHORARRAY(Towers!C6)</f>
        <v>946.30753849713005</v>
      </c>
      <c r="D15" s="30" cm="1">
        <f t="array" ref="D15">_xlfn.ANCHORARRAY(Towers!D6)</f>
        <v>7044.4534057426772</v>
      </c>
      <c r="E15" s="30" cm="1">
        <f t="array" ref="E15">_xlfn.ANCHORARRAY(Towers!E6)</f>
        <v>5851.5547513669517</v>
      </c>
      <c r="F15" s="30" cm="1">
        <f t="array" ref="F15">_xlfn.ANCHORARRAY(Towers!F6)</f>
        <v>4654.1704787147701</v>
      </c>
      <c r="G15" s="30" cm="1">
        <f t="array" ref="G15">_xlfn.ANCHORARRAY(Towers!G6)</f>
        <v>3520.7596622882825</v>
      </c>
      <c r="H15" s="30" cm="1">
        <f t="array" ref="H15">_xlfn.ANCHORARRAY(Towers!H6)</f>
        <v>6619.3140765454718</v>
      </c>
      <c r="I15" s="30" cm="1">
        <f t="array" ref="I15">_xlfn.ANCHORARRAY(Towers!I6)</f>
        <v>2651.8187647614041</v>
      </c>
      <c r="J15" s="30" cm="1">
        <f t="array" ref="J15">_xlfn.ANCHORARRAY(Towers!J6)</f>
        <v>5378.7772624826648</v>
      </c>
      <c r="K15" s="30" cm="1">
        <f t="array" ref="K15">_xlfn.ANCHORARRAY(Towers!K6)</f>
        <v>3392.3273497312139</v>
      </c>
      <c r="L15" s="30" cm="1">
        <f t="array" ref="L15">_xlfn.ANCHORARRAY(Towers!L6)</f>
        <v>6020.5914468501724</v>
      </c>
      <c r="M15" s="30" cm="1">
        <f t="array" ref="M15">_xlfn.ANCHORARRAY(Towers!M6)</f>
        <v>3945.6915009523755</v>
      </c>
      <c r="N15" s="30" cm="1">
        <f t="array" ref="N15">_xlfn.ANCHORARRAY(Towers!N6)</f>
        <v>2684.6772851121536</v>
      </c>
      <c r="O15" s="30" cm="1">
        <f t="array" ref="O15">_xlfn.ANCHORARRAY(Towers!O6)</f>
        <v>1012.3122009735134</v>
      </c>
      <c r="P15" s="30" cm="1">
        <f t="array" ref="P15">_xlfn.ANCHORARRAY(Towers!P6)</f>
        <v>0</v>
      </c>
      <c r="Q15" s="30" cm="1">
        <f t="array" ref="Q15">_xlfn.ANCHORARRAY(Towers!Q6)</f>
        <v>0</v>
      </c>
      <c r="R15" s="30"/>
      <c r="S15" s="30"/>
    </row>
    <row r="16" spans="2:19" x14ac:dyDescent="0.25">
      <c r="B16" s="29" t="s">
        <v>1</v>
      </c>
      <c r="R16" s="30"/>
      <c r="S16" s="30"/>
    </row>
    <row r="17" spans="2:19" x14ac:dyDescent="0.25">
      <c r="B17" s="29" t="s">
        <v>58</v>
      </c>
      <c r="C17" s="30" cm="1">
        <f t="array" ref="C17">_xlfn.ANCHORARRAY(Monopiles!C5)</f>
        <v>244.16900525209405</v>
      </c>
      <c r="D17" s="30" cm="1">
        <f t="array" ref="D17">_xlfn.ANCHORARRAY(Monopiles!D5)</f>
        <v>1718.3353164786315</v>
      </c>
      <c r="E17" s="30" cm="1">
        <f t="array" ref="E17">_xlfn.ANCHORARRAY(Monopiles!E5)</f>
        <v>1350.77140086643</v>
      </c>
      <c r="F17" s="30" cm="1">
        <f t="array" ref="F17">_xlfn.ANCHORARRAY(Monopiles!F5)</f>
        <v>1275.5410666064383</v>
      </c>
      <c r="G17" s="30" cm="1">
        <f t="array" ref="G17">_xlfn.ANCHORARRAY(Monopiles!G5)</f>
        <v>784.28555365295233</v>
      </c>
      <c r="H17" s="30" cm="1">
        <f t="array" ref="H17">_xlfn.ANCHORARRAY(Monopiles!H5)</f>
        <v>1775.8617763059447</v>
      </c>
      <c r="I17" s="30" cm="1">
        <f t="array" ref="I17">_xlfn.ANCHORARRAY(Monopiles!I5)</f>
        <v>1156.040036979246</v>
      </c>
      <c r="J17" s="30" cm="1">
        <f t="array" ref="J17">_xlfn.ANCHORARRAY(Monopiles!J5)</f>
        <v>1983.7390071825971</v>
      </c>
      <c r="K17" s="30" cm="1">
        <f t="array" ref="K17">_xlfn.ANCHORARRAY(Monopiles!K5)</f>
        <v>866.22539674949803</v>
      </c>
      <c r="L17" s="30" cm="1">
        <f t="array" ref="L17">_xlfn.ANCHORARRAY(Monopiles!L5)</f>
        <v>1698.2127868983689</v>
      </c>
      <c r="M17" s="30" cm="1">
        <f t="array" ref="M17">_xlfn.ANCHORARRAY(Monopiles!M5)</f>
        <v>1209.9269909248965</v>
      </c>
      <c r="N17" s="30" cm="1">
        <f t="array" ref="N17">_xlfn.ANCHORARRAY(Monopiles!N5)</f>
        <v>881.11795684787307</v>
      </c>
      <c r="O17" s="30" cm="1">
        <f t="array" ref="O17">_xlfn.ANCHORARRAY(Monopiles!O5)</f>
        <v>310.42058278119453</v>
      </c>
      <c r="P17" s="30" cm="1">
        <f t="array" ref="P17">_xlfn.ANCHORARRAY(Monopiles!P5)</f>
        <v>0</v>
      </c>
      <c r="Q17" s="30" cm="1">
        <f t="array" ref="Q17">_xlfn.ANCHORARRAY(Monopiles!Q5)</f>
        <v>0</v>
      </c>
      <c r="R17" s="30"/>
      <c r="S17" s="30"/>
    </row>
    <row r="18" spans="2:19" x14ac:dyDescent="0.25">
      <c r="B18" s="29" t="s">
        <v>59</v>
      </c>
      <c r="C18" s="30" cm="1">
        <f t="array" ref="C18">_xlfn.ANCHORARRAY(Monopiles!C6)</f>
        <v>976.67602100837621</v>
      </c>
      <c r="D18" s="30" cm="1">
        <f t="array" ref="D18">_xlfn.ANCHORARRAY(Monopiles!D6)</f>
        <v>6873.341265914526</v>
      </c>
      <c r="E18" s="30" cm="1">
        <f t="array" ref="E18">_xlfn.ANCHORARRAY(Monopiles!E6)</f>
        <v>5403.0856034657199</v>
      </c>
      <c r="F18" s="30" cm="1">
        <f t="array" ref="F18">_xlfn.ANCHORARRAY(Monopiles!F6)</f>
        <v>5102.1642664257533</v>
      </c>
      <c r="G18" s="30" cm="1">
        <f t="array" ref="G18">_xlfn.ANCHORARRAY(Monopiles!G6)</f>
        <v>3137.1422146118093</v>
      </c>
      <c r="H18" s="30" cm="1">
        <f t="array" ref="H18">_xlfn.ANCHORARRAY(Monopiles!H6)</f>
        <v>7103.4471052237786</v>
      </c>
      <c r="I18" s="30" cm="1">
        <f t="array" ref="I18">_xlfn.ANCHORARRAY(Monopiles!I6)</f>
        <v>4624.160147916984</v>
      </c>
      <c r="J18" s="30" cm="1">
        <f t="array" ref="J18">_xlfn.ANCHORARRAY(Monopiles!J6)</f>
        <v>7934.9560287303884</v>
      </c>
      <c r="K18" s="30" cm="1">
        <f t="array" ref="K18">_xlfn.ANCHORARRAY(Monopiles!K6)</f>
        <v>3464.9015869979921</v>
      </c>
      <c r="L18" s="30" cm="1">
        <f t="array" ref="L18">_xlfn.ANCHORARRAY(Monopiles!L6)</f>
        <v>6792.8511475934756</v>
      </c>
      <c r="M18" s="30" cm="1">
        <f t="array" ref="M18">_xlfn.ANCHORARRAY(Monopiles!M6)</f>
        <v>4839.7079636995859</v>
      </c>
      <c r="N18" s="30" cm="1">
        <f t="array" ref="N18">_xlfn.ANCHORARRAY(Monopiles!N6)</f>
        <v>3524.4718273914923</v>
      </c>
      <c r="O18" s="30" cm="1">
        <f t="array" ref="O18">_xlfn.ANCHORARRAY(Monopiles!O6)</f>
        <v>1241.6823311247781</v>
      </c>
      <c r="P18" s="30" cm="1">
        <f t="array" ref="P18">_xlfn.ANCHORARRAY(Monopiles!P6)</f>
        <v>0</v>
      </c>
      <c r="Q18" s="30" cm="1">
        <f t="array" ref="Q18">_xlfn.ANCHORARRAY(Monopiles!Q6)</f>
        <v>0</v>
      </c>
      <c r="R18" s="30"/>
      <c r="S18" s="30"/>
    </row>
    <row r="19" spans="2:19" x14ac:dyDescent="0.25">
      <c r="B19" s="29" t="s">
        <v>62</v>
      </c>
      <c r="R19" s="30"/>
      <c r="S19" s="30"/>
    </row>
    <row r="20" spans="2:19" x14ac:dyDescent="0.25">
      <c r="B20" s="29" t="s">
        <v>58</v>
      </c>
      <c r="C20" s="30" cm="1">
        <f t="array" ref="C20">_xlfn.ANCHORARRAY('Transition Piece'!C5)</f>
        <v>147.08585915645506</v>
      </c>
      <c r="D20" s="30" cm="1">
        <f t="array" ref="D20">_xlfn.ANCHORARRAY('Transition Piece'!D5)</f>
        <v>1026.535789291232</v>
      </c>
      <c r="E20" s="30" cm="1">
        <f t="array" ref="E20">_xlfn.ANCHORARRAY('Transition Piece'!E5)</f>
        <v>803.44640515621836</v>
      </c>
      <c r="F20" s="30" cm="1">
        <f t="array" ref="F20">_xlfn.ANCHORARRAY('Transition Piece'!F5)</f>
        <v>749.35537026985116</v>
      </c>
      <c r="G20" s="30" cm="1">
        <f t="array" ref="G20">_xlfn.ANCHORARRAY('Transition Piece'!G5)</f>
        <v>457.58425990631247</v>
      </c>
      <c r="H20" s="30" cm="1">
        <f t="array" ref="H20">_xlfn.ANCHORARRAY('Transition Piece'!H5)</f>
        <v>1036.1103718180239</v>
      </c>
      <c r="I20" s="30" cm="1">
        <f t="array" ref="I20">_xlfn.ANCHORARRAY('Transition Piece'!I5)</f>
        <v>674.48102579394367</v>
      </c>
      <c r="J20" s="30" cm="1">
        <f t="array" ref="J20">_xlfn.ANCHORARRAY('Transition Piece'!J5)</f>
        <v>1157.394448005608</v>
      </c>
      <c r="K20" s="30" cm="1">
        <f t="array" ref="K20">_xlfn.ANCHORARRAY('Transition Piece'!K5)</f>
        <v>491.63244183958358</v>
      </c>
      <c r="L20" s="30" cm="1">
        <f t="array" ref="L20">_xlfn.ANCHORARRAY('Transition Piece'!L5)</f>
        <v>963.83285726669999</v>
      </c>
      <c r="M20" s="30" cm="1">
        <f t="array" ref="M20">_xlfn.ANCHORARRAY('Transition Piece'!M5)</f>
        <v>686.70274876279905</v>
      </c>
      <c r="N20" s="30" cm="1">
        <f t="array" ref="N20">_xlfn.ANCHORARRAY('Transition Piece'!N5)</f>
        <v>500.08482122476602</v>
      </c>
      <c r="O20" s="30" cm="1">
        <f t="array" ref="O20">_xlfn.ANCHORARRAY('Transition Piece'!O5)</f>
        <v>176.18143000962951</v>
      </c>
      <c r="P20" s="30" cm="1">
        <f t="array" ref="P20">_xlfn.ANCHORARRAY('Transition Piece'!P5)</f>
        <v>0</v>
      </c>
      <c r="Q20" s="30" cm="1">
        <f t="array" ref="Q20">_xlfn.ANCHORARRAY('Transition Piece'!Q5)</f>
        <v>0</v>
      </c>
      <c r="R20" s="30"/>
      <c r="S20" s="30"/>
    </row>
    <row r="21" spans="2:19" x14ac:dyDescent="0.25">
      <c r="B21" s="29" t="s">
        <v>59</v>
      </c>
      <c r="C21" s="30" cm="1">
        <f t="array" ref="C21">_xlfn.ANCHORARRAY('Transition Piece'!C6)</f>
        <v>588.34343662582023</v>
      </c>
      <c r="D21" s="30" cm="1">
        <f t="array" ref="D21">_xlfn.ANCHORARRAY('Transition Piece'!D6)</f>
        <v>4106.1431571649282</v>
      </c>
      <c r="E21" s="30" cm="1">
        <f t="array" ref="E21">_xlfn.ANCHORARRAY('Transition Piece'!E6)</f>
        <v>3213.7856206248734</v>
      </c>
      <c r="F21" s="30" cm="1">
        <f t="array" ref="F21">_xlfn.ANCHORARRAY('Transition Piece'!F6)</f>
        <v>2997.4214810794047</v>
      </c>
      <c r="G21" s="30" cm="1">
        <f t="array" ref="G21">_xlfn.ANCHORARRAY('Transition Piece'!G6)</f>
        <v>1830.3370396252499</v>
      </c>
      <c r="H21" s="30" cm="1">
        <f t="array" ref="H21">_xlfn.ANCHORARRAY('Transition Piece'!H6)</f>
        <v>4144.4414872720954</v>
      </c>
      <c r="I21" s="30" cm="1">
        <f t="array" ref="I21">_xlfn.ANCHORARRAY('Transition Piece'!I6)</f>
        <v>2697.9241031757747</v>
      </c>
      <c r="J21" s="30" cm="1">
        <f t="array" ref="J21">_xlfn.ANCHORARRAY('Transition Piece'!J6)</f>
        <v>4629.5777920224318</v>
      </c>
      <c r="K21" s="30" cm="1">
        <f t="array" ref="K21">_xlfn.ANCHORARRAY('Transition Piece'!K6)</f>
        <v>1966.5297673583343</v>
      </c>
      <c r="L21" s="30" cm="1">
        <f t="array" ref="L21">_xlfn.ANCHORARRAY('Transition Piece'!L6)</f>
        <v>3855.3314290668</v>
      </c>
      <c r="M21" s="30" cm="1">
        <f t="array" ref="M21">_xlfn.ANCHORARRAY('Transition Piece'!M6)</f>
        <v>2746.8109950511962</v>
      </c>
      <c r="N21" s="30" cm="1">
        <f t="array" ref="N21">_xlfn.ANCHORARRAY('Transition Piece'!N6)</f>
        <v>2000.3392848990641</v>
      </c>
      <c r="O21" s="30" cm="1">
        <f t="array" ref="O21">_xlfn.ANCHORARRAY('Transition Piece'!O6)</f>
        <v>704.72572003851803</v>
      </c>
      <c r="P21" s="30" cm="1">
        <f t="array" ref="P21">_xlfn.ANCHORARRAY('Transition Piece'!P6)</f>
        <v>0</v>
      </c>
      <c r="Q21" s="30" cm="1">
        <f t="array" ref="Q21">_xlfn.ANCHORARRAY('Transition Piece'!Q6)</f>
        <v>0</v>
      </c>
      <c r="R21" s="30"/>
      <c r="S21" s="30"/>
    </row>
    <row r="22" spans="2:19" x14ac:dyDescent="0.25">
      <c r="B22" s="29" t="s">
        <v>10</v>
      </c>
      <c r="R22" s="30"/>
      <c r="S22" s="30"/>
    </row>
    <row r="23" spans="2:19" x14ac:dyDescent="0.25">
      <c r="B23" s="29" t="s">
        <v>58</v>
      </c>
      <c r="C23" s="30" cm="1">
        <f t="array" ref="C23">_xlfn.ANCHORARRAY('Jacket (For Turbine)'!C5)</f>
        <v>89.842007930203238</v>
      </c>
      <c r="D23" s="30" cm="1">
        <f t="array" ref="D23">_xlfn.ANCHORARRAY('Jacket (For Turbine)'!D5)</f>
        <v>723.46069376885373</v>
      </c>
      <c r="E23" s="30" cm="1">
        <f t="array" ref="E23">_xlfn.ANCHORARRAY('Jacket (For Turbine)'!E5)</f>
        <v>698.65898664589383</v>
      </c>
      <c r="F23" s="30" cm="1">
        <f t="array" ref="F23">_xlfn.ANCHORARRAY('Jacket (For Turbine)'!F5)</f>
        <v>486.59531032269388</v>
      </c>
      <c r="G23" s="30" cm="1">
        <f t="array" ref="G23">_xlfn.ANCHORARRAY('Jacket (For Turbine)'!G5)</f>
        <v>905.08218454181338</v>
      </c>
      <c r="H23" s="30" cm="1">
        <f t="array" ref="H23">_xlfn.ANCHORARRAY('Jacket (For Turbine)'!H5)</f>
        <v>787.6775260510351</v>
      </c>
      <c r="I23" s="30" cm="1">
        <f t="array" ref="I23">_xlfn.ANCHORARRAY('Jacket (For Turbine)'!I5)</f>
        <v>97.057457813369211</v>
      </c>
      <c r="J23" s="30" cm="1">
        <f t="array" ref="J23">_xlfn.ANCHORARRAY('Jacket (For Turbine)'!J5)</f>
        <v>206.75888959001327</v>
      </c>
      <c r="K23" s="30" cm="1">
        <f t="array" ref="K23">_xlfn.ANCHORARRAY('Jacket (For Turbine)'!K5)</f>
        <v>138.97507208131987</v>
      </c>
      <c r="L23" s="30" cm="1">
        <f t="array" ref="L23">_xlfn.ANCHORARRAY('Jacket (For Turbine)'!L5)</f>
        <v>747.53031856134805</v>
      </c>
      <c r="M23" s="30" cm="1">
        <f t="array" ref="M23">_xlfn.ANCHORARRAY('Jacket (For Turbine)'!M5)</f>
        <v>323.52038868494958</v>
      </c>
      <c r="N23" s="30" cm="1">
        <f t="array" ref="N23">_xlfn.ANCHORARRAY('Jacket (For Turbine)'!N5)</f>
        <v>184.01718559908807</v>
      </c>
      <c r="O23" s="30" cm="1">
        <f t="array" ref="O23">_xlfn.ANCHORARRAY('Jacket (For Turbine)'!O5)</f>
        <v>83.002849221845665</v>
      </c>
      <c r="P23" s="30" cm="1">
        <f t="array" ref="P23">_xlfn.ANCHORARRAY('Jacket (For Turbine)'!P5)</f>
        <v>0</v>
      </c>
      <c r="Q23" s="30" cm="1">
        <f t="array" ref="Q23">_xlfn.ANCHORARRAY('Jacket (For Turbine)'!Q5)</f>
        <v>0</v>
      </c>
      <c r="R23" s="30"/>
      <c r="S23" s="30"/>
    </row>
    <row r="24" spans="2:19" x14ac:dyDescent="0.25">
      <c r="B24" s="29" t="s">
        <v>59</v>
      </c>
      <c r="C24" s="30" cm="1">
        <f t="array" ref="C24">_xlfn.ANCHORARRAY('Jacket (For Turbine)'!C6)</f>
        <v>359.36803172081295</v>
      </c>
      <c r="D24" s="30" cm="1">
        <f t="array" ref="D24">_xlfn.ANCHORARRAY('Jacket (For Turbine)'!D6)</f>
        <v>2893.8427750754149</v>
      </c>
      <c r="E24" s="30" cm="1">
        <f t="array" ref="E24">_xlfn.ANCHORARRAY('Jacket (For Turbine)'!E6)</f>
        <v>2794.6359465835753</v>
      </c>
      <c r="F24" s="30" cm="1">
        <f t="array" ref="F24">_xlfn.ANCHORARRAY('Jacket (For Turbine)'!F6)</f>
        <v>1946.3812412907755</v>
      </c>
      <c r="G24" s="30" cm="1">
        <f t="array" ref="G24">_xlfn.ANCHORARRAY('Jacket (For Turbine)'!G6)</f>
        <v>3620.3287381672535</v>
      </c>
      <c r="H24" s="30" cm="1">
        <f t="array" ref="H24">_xlfn.ANCHORARRAY('Jacket (For Turbine)'!H6)</f>
        <v>3150.7101042041404</v>
      </c>
      <c r="I24" s="30" cm="1">
        <f t="array" ref="I24">_xlfn.ANCHORARRAY('Jacket (For Turbine)'!I6)</f>
        <v>388.22983125347685</v>
      </c>
      <c r="J24" s="30" cm="1">
        <f t="array" ref="J24">_xlfn.ANCHORARRAY('Jacket (For Turbine)'!J6)</f>
        <v>827.03555836005307</v>
      </c>
      <c r="K24" s="30" cm="1">
        <f t="array" ref="K24">_xlfn.ANCHORARRAY('Jacket (For Turbine)'!K6)</f>
        <v>555.90028832527946</v>
      </c>
      <c r="L24" s="30" cm="1">
        <f t="array" ref="L24">_xlfn.ANCHORARRAY('Jacket (For Turbine)'!L6)</f>
        <v>2990.1212742453922</v>
      </c>
      <c r="M24" s="30" cm="1">
        <f t="array" ref="M24">_xlfn.ANCHORARRAY('Jacket (For Turbine)'!M6)</f>
        <v>1294.0815547397983</v>
      </c>
      <c r="N24" s="30" cm="1">
        <f t="array" ref="N24">_xlfn.ANCHORARRAY('Jacket (For Turbine)'!N6)</f>
        <v>736.06874239635226</v>
      </c>
      <c r="O24" s="30" cm="1">
        <f t="array" ref="O24">_xlfn.ANCHORARRAY('Jacket (For Turbine)'!O6)</f>
        <v>332.01139688738266</v>
      </c>
      <c r="P24" s="30" cm="1">
        <f t="array" ref="P24">_xlfn.ANCHORARRAY('Jacket (For Turbine)'!P6)</f>
        <v>0</v>
      </c>
      <c r="Q24" s="30" cm="1">
        <f t="array" ref="Q24">_xlfn.ANCHORARRAY('Jacket (For Turbine)'!Q6)</f>
        <v>0</v>
      </c>
      <c r="R24" s="30"/>
      <c r="S24" s="30"/>
    </row>
    <row r="25" spans="2:19" x14ac:dyDescent="0.25">
      <c r="B25" s="29" t="s">
        <v>11</v>
      </c>
      <c r="R25" s="30"/>
      <c r="S25" s="30"/>
    </row>
    <row r="26" spans="2:19" x14ac:dyDescent="0.25">
      <c r="B26" s="29" t="s">
        <v>58</v>
      </c>
      <c r="C26" s="30" cm="1">
        <f t="array" ref="C26">_xlfn.ANCHORARRAY(GBF!C5)</f>
        <v>0</v>
      </c>
      <c r="D26" s="30" cm="1">
        <f t="array" ref="D26">_xlfn.ANCHORARRAY(GBF!D5)</f>
        <v>694.99400189049038</v>
      </c>
      <c r="E26" s="30" cm="1">
        <f t="array" ref="E26">_xlfn.ANCHORARRAY(GBF!E5)</f>
        <v>282.58390216691549</v>
      </c>
      <c r="F26" s="30" cm="1">
        <f t="array" ref="F26">_xlfn.ANCHORARRAY(GBF!F5)</f>
        <v>259.48302437324725</v>
      </c>
      <c r="G26" s="30" cm="1">
        <f t="array" ref="G26">_xlfn.ANCHORARRAY(GBF!G5)</f>
        <v>124.79971086731744</v>
      </c>
      <c r="H26" s="30" cm="1">
        <f t="array" ref="H26">_xlfn.ANCHORARRAY(GBF!H5)</f>
        <v>1044.8077181194972</v>
      </c>
      <c r="I26" s="30" cm="1">
        <f t="array" ref="I26">_xlfn.ANCHORARRAY(GBF!I5)</f>
        <v>227.37835761964521</v>
      </c>
      <c r="J26" s="30" cm="1">
        <f t="array" ref="J26">_xlfn.ANCHORARRAY(GBF!J5)</f>
        <v>212.36599475276734</v>
      </c>
      <c r="K26" s="30" cm="1">
        <f t="array" ref="K26">_xlfn.ANCHORARRAY(GBF!K5)</f>
        <v>325.57955206992426</v>
      </c>
      <c r="L26" s="30" cm="1">
        <f t="array" ref="L26">_xlfn.ANCHORARRAY(GBF!L5)</f>
        <v>994.26826800614538</v>
      </c>
      <c r="M26" s="30" cm="1">
        <f t="array" ref="M26">_xlfn.ANCHORARRAY(GBF!M5)</f>
        <v>757.91738515451095</v>
      </c>
      <c r="N26" s="30" cm="1">
        <f t="array" ref="N26">_xlfn.ANCHORARRAY(GBF!N5)</f>
        <v>431.10057050707729</v>
      </c>
      <c r="O26" s="30" cm="1">
        <f t="array" ref="O26">_xlfn.ANCHORARRAY(GBF!O5)</f>
        <v>194.4523580053488</v>
      </c>
      <c r="P26" s="30" cm="1">
        <f t="array" ref="P26">_xlfn.ANCHORARRAY(GBF!P5)</f>
        <v>0</v>
      </c>
      <c r="Q26" s="30" cm="1">
        <f t="array" ref="Q26">_xlfn.ANCHORARRAY(GBF!Q5)</f>
        <v>0</v>
      </c>
      <c r="R26" s="30"/>
      <c r="S26" s="30"/>
    </row>
    <row r="27" spans="2:19" x14ac:dyDescent="0.25">
      <c r="B27" s="29" t="s">
        <v>59</v>
      </c>
      <c r="C27" s="30" cm="1">
        <f t="array" ref="C27">_xlfn.ANCHORARRAY(GBF!C6)</f>
        <v>0</v>
      </c>
      <c r="D27" s="30" cm="1">
        <f t="array" ref="D27">_xlfn.ANCHORARRAY(GBF!D6)</f>
        <v>2779.9760075619615</v>
      </c>
      <c r="E27" s="30" cm="1">
        <f t="array" ref="E27">_xlfn.ANCHORARRAY(GBF!E6)</f>
        <v>1130.335608667662</v>
      </c>
      <c r="F27" s="30" cm="1">
        <f t="array" ref="F27">_xlfn.ANCHORARRAY(GBF!F6)</f>
        <v>1037.932097492989</v>
      </c>
      <c r="G27" s="30" cm="1">
        <f t="array" ref="G27">_xlfn.ANCHORARRAY(GBF!G6)</f>
        <v>499.19884346926978</v>
      </c>
      <c r="H27" s="30" cm="1">
        <f t="array" ref="H27">_xlfn.ANCHORARRAY(GBF!H6)</f>
        <v>4179.2308724779887</v>
      </c>
      <c r="I27" s="30" cm="1">
        <f t="array" ref="I27">_xlfn.ANCHORARRAY(GBF!I6)</f>
        <v>909.51343047858086</v>
      </c>
      <c r="J27" s="30" cm="1">
        <f t="array" ref="J27">_xlfn.ANCHORARRAY(GBF!J6)</f>
        <v>849.46397901106934</v>
      </c>
      <c r="K27" s="30" cm="1">
        <f t="array" ref="K27">_xlfn.ANCHORARRAY(GBF!K6)</f>
        <v>1302.318208279697</v>
      </c>
      <c r="L27" s="30" cm="1">
        <f t="array" ref="L27">_xlfn.ANCHORARRAY(GBF!L6)</f>
        <v>3977.0730720245815</v>
      </c>
      <c r="M27" s="30" cm="1">
        <f t="array" ref="M27">_xlfn.ANCHORARRAY(GBF!M6)</f>
        <v>3031.6695406180438</v>
      </c>
      <c r="N27" s="30" cm="1">
        <f t="array" ref="N27">_xlfn.ANCHORARRAY(GBF!N6)</f>
        <v>1724.4022820283092</v>
      </c>
      <c r="O27" s="30" cm="1">
        <f t="array" ref="O27">_xlfn.ANCHORARRAY(GBF!O6)</f>
        <v>777.8094320213952</v>
      </c>
      <c r="P27" s="30" cm="1">
        <f t="array" ref="P27">_xlfn.ANCHORARRAY(GBF!P6)</f>
        <v>0</v>
      </c>
      <c r="Q27" s="30" cm="1">
        <f t="array" ref="Q27">_xlfn.ANCHORARRAY(GBF!Q6)</f>
        <v>0</v>
      </c>
      <c r="R27" s="30"/>
      <c r="S27" s="30"/>
    </row>
    <row r="28" spans="2:19" x14ac:dyDescent="0.25">
      <c r="B28" s="29" t="s">
        <v>12</v>
      </c>
      <c r="R28" s="30"/>
      <c r="S28" s="30"/>
    </row>
    <row r="29" spans="2:19" x14ac:dyDescent="0.25">
      <c r="B29" s="29" t="s">
        <v>58</v>
      </c>
      <c r="C29" s="30" cm="1">
        <f t="array" ref="C29">_xlfn.ANCHORARRAY('Jacket (For Substation)'!C5)</f>
        <v>0.43507025632059682</v>
      </c>
      <c r="D29" s="30" cm="1">
        <f t="array" ref="D29">_xlfn.ANCHORARRAY('Jacket (For Substation)'!D5)</f>
        <v>2.1984589386363376</v>
      </c>
      <c r="E29" s="30" cm="1">
        <f t="array" ref="E29">_xlfn.ANCHORARRAY('Jacket (For Substation)'!E5)</f>
        <v>1.9943758677859864</v>
      </c>
      <c r="F29" s="30" cm="1">
        <f t="array" ref="F29">_xlfn.ANCHORARRAY('Jacket (For Substation)'!F5)</f>
        <v>1.6494756282125214</v>
      </c>
      <c r="G29" s="30" cm="1">
        <f t="array" ref="G29">_xlfn.ANCHORARRAY('Jacket (For Substation)'!G5)</f>
        <v>1.2032296597874352</v>
      </c>
      <c r="H29" s="30" cm="1">
        <f t="array" ref="H29">_xlfn.ANCHORARRAY('Jacket (For Substation)'!H5)</f>
        <v>1.8686682240556918</v>
      </c>
      <c r="I29" s="30" cm="1">
        <f t="array" ref="I29">_xlfn.ANCHORARRAY('Jacket (For Substation)'!I5)</f>
        <v>1.1474899957126925</v>
      </c>
      <c r="J29" s="30" cm="1">
        <f t="array" ref="J29">_xlfn.ANCHORARRAY('Jacket (For Substation)'!J5)</f>
        <v>2.4839401733797564</v>
      </c>
      <c r="K29" s="30" cm="1">
        <f t="array" ref="K29">_xlfn.ANCHORARRAY('Jacket (For Substation)'!K5)</f>
        <v>0.80760332444350524</v>
      </c>
      <c r="L29" s="30" cm="1">
        <f t="array" ref="L29">_xlfn.ANCHORARRAY('Jacket (For Substation)'!L5)</f>
        <v>2.6506345300238752</v>
      </c>
      <c r="M29" s="30" cm="1">
        <f t="array" ref="M29">_xlfn.ANCHORARRAY('Jacket (For Substation)'!M5)</f>
        <v>1.5811788302455301</v>
      </c>
      <c r="N29" s="30" cm="1">
        <f t="array" ref="N29">_xlfn.ANCHORARRAY('Jacket (For Substation)'!N5)</f>
        <v>1.3098349614910414</v>
      </c>
      <c r="O29" s="30" cm="1">
        <f t="array" ref="O29">_xlfn.ANCHORARRAY('Jacket (For Substation)'!O5)</f>
        <v>0.52201408271340943</v>
      </c>
      <c r="P29" s="30" cm="1">
        <f t="array" ref="P29">_xlfn.ANCHORARRAY('Jacket (For Substation)'!P5)</f>
        <v>0</v>
      </c>
      <c r="Q29" s="30" cm="1">
        <f t="array" ref="Q29">_xlfn.ANCHORARRAY('Jacket (For Substation)'!Q5)</f>
        <v>0</v>
      </c>
      <c r="R29" s="30"/>
      <c r="S29" s="30"/>
    </row>
    <row r="30" spans="2:19" x14ac:dyDescent="0.25">
      <c r="B30" s="29" t="s">
        <v>59</v>
      </c>
      <c r="C30" s="30" cm="1">
        <f t="array" ref="C30">_xlfn.ANCHORARRAY('Jacket (For Substation)'!C6)</f>
        <v>1.7402810252823873</v>
      </c>
      <c r="D30" s="30" cm="1">
        <f t="array" ref="D30">_xlfn.ANCHORARRAY('Jacket (For Substation)'!D6)</f>
        <v>8.7938357545453503</v>
      </c>
      <c r="E30" s="30" cm="1">
        <f t="array" ref="E30">_xlfn.ANCHORARRAY('Jacket (For Substation)'!E6)</f>
        <v>7.9775034711439456</v>
      </c>
      <c r="F30" s="30" cm="1">
        <f t="array" ref="F30">_xlfn.ANCHORARRAY('Jacket (For Substation)'!F6)</f>
        <v>6.5979025128500854</v>
      </c>
      <c r="G30" s="30" cm="1">
        <f t="array" ref="G30">_xlfn.ANCHORARRAY('Jacket (For Substation)'!G6)</f>
        <v>4.8129186391497409</v>
      </c>
      <c r="H30" s="30" cm="1">
        <f t="array" ref="H30">_xlfn.ANCHORARRAY('Jacket (For Substation)'!H6)</f>
        <v>7.4746728962227671</v>
      </c>
      <c r="I30" s="30" cm="1">
        <f t="array" ref="I30">_xlfn.ANCHORARRAY('Jacket (For Substation)'!I6)</f>
        <v>4.58995998285077</v>
      </c>
      <c r="J30" s="30" cm="1">
        <f t="array" ref="J30">_xlfn.ANCHORARRAY('Jacket (For Substation)'!J6)</f>
        <v>9.9357606935190255</v>
      </c>
      <c r="K30" s="30" cm="1">
        <f t="array" ref="K30">_xlfn.ANCHORARRAY('Jacket (For Substation)'!K6)</f>
        <v>3.230413297774021</v>
      </c>
      <c r="L30" s="30" cm="1">
        <f t="array" ref="L30">_xlfn.ANCHORARRAY('Jacket (For Substation)'!L6)</f>
        <v>10.602538120095501</v>
      </c>
      <c r="M30" s="30" cm="1">
        <f t="array" ref="M30">_xlfn.ANCHORARRAY('Jacket (For Substation)'!M6)</f>
        <v>6.3247153209821203</v>
      </c>
      <c r="N30" s="30" cm="1">
        <f t="array" ref="N30">_xlfn.ANCHORARRAY('Jacket (For Substation)'!N6)</f>
        <v>5.2393398459641656</v>
      </c>
      <c r="O30" s="30" cm="1">
        <f t="array" ref="O30">_xlfn.ANCHORARRAY('Jacket (For Substation)'!O6)</f>
        <v>2.0880563308536377</v>
      </c>
      <c r="P30" s="30" cm="1">
        <f t="array" ref="P30">_xlfn.ANCHORARRAY('Jacket (For Substation)'!P6)</f>
        <v>0</v>
      </c>
      <c r="Q30" s="30" cm="1">
        <f t="array" ref="Q30">_xlfn.ANCHORARRAY('Jacket (For Substation)'!Q6)</f>
        <v>0</v>
      </c>
      <c r="R30" s="30"/>
      <c r="S30" s="30"/>
    </row>
    <row r="31" spans="2:19" x14ac:dyDescent="0.25">
      <c r="B31" s="29" t="s">
        <v>63</v>
      </c>
      <c r="R31" s="30"/>
      <c r="S31" s="30"/>
    </row>
    <row r="32" spans="2:19" x14ac:dyDescent="0.25">
      <c r="B32" s="29" t="s">
        <v>58</v>
      </c>
      <c r="C32" s="30" cm="1">
        <f t="array" ref="C32">_xlfn.ANCHORARRAY('Substation (Topside)'!C5)</f>
        <v>39.396350166013242</v>
      </c>
      <c r="D32" s="30" cm="1">
        <f t="array" ref="D32">_xlfn.ANCHORARRAY('Substation (Topside)'!D5)</f>
        <v>23.888902607480411</v>
      </c>
      <c r="E32" s="30" cm="1">
        <f t="array" ref="E32">_xlfn.ANCHORARRAY('Substation (Topside)'!E5)</f>
        <v>28.092418656494853</v>
      </c>
      <c r="F32" s="30" cm="1">
        <f t="array" ref="F32">_xlfn.ANCHORARRAY('Substation (Topside)'!F5)</f>
        <v>21.337545404712728</v>
      </c>
      <c r="G32" s="30" cm="1">
        <f t="array" ref="G32">_xlfn.ANCHORARRAY('Substation (Topside)'!G5)</f>
        <v>34.865436149467001</v>
      </c>
      <c r="H32" s="30" cm="1">
        <f t="array" ref="H32">_xlfn.ANCHORARRAY('Substation (Topside)'!H5)</f>
        <v>21.151384928492909</v>
      </c>
      <c r="I32" s="30" cm="1">
        <f t="array" ref="I32">_xlfn.ANCHORARRAY('Substation (Topside)'!I5)</f>
        <v>33.250293368550182</v>
      </c>
      <c r="J32" s="30" cm="1">
        <f t="array" ref="J32">_xlfn.ANCHORARRAY('Substation (Topside)'!J5)</f>
        <v>4.0895454319362035</v>
      </c>
      <c r="K32" s="30" cm="1">
        <f t="array" ref="K32">_xlfn.ANCHORARRAY('Substation (Topside)'!K5)</f>
        <v>48.753234529808203</v>
      </c>
      <c r="L32" s="30" cm="1">
        <f t="array" ref="L32">_xlfn.ANCHORARRAY('Substation (Topside)'!L5)</f>
        <v>28.802334682239568</v>
      </c>
      <c r="M32" s="30" cm="1">
        <f t="array" ref="M32">_xlfn.ANCHORARRAY('Substation (Topside)'!M5)</f>
        <v>23.863071142521235</v>
      </c>
      <c r="N32" s="30" cm="1">
        <f t="array" ref="N32">_xlfn.ANCHORARRAY('Substation (Topside)'!N5)</f>
        <v>9.488622318426156</v>
      </c>
      <c r="O32" s="30" cm="1">
        <f t="array" ref="O32">_xlfn.ANCHORARRAY('Substation (Topside)'!O5)</f>
        <v>0</v>
      </c>
      <c r="P32" s="30" cm="1">
        <f t="array" ref="P32">_xlfn.ANCHORARRAY('Substation (Topside)'!P5)</f>
        <v>0</v>
      </c>
      <c r="Q32" s="30" cm="1">
        <f t="array" ref="Q32">_xlfn.ANCHORARRAY('Substation (Topside)'!Q5)</f>
        <v>0</v>
      </c>
      <c r="R32" s="30"/>
      <c r="S32" s="30"/>
    </row>
    <row r="33" spans="2:19" x14ac:dyDescent="0.25">
      <c r="B33" s="29" t="s">
        <v>59</v>
      </c>
      <c r="C33" s="30" cm="1">
        <f t="array" ref="C33">_xlfn.ANCHORARRAY('Substation (Topside)'!C6)</f>
        <v>157.58540066405297</v>
      </c>
      <c r="D33" s="30" cm="1">
        <f t="array" ref="D33">_xlfn.ANCHORARRAY('Substation (Topside)'!D6)</f>
        <v>95.555610429921643</v>
      </c>
      <c r="E33" s="30" cm="1">
        <f t="array" ref="E33">_xlfn.ANCHORARRAY('Substation (Topside)'!E6)</f>
        <v>112.36967462597941</v>
      </c>
      <c r="F33" s="30" cm="1">
        <f t="array" ref="F33">_xlfn.ANCHORARRAY('Substation (Topside)'!F6)</f>
        <v>85.350181618850911</v>
      </c>
      <c r="G33" s="30" cm="1">
        <f t="array" ref="G33">_xlfn.ANCHORARRAY('Substation (Topside)'!G6)</f>
        <v>139.46174459786801</v>
      </c>
      <c r="H33" s="30" cm="1">
        <f t="array" ref="H33">_xlfn.ANCHORARRAY('Substation (Topside)'!H6)</f>
        <v>84.605539713971638</v>
      </c>
      <c r="I33" s="30" cm="1">
        <f t="array" ref="I33">_xlfn.ANCHORARRAY('Substation (Topside)'!I6)</f>
        <v>133.00117347420073</v>
      </c>
      <c r="J33" s="30" cm="1">
        <f t="array" ref="J33">_xlfn.ANCHORARRAY('Substation (Topside)'!J6)</f>
        <v>16.358181727744814</v>
      </c>
      <c r="K33" s="30" cm="1">
        <f t="array" ref="K33">_xlfn.ANCHORARRAY('Substation (Topside)'!K6)</f>
        <v>195.01293811923281</v>
      </c>
      <c r="L33" s="30" cm="1">
        <f t="array" ref="L33">_xlfn.ANCHORARRAY('Substation (Topside)'!L6)</f>
        <v>115.20933872895827</v>
      </c>
      <c r="M33" s="30" cm="1">
        <f t="array" ref="M33">_xlfn.ANCHORARRAY('Substation (Topside)'!M6)</f>
        <v>95.452284570084942</v>
      </c>
      <c r="N33" s="30" cm="1">
        <f t="array" ref="N33">_xlfn.ANCHORARRAY('Substation (Topside)'!N6)</f>
        <v>37.954489273704624</v>
      </c>
      <c r="O33" s="30" cm="1">
        <f t="array" ref="O33">_xlfn.ANCHORARRAY('Substation (Topside)'!O6)</f>
        <v>0</v>
      </c>
      <c r="P33" s="30" cm="1">
        <f t="array" ref="P33">_xlfn.ANCHORARRAY('Substation (Topside)'!P6)</f>
        <v>0</v>
      </c>
      <c r="Q33" s="30" cm="1">
        <f t="array" ref="Q33">_xlfn.ANCHORARRAY('Substation (Topside)'!Q6)</f>
        <v>0</v>
      </c>
      <c r="R33" s="30"/>
      <c r="S33" s="30"/>
    </row>
    <row r="34" spans="2:19" x14ac:dyDescent="0.25">
      <c r="B34" s="29" t="s">
        <v>14</v>
      </c>
      <c r="R34" s="30"/>
      <c r="S34" s="30"/>
    </row>
    <row r="35" spans="2:19" x14ac:dyDescent="0.25">
      <c r="B35" s="29" t="s">
        <v>58</v>
      </c>
      <c r="C35" s="30" cm="1">
        <f t="array" ref="C35">_xlfn.ANCHORARRAY('Array Cable'!C5)</f>
        <v>63.535711877770964</v>
      </c>
      <c r="D35" s="30" cm="1">
        <f t="array" ref="D35">_xlfn.ANCHORARRAY('Array Cable'!D5)</f>
        <v>417.54354983309554</v>
      </c>
      <c r="E35" s="30" cm="1">
        <f t="array" ref="E35">_xlfn.ANCHORARRAY('Array Cable'!E5)</f>
        <v>343.83952906809611</v>
      </c>
      <c r="F35" s="30" cm="1">
        <f t="array" ref="F35">_xlfn.ANCHORARRAY('Array Cable'!F5)</f>
        <v>240.20498496540873</v>
      </c>
      <c r="G35" s="30" cm="1">
        <f t="array" ref="G35">_xlfn.ANCHORARRAY('Array Cable'!G5)</f>
        <v>187.11904393452068</v>
      </c>
      <c r="H35" s="30" cm="1">
        <f t="array" ref="H35">_xlfn.ANCHORARRAY('Array Cable'!H5)</f>
        <v>437.04348689760923</v>
      </c>
      <c r="I35" s="30" cm="1">
        <f t="array" ref="I35">_xlfn.ANCHORARRAY('Array Cable'!I5)</f>
        <v>143.49601883082809</v>
      </c>
      <c r="J35" s="30" cm="1">
        <f t="array" ref="J35">_xlfn.ANCHORARRAY('Array Cable'!J5)</f>
        <v>401.17194582698119</v>
      </c>
      <c r="K35" s="30" cm="1">
        <f t="array" ref="K35">_xlfn.ANCHORARRAY('Array Cable'!K5)</f>
        <v>112.09721407718463</v>
      </c>
      <c r="L35" s="30" cm="1">
        <f t="array" ref="L35">_xlfn.ANCHORARRAY('Array Cable'!L5)</f>
        <v>356.48343609808757</v>
      </c>
      <c r="M35" s="30" cm="1">
        <f t="array" ref="M35">_xlfn.ANCHORARRAY('Array Cable'!M5)</f>
        <v>177.92537630056924</v>
      </c>
      <c r="N35" s="30" cm="1">
        <f t="array" ref="N35">_xlfn.ANCHORARRAY('Array Cable'!N5)</f>
        <v>121.06172418291557</v>
      </c>
      <c r="O35" s="30" cm="1">
        <f t="array" ref="O35">_xlfn.ANCHORARRAY('Array Cable'!O5)</f>
        <v>45.648786593780855</v>
      </c>
      <c r="P35" s="30" cm="1">
        <f t="array" ref="P35">_xlfn.ANCHORARRAY('Array Cable'!P5)</f>
        <v>0</v>
      </c>
      <c r="Q35" s="30" cm="1">
        <f t="array" ref="Q35">_xlfn.ANCHORARRAY('Array Cable'!Q5)</f>
        <v>0</v>
      </c>
      <c r="R35" s="30"/>
      <c r="S35" s="30"/>
    </row>
    <row r="36" spans="2:19" x14ac:dyDescent="0.25">
      <c r="B36" s="29" t="s">
        <v>59</v>
      </c>
      <c r="C36" s="30" cm="1">
        <f t="array" ref="C36">_xlfn.ANCHORARRAY('Array Cable'!C6)</f>
        <v>254.14284751108386</v>
      </c>
      <c r="D36" s="30" cm="1">
        <f t="array" ref="D36">_xlfn.ANCHORARRAY('Array Cable'!D6)</f>
        <v>1670.1741993323822</v>
      </c>
      <c r="E36" s="30" cm="1">
        <f t="array" ref="E36">_xlfn.ANCHORARRAY('Array Cable'!E6)</f>
        <v>1375.3581162723844</v>
      </c>
      <c r="F36" s="30" cm="1">
        <f t="array" ref="F36">_xlfn.ANCHORARRAY('Array Cable'!F6)</f>
        <v>960.81993986163491</v>
      </c>
      <c r="G36" s="30" cm="1">
        <f t="array" ref="G36">_xlfn.ANCHORARRAY('Array Cable'!G6)</f>
        <v>748.4761757380827</v>
      </c>
      <c r="H36" s="30" cm="1">
        <f t="array" ref="H36">_xlfn.ANCHORARRAY('Array Cable'!H6)</f>
        <v>1748.1739475904369</v>
      </c>
      <c r="I36" s="30" cm="1">
        <f t="array" ref="I36">_xlfn.ANCHORARRAY('Array Cable'!I6)</f>
        <v>573.98407532331237</v>
      </c>
      <c r="J36" s="30" cm="1">
        <f t="array" ref="J36">_xlfn.ANCHORARRAY('Array Cable'!J6)</f>
        <v>1604.6877833079247</v>
      </c>
      <c r="K36" s="30" cm="1">
        <f t="array" ref="K36">_xlfn.ANCHORARRAY('Array Cable'!K6)</f>
        <v>448.38885630873853</v>
      </c>
      <c r="L36" s="30" cm="1">
        <f t="array" ref="L36">_xlfn.ANCHORARRAY('Array Cable'!L6)</f>
        <v>1425.9337443923503</v>
      </c>
      <c r="M36" s="30" cm="1">
        <f t="array" ref="M36">_xlfn.ANCHORARRAY('Array Cable'!M6)</f>
        <v>711.70150520227696</v>
      </c>
      <c r="N36" s="30" cm="1">
        <f t="array" ref="N36">_xlfn.ANCHORARRAY('Array Cable'!N6)</f>
        <v>484.24689673166228</v>
      </c>
      <c r="O36" s="30" cm="1">
        <f t="array" ref="O36">_xlfn.ANCHORARRAY('Array Cable'!O6)</f>
        <v>182.59514637512342</v>
      </c>
      <c r="P36" s="30" cm="1">
        <f t="array" ref="P36">_xlfn.ANCHORARRAY('Array Cable'!P6)</f>
        <v>0</v>
      </c>
      <c r="Q36" s="30" cm="1">
        <f t="array" ref="Q36">_xlfn.ANCHORARRAY('Array Cable'!Q6)</f>
        <v>0</v>
      </c>
      <c r="R36" s="30"/>
      <c r="S36" s="30"/>
    </row>
    <row r="37" spans="2:19" x14ac:dyDescent="0.25">
      <c r="B37" s="29" t="s">
        <v>15</v>
      </c>
      <c r="R37" s="30"/>
      <c r="S37" s="30"/>
    </row>
    <row r="38" spans="2:19" x14ac:dyDescent="0.25">
      <c r="B38" s="29" t="s">
        <v>58</v>
      </c>
      <c r="C38" s="30" cm="1">
        <f t="array" ref="C38">_xlfn.ANCHORARRAY('Export Cable'!C5)</f>
        <v>275.400528288761</v>
      </c>
      <c r="D38" s="30" cm="1">
        <f t="array" ref="D38">_xlfn.ANCHORARRAY('Export Cable'!D5)</f>
        <v>953.30191987033345</v>
      </c>
      <c r="E38" s="30" cm="1">
        <f t="array" ref="E38">_xlfn.ANCHORARRAY('Export Cable'!E5)</f>
        <v>509.03344607724978</v>
      </c>
      <c r="F38" s="30" cm="1">
        <f t="array" ref="F38">_xlfn.ANCHORARRAY('Export Cable'!F5)</f>
        <v>489.24985831925051</v>
      </c>
      <c r="G38" s="30" cm="1">
        <f t="array" ref="G38">_xlfn.ANCHORARRAY('Export Cable'!G5)</f>
        <v>500.7830966085271</v>
      </c>
      <c r="H38" s="30" cm="1">
        <f t="array" ref="H38">_xlfn.ANCHORARRAY('Export Cable'!H5)</f>
        <v>608.68470753355587</v>
      </c>
      <c r="I38" s="30" cm="1">
        <f t="array" ref="I38">_xlfn.ANCHORARRAY('Export Cable'!I5)</f>
        <v>626.72524976005866</v>
      </c>
      <c r="J38" s="30" cm="1">
        <f t="array" ref="J38">_xlfn.ANCHORARRAY('Export Cable'!J5)</f>
        <v>607.41019078683826</v>
      </c>
      <c r="K38" s="30" cm="1">
        <f t="array" ref="K38">_xlfn.ANCHORARRAY('Export Cable'!K5)</f>
        <v>322.1718678282233</v>
      </c>
      <c r="L38" s="30" cm="1">
        <f t="array" ref="L38">_xlfn.ANCHORARRAY('Export Cable'!L5)</f>
        <v>1225.5398836385828</v>
      </c>
      <c r="M38" s="30" cm="1">
        <f t="array" ref="M38">_xlfn.ANCHORARRAY('Export Cable'!M5)</f>
        <v>781.94534180543587</v>
      </c>
      <c r="N38" s="30" cm="1">
        <f t="array" ref="N38">_xlfn.ANCHORARRAY('Export Cable'!N5)</f>
        <v>580.73988564757519</v>
      </c>
      <c r="O38" s="30" cm="1">
        <f t="array" ref="O38">_xlfn.ANCHORARRAY('Export Cable'!O5)</f>
        <v>240.94304896121292</v>
      </c>
      <c r="P38" s="30" cm="1">
        <f t="array" ref="P38">_xlfn.ANCHORARRAY('Export Cable'!P5)</f>
        <v>0</v>
      </c>
      <c r="Q38" s="30" cm="1">
        <f t="array" ref="Q38">_xlfn.ANCHORARRAY('Export Cable'!Q5)</f>
        <v>0</v>
      </c>
      <c r="R38" s="30"/>
      <c r="S38" s="30"/>
    </row>
    <row r="39" spans="2:19" x14ac:dyDescent="0.25">
      <c r="B39" s="29" t="s">
        <v>59</v>
      </c>
      <c r="C39" s="30" cm="1">
        <f t="array" ref="C39">_xlfn.ANCHORARRAY('Export Cable'!C6)</f>
        <v>1101.602113155044</v>
      </c>
      <c r="D39" s="30" cm="1">
        <f t="array" ref="D39">_xlfn.ANCHORARRAY('Export Cable'!D6)</f>
        <v>3813.2076794813338</v>
      </c>
      <c r="E39" s="30" cm="1">
        <f t="array" ref="E39">_xlfn.ANCHORARRAY('Export Cable'!E6)</f>
        <v>2036.1337843089991</v>
      </c>
      <c r="F39" s="30" cm="1">
        <f t="array" ref="F39">_xlfn.ANCHORARRAY('Export Cable'!F6)</f>
        <v>1956.999433277002</v>
      </c>
      <c r="G39" s="30" cm="1">
        <f t="array" ref="G39">_xlfn.ANCHORARRAY('Export Cable'!G6)</f>
        <v>2003.1323864341084</v>
      </c>
      <c r="H39" s="30" cm="1">
        <f t="array" ref="H39">_xlfn.ANCHORARRAY('Export Cable'!H6)</f>
        <v>2434.7388301342235</v>
      </c>
      <c r="I39" s="30" cm="1">
        <f t="array" ref="I39">_xlfn.ANCHORARRAY('Export Cable'!I6)</f>
        <v>2506.9009990402346</v>
      </c>
      <c r="J39" s="30" cm="1">
        <f t="array" ref="J39">_xlfn.ANCHORARRAY('Export Cable'!J6)</f>
        <v>2429.640763147353</v>
      </c>
      <c r="K39" s="30" cm="1">
        <f t="array" ref="K39">_xlfn.ANCHORARRAY('Export Cable'!K6)</f>
        <v>1288.6874713128932</v>
      </c>
      <c r="L39" s="30" cm="1">
        <f t="array" ref="L39">_xlfn.ANCHORARRAY('Export Cable'!L6)</f>
        <v>4902.159534554331</v>
      </c>
      <c r="M39" s="30" cm="1">
        <f t="array" ref="M39">_xlfn.ANCHORARRAY('Export Cable'!M6)</f>
        <v>3127.7813672217435</v>
      </c>
      <c r="N39" s="30" cm="1">
        <f t="array" ref="N39">_xlfn.ANCHORARRAY('Export Cable'!N6)</f>
        <v>2322.9595425903008</v>
      </c>
      <c r="O39" s="30" cm="1">
        <f t="array" ref="O39">_xlfn.ANCHORARRAY('Export Cable'!O6)</f>
        <v>963.77219584485169</v>
      </c>
      <c r="P39" s="30" cm="1">
        <f t="array" ref="P39">_xlfn.ANCHORARRAY('Export Cable'!P6)</f>
        <v>0</v>
      </c>
      <c r="Q39" s="30" cm="1">
        <f t="array" ref="Q39">_xlfn.ANCHORARRAY('Export Cable'!Q6)</f>
        <v>0</v>
      </c>
      <c r="R39" s="30"/>
      <c r="S39" s="30"/>
    </row>
    <row r="45" spans="2:19" x14ac:dyDescent="0.25">
      <c r="B45" s="29" t="s">
        <v>58</v>
      </c>
      <c r="C45" s="29">
        <v>2021</v>
      </c>
      <c r="D45" s="29">
        <v>2022</v>
      </c>
      <c r="E45" s="29">
        <v>2023</v>
      </c>
      <c r="F45" s="29">
        <v>2024</v>
      </c>
      <c r="G45" s="29">
        <v>2025</v>
      </c>
      <c r="H45" s="29">
        <v>2026</v>
      </c>
      <c r="I45" s="29">
        <v>2027</v>
      </c>
      <c r="J45" s="29">
        <v>2028</v>
      </c>
      <c r="K45" s="29">
        <v>2029</v>
      </c>
      <c r="L45" s="29">
        <v>2030</v>
      </c>
      <c r="M45" s="29">
        <v>2031</v>
      </c>
      <c r="N45" s="29">
        <v>2032</v>
      </c>
      <c r="O45" s="29">
        <v>2033</v>
      </c>
      <c r="P45" s="29">
        <v>2034</v>
      </c>
      <c r="Q45" s="29">
        <v>2035</v>
      </c>
    </row>
    <row r="46" spans="2:19" x14ac:dyDescent="0.25">
      <c r="B46" s="29" t="s">
        <v>60</v>
      </c>
      <c r="C46" s="30" cm="1">
        <f t="array" ref="C46">_xlfn.ANCHORARRAY(C8)</f>
        <v>645.79058899371103</v>
      </c>
      <c r="D46" s="30" cm="1">
        <f t="array" ref="D46">_xlfn.ANCHORARRAY(D8)</f>
        <v>5396.1437549883403</v>
      </c>
      <c r="E46" s="30" cm="1">
        <f t="array" ref="E46">_xlfn.ANCHORARRAY(E8)</f>
        <v>4763.8216100593427</v>
      </c>
      <c r="F46" s="30" cm="1">
        <f t="array" ref="F46">_xlfn.ANCHORARRAY(F8)</f>
        <v>4519.1301189546593</v>
      </c>
      <c r="G46" s="30" cm="1">
        <f t="array" ref="G46">_xlfn.ANCHORARRAY(G8)</f>
        <v>3781.1832145143303</v>
      </c>
      <c r="H46" s="30" cm="1">
        <f t="array" ref="H46">_xlfn.ANCHORARRAY(H8)</f>
        <v>7108.931503028216</v>
      </c>
      <c r="I46" s="30" cm="1">
        <f t="array" ref="I46">_xlfn.ANCHORARRAY(I8)</f>
        <v>2847.968496302582</v>
      </c>
      <c r="J46" s="30" cm="1">
        <f t="array" ref="J46">_xlfn.ANCHORARRAY(J8)</f>
        <v>5776.6346613651622</v>
      </c>
      <c r="K46" s="30" cm="1">
        <f t="array" ref="K46">_xlfn.ANCHORARRAY(K8)</f>
        <v>3643.251020606378</v>
      </c>
      <c r="L46" s="30" cm="1">
        <f t="array" ref="L46">_xlfn.ANCHORARRAY(L8)</f>
        <v>6465.9225576001272</v>
      </c>
      <c r="M46" s="30" cm="1">
        <f t="array" ref="M46">_xlfn.ANCHORARRAY(M8)</f>
        <v>4237.5464116048943</v>
      </c>
      <c r="N46" s="30" cm="1">
        <f t="array" ref="N46">_xlfn.ANCHORARRAY(N8)</f>
        <v>2883.257495700876</v>
      </c>
      <c r="O46" s="30" cm="1">
        <f t="array" ref="O46">_xlfn.ANCHORARRAY(O8)</f>
        <v>1087.1909102938614</v>
      </c>
      <c r="P46" s="30" cm="1">
        <f t="array" ref="P46">_xlfn.ANCHORARRAY(P8)</f>
        <v>0</v>
      </c>
      <c r="Q46" s="30" cm="1">
        <f t="array" ref="Q46">_xlfn.ANCHORARRAY(Q8)</f>
        <v>0</v>
      </c>
    </row>
    <row r="47" spans="2:19" x14ac:dyDescent="0.25">
      <c r="B47" s="29" t="s">
        <v>61</v>
      </c>
      <c r="C47" s="30" cm="1">
        <f t="array" ref="C47">_xlfn.ANCHORARRAY(C11)</f>
        <v>173.87086693730572</v>
      </c>
      <c r="D47" s="30" cm="1">
        <f t="array" ref="D47">_xlfn.ANCHORARRAY(D11)</f>
        <v>1296.13449019173</v>
      </c>
      <c r="E47" s="30" cm="1">
        <f t="array" ref="E47">_xlfn.ANCHORARRAY(E11)</f>
        <v>1077.5158955902091</v>
      </c>
      <c r="F47" s="30" cm="1">
        <f t="array" ref="F47">_xlfn.ANCHORARRAY(F11)</f>
        <v>859.27683693464053</v>
      </c>
      <c r="G47" s="30" cm="1">
        <f t="array" ref="G47">_xlfn.ANCHORARRAY(G11)</f>
        <v>651.13780467283891</v>
      </c>
      <c r="H47" s="30" cm="1">
        <f t="array" ref="H47">_xlfn.ANCHORARRAY(H11)</f>
        <v>1224.1919499385936</v>
      </c>
      <c r="I47" s="30" cm="1">
        <f t="array" ref="I47">_xlfn.ANCHORARRAY(I11)</f>
        <v>490.43377410053859</v>
      </c>
      <c r="J47" s="30" cm="1">
        <f t="array" ref="J47">_xlfn.ANCHORARRAY(J11)</f>
        <v>994.76407209256729</v>
      </c>
      <c r="K47" s="30" cm="1">
        <f t="array" ref="K47">_xlfn.ANCHORARRAY(K11)</f>
        <v>627.38522225626093</v>
      </c>
      <c r="L47" s="30" cm="1">
        <f t="array" ref="L47">_xlfn.ANCHORARRAY(L11)</f>
        <v>1113.4627391709478</v>
      </c>
      <c r="M47" s="30" cm="1">
        <f t="array" ref="M47">_xlfn.ANCHORARRAY(M11)</f>
        <v>729.72572634412336</v>
      </c>
      <c r="N47" s="30" cm="1">
        <f t="array" ref="N47">_xlfn.ANCHORARRAY(N11)</f>
        <v>496.51070830174422</v>
      </c>
      <c r="O47" s="30" cm="1">
        <f t="array" ref="O47">_xlfn.ANCHORARRAY(O11)</f>
        <v>187.21946608449051</v>
      </c>
      <c r="P47" s="30" cm="1">
        <f t="array" ref="P47">_xlfn.ANCHORARRAY(P11)</f>
        <v>0</v>
      </c>
      <c r="Q47" s="30" cm="1">
        <f t="array" ref="Q47">_xlfn.ANCHORARRAY(Q11)</f>
        <v>0</v>
      </c>
    </row>
    <row r="48" spans="2:19" x14ac:dyDescent="0.25">
      <c r="B48" s="29" t="s">
        <v>7</v>
      </c>
      <c r="C48" s="30" cm="1">
        <f t="array" ref="C48">_xlfn.ANCHORARRAY(C14)</f>
        <v>236.57688462428251</v>
      </c>
      <c r="D48" s="30" cm="1">
        <f t="array" ref="D48">_xlfn.ANCHORARRAY(D14)</f>
        <v>1761.1133514356693</v>
      </c>
      <c r="E48" s="30" cm="1">
        <f t="array" ref="E48">_xlfn.ANCHORARRAY(E14)</f>
        <v>1462.8886878417379</v>
      </c>
      <c r="F48" s="30" cm="1">
        <f t="array" ref="F48">_xlfn.ANCHORARRAY(F14)</f>
        <v>1163.5426196786925</v>
      </c>
      <c r="G48" s="30" cm="1">
        <f t="array" ref="G48">_xlfn.ANCHORARRAY(G14)</f>
        <v>880.18991557207062</v>
      </c>
      <c r="H48" s="30" cm="1">
        <f t="array" ref="H48">_xlfn.ANCHORARRAY(H14)</f>
        <v>1654.828519136368</v>
      </c>
      <c r="I48" s="30" cm="1">
        <f t="array" ref="I48">_xlfn.ANCHORARRAY(I14)</f>
        <v>662.95469119035101</v>
      </c>
      <c r="J48" s="30" cm="1">
        <f t="array" ref="J48">_xlfn.ANCHORARRAY(J14)</f>
        <v>1344.6943156206662</v>
      </c>
      <c r="K48" s="30" cm="1">
        <f t="array" ref="K48">_xlfn.ANCHORARRAY(K14)</f>
        <v>848.08183743280347</v>
      </c>
      <c r="L48" s="30" cm="1">
        <f t="array" ref="L48">_xlfn.ANCHORARRAY(L14)</f>
        <v>1505.1478617125431</v>
      </c>
      <c r="M48" s="30" cm="1">
        <f t="array" ref="M48">_xlfn.ANCHORARRAY(M14)</f>
        <v>986.42287523809387</v>
      </c>
      <c r="N48" s="30" cm="1">
        <f t="array" ref="N48">_xlfn.ANCHORARRAY(N14)</f>
        <v>671.16932127803841</v>
      </c>
      <c r="O48" s="30" cm="1">
        <f t="array" ref="O48">_xlfn.ANCHORARRAY(O14)</f>
        <v>253.07805024337836</v>
      </c>
      <c r="P48" s="30" cm="1">
        <f t="array" ref="P48">_xlfn.ANCHORARRAY(P14)</f>
        <v>0</v>
      </c>
      <c r="Q48" s="30" cm="1">
        <f t="array" ref="Q48">_xlfn.ANCHORARRAY(Q14)</f>
        <v>0</v>
      </c>
    </row>
    <row r="49" spans="2:17" x14ac:dyDescent="0.25">
      <c r="B49" s="29" t="s">
        <v>1</v>
      </c>
      <c r="C49" s="30" cm="1">
        <f t="array" ref="C49">_xlfn.ANCHORARRAY(C17)</f>
        <v>244.16900525209405</v>
      </c>
      <c r="D49" s="30" cm="1">
        <f t="array" ref="D49">_xlfn.ANCHORARRAY(D17)</f>
        <v>1718.3353164786315</v>
      </c>
      <c r="E49" s="30" cm="1">
        <f t="array" ref="E49">_xlfn.ANCHORARRAY(E17)</f>
        <v>1350.77140086643</v>
      </c>
      <c r="F49" s="30" cm="1">
        <f t="array" ref="F49">_xlfn.ANCHORARRAY(F17)</f>
        <v>1275.5410666064383</v>
      </c>
      <c r="G49" s="30" cm="1">
        <f t="array" ref="G49">_xlfn.ANCHORARRAY(G17)</f>
        <v>784.28555365295233</v>
      </c>
      <c r="H49" s="30" cm="1">
        <f t="array" ref="H49">_xlfn.ANCHORARRAY(H17)</f>
        <v>1775.8617763059447</v>
      </c>
      <c r="I49" s="30" cm="1">
        <f t="array" ref="I49">_xlfn.ANCHORARRAY(I17)</f>
        <v>1156.040036979246</v>
      </c>
      <c r="J49" s="30" cm="1">
        <f t="array" ref="J49">_xlfn.ANCHORARRAY(J17)</f>
        <v>1983.7390071825971</v>
      </c>
      <c r="K49" s="30" cm="1">
        <f t="array" ref="K49">_xlfn.ANCHORARRAY(K17)</f>
        <v>866.22539674949803</v>
      </c>
      <c r="L49" s="30" cm="1">
        <f t="array" ref="L49">_xlfn.ANCHORARRAY(L17)</f>
        <v>1698.2127868983689</v>
      </c>
      <c r="M49" s="30" cm="1">
        <f t="array" ref="M49">_xlfn.ANCHORARRAY(M17)</f>
        <v>1209.9269909248965</v>
      </c>
      <c r="N49" s="30" cm="1">
        <f t="array" ref="N49">_xlfn.ANCHORARRAY(N17)</f>
        <v>881.11795684787307</v>
      </c>
      <c r="O49" s="30" cm="1">
        <f t="array" ref="O49">_xlfn.ANCHORARRAY(O17)</f>
        <v>310.42058278119453</v>
      </c>
      <c r="P49" s="30" cm="1">
        <f t="array" ref="P49">_xlfn.ANCHORARRAY(P17)</f>
        <v>0</v>
      </c>
      <c r="Q49" s="30" cm="1">
        <f t="array" ref="Q49">_xlfn.ANCHORARRAY(Q17)</f>
        <v>0</v>
      </c>
    </row>
    <row r="50" spans="2:17" x14ac:dyDescent="0.25">
      <c r="B50" s="29" t="s">
        <v>9</v>
      </c>
      <c r="C50" s="30" cm="1">
        <f t="array" ref="C50">_xlfn.ANCHORARRAY(C20)</f>
        <v>147.08585915645506</v>
      </c>
      <c r="D50" s="30" cm="1">
        <f t="array" ref="D50">_xlfn.ANCHORARRAY(D20)</f>
        <v>1026.535789291232</v>
      </c>
      <c r="E50" s="30" cm="1">
        <f t="array" ref="E50">_xlfn.ANCHORARRAY(E20)</f>
        <v>803.44640515621836</v>
      </c>
      <c r="F50" s="30" cm="1">
        <f t="array" ref="F50">_xlfn.ANCHORARRAY(F20)</f>
        <v>749.35537026985116</v>
      </c>
      <c r="G50" s="30" cm="1">
        <f t="array" ref="G50">_xlfn.ANCHORARRAY(G20)</f>
        <v>457.58425990631247</v>
      </c>
      <c r="H50" s="30" cm="1">
        <f t="array" ref="H50">_xlfn.ANCHORARRAY(H20)</f>
        <v>1036.1103718180239</v>
      </c>
      <c r="I50" s="30" cm="1">
        <f t="array" ref="I50">_xlfn.ANCHORARRAY(I20)</f>
        <v>674.48102579394367</v>
      </c>
      <c r="J50" s="30" cm="1">
        <f t="array" ref="J50">_xlfn.ANCHORARRAY(J20)</f>
        <v>1157.394448005608</v>
      </c>
      <c r="K50" s="30" cm="1">
        <f t="array" ref="K50">_xlfn.ANCHORARRAY(K20)</f>
        <v>491.63244183958358</v>
      </c>
      <c r="L50" s="30" cm="1">
        <f t="array" ref="L50">_xlfn.ANCHORARRAY(L20)</f>
        <v>963.83285726669999</v>
      </c>
      <c r="M50" s="30" cm="1">
        <f t="array" ref="M50">_xlfn.ANCHORARRAY(M20)</f>
        <v>686.70274876279905</v>
      </c>
      <c r="N50" s="30" cm="1">
        <f t="array" ref="N50">_xlfn.ANCHORARRAY(N20)</f>
        <v>500.08482122476602</v>
      </c>
      <c r="O50" s="30" cm="1">
        <f t="array" ref="O50">_xlfn.ANCHORARRAY(O20)</f>
        <v>176.18143000962951</v>
      </c>
      <c r="P50" s="30" cm="1">
        <f t="array" ref="P50">_xlfn.ANCHORARRAY(P20)</f>
        <v>0</v>
      </c>
      <c r="Q50" s="30" cm="1">
        <f t="array" ref="Q50">_xlfn.ANCHORARRAY(Q20)</f>
        <v>0</v>
      </c>
    </row>
    <row r="51" spans="2:17" x14ac:dyDescent="0.25">
      <c r="B51" s="29" t="s">
        <v>10</v>
      </c>
      <c r="C51" s="30" cm="1">
        <f t="array" ref="C51">_xlfn.ANCHORARRAY(C23)</f>
        <v>89.842007930203238</v>
      </c>
      <c r="D51" s="30" cm="1">
        <f t="array" ref="D51">_xlfn.ANCHORARRAY(D23)</f>
        <v>723.46069376885373</v>
      </c>
      <c r="E51" s="30" cm="1">
        <f t="array" ref="E51">_xlfn.ANCHORARRAY(E23)</f>
        <v>698.65898664589383</v>
      </c>
      <c r="F51" s="30" cm="1">
        <f t="array" ref="F51">_xlfn.ANCHORARRAY(F23)</f>
        <v>486.59531032269388</v>
      </c>
      <c r="G51" s="30" cm="1">
        <f t="array" ref="G51">_xlfn.ANCHORARRAY(G23)</f>
        <v>905.08218454181338</v>
      </c>
      <c r="H51" s="30" cm="1">
        <f t="array" ref="H51">_xlfn.ANCHORARRAY(H23)</f>
        <v>787.6775260510351</v>
      </c>
      <c r="I51" s="30" cm="1">
        <f t="array" ref="I51">_xlfn.ANCHORARRAY(I23)</f>
        <v>97.057457813369211</v>
      </c>
      <c r="J51" s="30" cm="1">
        <f t="array" ref="J51">_xlfn.ANCHORARRAY(J23)</f>
        <v>206.75888959001327</v>
      </c>
      <c r="K51" s="30" cm="1">
        <f t="array" ref="K51">_xlfn.ANCHORARRAY(K23)</f>
        <v>138.97507208131987</v>
      </c>
      <c r="L51" s="30" cm="1">
        <f t="array" ref="L51">_xlfn.ANCHORARRAY(L23)</f>
        <v>747.53031856134805</v>
      </c>
      <c r="M51" s="30" cm="1">
        <f t="array" ref="M51">_xlfn.ANCHORARRAY(M23)</f>
        <v>323.52038868494958</v>
      </c>
      <c r="N51" s="30" cm="1">
        <f t="array" ref="N51">_xlfn.ANCHORARRAY(N23)</f>
        <v>184.01718559908807</v>
      </c>
      <c r="O51" s="30" cm="1">
        <f t="array" ref="O51">_xlfn.ANCHORARRAY(O23)</f>
        <v>83.002849221845665</v>
      </c>
      <c r="P51" s="30" cm="1">
        <f t="array" ref="P51">_xlfn.ANCHORARRAY(P23)</f>
        <v>0</v>
      </c>
      <c r="Q51" s="30" cm="1">
        <f t="array" ref="Q51">_xlfn.ANCHORARRAY(Q23)</f>
        <v>0</v>
      </c>
    </row>
    <row r="52" spans="2:17" x14ac:dyDescent="0.25">
      <c r="B52" s="29" t="s">
        <v>11</v>
      </c>
      <c r="C52" s="30" cm="1">
        <f t="array" ref="C52">_xlfn.ANCHORARRAY(C26)</f>
        <v>0</v>
      </c>
      <c r="D52" s="30" cm="1">
        <f t="array" ref="D52">_xlfn.ANCHORARRAY(D26)</f>
        <v>694.99400189049038</v>
      </c>
      <c r="E52" s="30" cm="1">
        <f t="array" ref="E52">_xlfn.ANCHORARRAY(E26)</f>
        <v>282.58390216691549</v>
      </c>
      <c r="F52" s="30" cm="1">
        <f t="array" ref="F52">_xlfn.ANCHORARRAY(F26)</f>
        <v>259.48302437324725</v>
      </c>
      <c r="G52" s="30" cm="1">
        <f t="array" ref="G52">_xlfn.ANCHORARRAY(G26)</f>
        <v>124.79971086731744</v>
      </c>
      <c r="H52" s="30" cm="1">
        <f t="array" ref="H52">_xlfn.ANCHORARRAY(H26)</f>
        <v>1044.8077181194972</v>
      </c>
      <c r="I52" s="30" cm="1">
        <f t="array" ref="I52">_xlfn.ANCHORARRAY(I26)</f>
        <v>227.37835761964521</v>
      </c>
      <c r="J52" s="30" cm="1">
        <f t="array" ref="J52">_xlfn.ANCHORARRAY(J26)</f>
        <v>212.36599475276734</v>
      </c>
      <c r="K52" s="30" cm="1">
        <f t="array" ref="K52">_xlfn.ANCHORARRAY(K26)</f>
        <v>325.57955206992426</v>
      </c>
      <c r="L52" s="30" cm="1">
        <f t="array" ref="L52">_xlfn.ANCHORARRAY(L26)</f>
        <v>994.26826800614538</v>
      </c>
      <c r="M52" s="30" cm="1">
        <f t="array" ref="M52">_xlfn.ANCHORARRAY(M26)</f>
        <v>757.91738515451095</v>
      </c>
      <c r="N52" s="30" cm="1">
        <f t="array" ref="N52">_xlfn.ANCHORARRAY(N26)</f>
        <v>431.10057050707729</v>
      </c>
      <c r="O52" s="30" cm="1">
        <f t="array" ref="O52">_xlfn.ANCHORARRAY(O26)</f>
        <v>194.4523580053488</v>
      </c>
      <c r="P52" s="30" cm="1">
        <f t="array" ref="P52">_xlfn.ANCHORARRAY(P26)</f>
        <v>0</v>
      </c>
      <c r="Q52" s="30" cm="1">
        <f t="array" ref="Q52">_xlfn.ANCHORARRAY(Q26)</f>
        <v>0</v>
      </c>
    </row>
    <row r="53" spans="2:17" x14ac:dyDescent="0.25">
      <c r="B53" s="29" t="s">
        <v>12</v>
      </c>
      <c r="C53" s="30" cm="1">
        <f t="array" ref="C53">_xlfn.ANCHORARRAY(C29)</f>
        <v>0.43507025632059682</v>
      </c>
      <c r="D53" s="30" cm="1">
        <f t="array" ref="D53">_xlfn.ANCHORARRAY(D29)</f>
        <v>2.1984589386363376</v>
      </c>
      <c r="E53" s="30" cm="1">
        <f t="array" ref="E53">_xlfn.ANCHORARRAY(E29)</f>
        <v>1.9943758677859864</v>
      </c>
      <c r="F53" s="30" cm="1">
        <f t="array" ref="F53">_xlfn.ANCHORARRAY(F29)</f>
        <v>1.6494756282125214</v>
      </c>
      <c r="G53" s="30" cm="1">
        <f t="array" ref="G53">_xlfn.ANCHORARRAY(G29)</f>
        <v>1.2032296597874352</v>
      </c>
      <c r="H53" s="30" cm="1">
        <f t="array" ref="H53">_xlfn.ANCHORARRAY(H29)</f>
        <v>1.8686682240556918</v>
      </c>
      <c r="I53" s="30" cm="1">
        <f t="array" ref="I53">_xlfn.ANCHORARRAY(I29)</f>
        <v>1.1474899957126925</v>
      </c>
      <c r="J53" s="30" cm="1">
        <f t="array" ref="J53">_xlfn.ANCHORARRAY(J29)</f>
        <v>2.4839401733797564</v>
      </c>
      <c r="K53" s="30" cm="1">
        <f t="array" ref="K53">_xlfn.ANCHORARRAY(K29)</f>
        <v>0.80760332444350524</v>
      </c>
      <c r="L53" s="30" cm="1">
        <f t="array" ref="L53">_xlfn.ANCHORARRAY(L29)</f>
        <v>2.6506345300238752</v>
      </c>
      <c r="M53" s="30" cm="1">
        <f t="array" ref="M53">_xlfn.ANCHORARRAY(M29)</f>
        <v>1.5811788302455301</v>
      </c>
      <c r="N53" s="30" cm="1">
        <f t="array" ref="N53">_xlfn.ANCHORARRAY(N29)</f>
        <v>1.3098349614910414</v>
      </c>
      <c r="O53" s="30" cm="1">
        <f t="array" ref="O53">_xlfn.ANCHORARRAY(O29)</f>
        <v>0.52201408271340943</v>
      </c>
      <c r="P53" s="30" cm="1">
        <f t="array" ref="P53">_xlfn.ANCHORARRAY(P29)</f>
        <v>0</v>
      </c>
      <c r="Q53" s="30" cm="1">
        <f t="array" ref="Q53">_xlfn.ANCHORARRAY(Q29)</f>
        <v>0</v>
      </c>
    </row>
    <row r="54" spans="2:17" x14ac:dyDescent="0.25">
      <c r="B54" s="29" t="s">
        <v>66</v>
      </c>
      <c r="C54" s="30" cm="1">
        <f t="array" ref="C54">_xlfn.ANCHORARRAY(C32)</f>
        <v>39.396350166013242</v>
      </c>
      <c r="D54" s="30" cm="1">
        <f t="array" ref="D54">_xlfn.ANCHORARRAY(D32)</f>
        <v>23.888902607480411</v>
      </c>
      <c r="E54" s="30" cm="1">
        <f t="array" ref="E54">_xlfn.ANCHORARRAY(E32)</f>
        <v>28.092418656494853</v>
      </c>
      <c r="F54" s="30" cm="1">
        <f t="array" ref="F54">_xlfn.ANCHORARRAY(F32)</f>
        <v>21.337545404712728</v>
      </c>
      <c r="G54" s="30" cm="1">
        <f t="array" ref="G54">_xlfn.ANCHORARRAY(G32)</f>
        <v>34.865436149467001</v>
      </c>
      <c r="H54" s="30" cm="1">
        <f t="array" ref="H54">_xlfn.ANCHORARRAY(H32)</f>
        <v>21.151384928492909</v>
      </c>
      <c r="I54" s="30" cm="1">
        <f t="array" ref="I54">_xlfn.ANCHORARRAY(I32)</f>
        <v>33.250293368550182</v>
      </c>
      <c r="J54" s="30" cm="1">
        <f t="array" ref="J54">_xlfn.ANCHORARRAY(J32)</f>
        <v>4.0895454319362035</v>
      </c>
      <c r="K54" s="30" cm="1">
        <f t="array" ref="K54">_xlfn.ANCHORARRAY(K32)</f>
        <v>48.753234529808203</v>
      </c>
      <c r="L54" s="30" cm="1">
        <f t="array" ref="L54">_xlfn.ANCHORARRAY(L32)</f>
        <v>28.802334682239568</v>
      </c>
      <c r="M54" s="30" cm="1">
        <f t="array" ref="M54">_xlfn.ANCHORARRAY(M32)</f>
        <v>23.863071142521235</v>
      </c>
      <c r="N54" s="30" cm="1">
        <f t="array" ref="N54">_xlfn.ANCHORARRAY(N32)</f>
        <v>9.488622318426156</v>
      </c>
      <c r="O54" s="30" cm="1">
        <f t="array" ref="O54">_xlfn.ANCHORARRAY(O32)</f>
        <v>0</v>
      </c>
      <c r="P54" s="30" cm="1">
        <f t="array" ref="P54">_xlfn.ANCHORARRAY(P32)</f>
        <v>0</v>
      </c>
      <c r="Q54" s="30" cm="1">
        <f t="array" ref="Q54">_xlfn.ANCHORARRAY(Q32)</f>
        <v>0</v>
      </c>
    </row>
    <row r="55" spans="2:17" x14ac:dyDescent="0.25">
      <c r="B55" s="29" t="s">
        <v>14</v>
      </c>
      <c r="C55" s="30" cm="1">
        <f t="array" ref="C55">_xlfn.ANCHORARRAY(C35)</f>
        <v>63.535711877770964</v>
      </c>
      <c r="D55" s="30" cm="1">
        <f t="array" ref="D55">_xlfn.ANCHORARRAY(D35)</f>
        <v>417.54354983309554</v>
      </c>
      <c r="E55" s="30" cm="1">
        <f t="array" ref="E55">_xlfn.ANCHORARRAY(E35)</f>
        <v>343.83952906809611</v>
      </c>
      <c r="F55" s="30" cm="1">
        <f t="array" ref="F55">_xlfn.ANCHORARRAY(F35)</f>
        <v>240.20498496540873</v>
      </c>
      <c r="G55" s="30" cm="1">
        <f t="array" ref="G55">_xlfn.ANCHORARRAY(G35)</f>
        <v>187.11904393452068</v>
      </c>
      <c r="H55" s="30" cm="1">
        <f t="array" ref="H55">_xlfn.ANCHORARRAY(H35)</f>
        <v>437.04348689760923</v>
      </c>
      <c r="I55" s="30" cm="1">
        <f t="array" ref="I55">_xlfn.ANCHORARRAY(I35)</f>
        <v>143.49601883082809</v>
      </c>
      <c r="J55" s="30" cm="1">
        <f t="array" ref="J55">_xlfn.ANCHORARRAY(J35)</f>
        <v>401.17194582698119</v>
      </c>
      <c r="K55" s="30" cm="1">
        <f t="array" ref="K55">_xlfn.ANCHORARRAY(K35)</f>
        <v>112.09721407718463</v>
      </c>
      <c r="L55" s="30" cm="1">
        <f t="array" ref="L55">_xlfn.ANCHORARRAY(L35)</f>
        <v>356.48343609808757</v>
      </c>
      <c r="M55" s="30" cm="1">
        <f t="array" ref="M55">_xlfn.ANCHORARRAY(M35)</f>
        <v>177.92537630056924</v>
      </c>
      <c r="N55" s="30" cm="1">
        <f t="array" ref="N55">_xlfn.ANCHORARRAY(N35)</f>
        <v>121.06172418291557</v>
      </c>
      <c r="O55" s="30" cm="1">
        <f t="array" ref="O55">_xlfn.ANCHORARRAY(O35)</f>
        <v>45.648786593780855</v>
      </c>
      <c r="P55" s="30" cm="1">
        <f t="array" ref="P55">_xlfn.ANCHORARRAY(P35)</f>
        <v>0</v>
      </c>
      <c r="Q55" s="30" cm="1">
        <f t="array" ref="Q55">_xlfn.ANCHORARRAY(Q35)</f>
        <v>0</v>
      </c>
    </row>
    <row r="56" spans="2:17" x14ac:dyDescent="0.25">
      <c r="B56" s="29" t="s">
        <v>15</v>
      </c>
      <c r="C56" s="30" cm="1">
        <f t="array" ref="C56">_xlfn.ANCHORARRAY(C38)</f>
        <v>275.400528288761</v>
      </c>
      <c r="D56" s="30" cm="1">
        <f t="array" ref="D56">_xlfn.ANCHORARRAY(D38)</f>
        <v>953.30191987033345</v>
      </c>
      <c r="E56" s="30" cm="1">
        <f t="array" ref="E56">_xlfn.ANCHORARRAY(E38)</f>
        <v>509.03344607724978</v>
      </c>
      <c r="F56" s="30" cm="1">
        <f t="array" ref="F56">_xlfn.ANCHORARRAY(F38)</f>
        <v>489.24985831925051</v>
      </c>
      <c r="G56" s="30" cm="1">
        <f t="array" ref="G56">_xlfn.ANCHORARRAY(G38)</f>
        <v>500.7830966085271</v>
      </c>
      <c r="H56" s="30" cm="1">
        <f t="array" ref="H56">_xlfn.ANCHORARRAY(H38)</f>
        <v>608.68470753355587</v>
      </c>
      <c r="I56" s="30" cm="1">
        <f t="array" ref="I56">_xlfn.ANCHORARRAY(I38)</f>
        <v>626.72524976005866</v>
      </c>
      <c r="J56" s="30" cm="1">
        <f t="array" ref="J56">_xlfn.ANCHORARRAY(J38)</f>
        <v>607.41019078683826</v>
      </c>
      <c r="K56" s="30" cm="1">
        <f t="array" ref="K56">_xlfn.ANCHORARRAY(K38)</f>
        <v>322.1718678282233</v>
      </c>
      <c r="L56" s="30" cm="1">
        <f t="array" ref="L56">_xlfn.ANCHORARRAY(L38)</f>
        <v>1225.5398836385828</v>
      </c>
      <c r="M56" s="30" cm="1">
        <f t="array" ref="M56">_xlfn.ANCHORARRAY(M38)</f>
        <v>781.94534180543587</v>
      </c>
      <c r="N56" s="30" cm="1">
        <f t="array" ref="N56">_xlfn.ANCHORARRAY(N38)</f>
        <v>580.73988564757519</v>
      </c>
      <c r="O56" s="30" cm="1">
        <f t="array" ref="O56">_xlfn.ANCHORARRAY(O38)</f>
        <v>240.94304896121292</v>
      </c>
      <c r="P56" s="30" cm="1">
        <f t="array" ref="P56">_xlfn.ANCHORARRAY(P38)</f>
        <v>0</v>
      </c>
      <c r="Q56" s="30" cm="1">
        <f t="array" ref="Q56">_xlfn.ANCHORARRAY(Q38)</f>
        <v>0</v>
      </c>
    </row>
    <row r="61" spans="2:17" x14ac:dyDescent="0.25">
      <c r="B61" s="35" t="s">
        <v>74</v>
      </c>
    </row>
    <row r="91" spans="2:18" x14ac:dyDescent="0.25">
      <c r="B91" s="29" t="s">
        <v>59</v>
      </c>
    </row>
    <row r="92" spans="2:18" x14ac:dyDescent="0.25">
      <c r="B92" s="29" t="s">
        <v>60</v>
      </c>
      <c r="C92" s="30" cm="1">
        <f t="array" ref="C92">_xlfn.ANCHORARRAY(C9)</f>
        <v>2583.1623559748441</v>
      </c>
      <c r="D92" s="30" cm="1">
        <f t="array" ref="D92">_xlfn.ANCHORARRAY(D9)</f>
        <v>21584.575019953361</v>
      </c>
      <c r="E92" s="30" cm="1">
        <f t="array" ref="E92">_xlfn.ANCHORARRAY(E9)</f>
        <v>19055.286440237371</v>
      </c>
      <c r="F92" s="30" cm="1">
        <f t="array" ref="F92">_xlfn.ANCHORARRAY(F9)</f>
        <v>18076.520475818637</v>
      </c>
      <c r="G92" s="30" cm="1">
        <f t="array" ref="G92">_xlfn.ANCHORARRAY(G9)</f>
        <v>15124.732858057321</v>
      </c>
      <c r="H92" s="30" cm="1">
        <f t="array" ref="H92">_xlfn.ANCHORARRAY(H9)</f>
        <v>28435.726012112864</v>
      </c>
      <c r="I92" s="30" cm="1">
        <f t="array" ref="I92">_xlfn.ANCHORARRAY(I9)</f>
        <v>11391.873985210328</v>
      </c>
      <c r="J92" s="30" cm="1">
        <f t="array" ref="J92">_xlfn.ANCHORARRAY(J9)</f>
        <v>23106.538645460649</v>
      </c>
      <c r="K92" s="30" cm="1">
        <f t="array" ref="K92">_xlfn.ANCHORARRAY(K9)</f>
        <v>14573.004082425512</v>
      </c>
      <c r="L92" s="30" cm="1">
        <f t="array" ref="L92">_xlfn.ANCHORARRAY(L9)</f>
        <v>25863.690230400509</v>
      </c>
      <c r="M92" s="30" cm="1">
        <f t="array" ref="M92">_xlfn.ANCHORARRAY(M9)</f>
        <v>16950.185646419577</v>
      </c>
      <c r="N92" s="30" cm="1">
        <f t="array" ref="N92">_xlfn.ANCHORARRAY(N9)</f>
        <v>11533.029982803504</v>
      </c>
      <c r="O92" s="30" cm="1">
        <f t="array" ref="O92">_xlfn.ANCHORARRAY(O9)</f>
        <v>4348.7636411754456</v>
      </c>
      <c r="P92" s="30" cm="1">
        <f t="array" ref="P92">_xlfn.ANCHORARRAY(P9)</f>
        <v>0</v>
      </c>
      <c r="Q92" s="30" cm="1">
        <f t="array" ref="Q92">_xlfn.ANCHORARRAY(Q9)</f>
        <v>0</v>
      </c>
      <c r="R92" s="30"/>
    </row>
    <row r="93" spans="2:18" x14ac:dyDescent="0.25">
      <c r="B93" s="29" t="s">
        <v>61</v>
      </c>
      <c r="C93" s="30" cm="1">
        <f t="array" ref="C93">_xlfn.ANCHORARRAY(C12)</f>
        <v>695.48346774922288</v>
      </c>
      <c r="D93" s="30" cm="1">
        <f t="array" ref="D93">_xlfn.ANCHORARRAY(D12)</f>
        <v>5184.5379607669202</v>
      </c>
      <c r="E93" s="30" cm="1">
        <f t="array" ref="E93">_xlfn.ANCHORARRAY(E12)</f>
        <v>4310.0635823608363</v>
      </c>
      <c r="F93" s="30" cm="1">
        <f t="array" ref="F93">_xlfn.ANCHORARRAY(F12)</f>
        <v>3437.1073477385621</v>
      </c>
      <c r="G93" s="30" cm="1">
        <f t="array" ref="G93">_xlfn.ANCHORARRAY(G12)</f>
        <v>2604.5512186913556</v>
      </c>
      <c r="H93" s="30" cm="1">
        <f t="array" ref="H93">_xlfn.ANCHORARRAY(H12)</f>
        <v>4896.7677997543742</v>
      </c>
      <c r="I93" s="30" cm="1">
        <f t="array" ref="I93">_xlfn.ANCHORARRAY(I12)</f>
        <v>1961.7350964021543</v>
      </c>
      <c r="J93" s="30" cm="1">
        <f t="array" ref="J93">_xlfn.ANCHORARRAY(J12)</f>
        <v>3979.0562883702692</v>
      </c>
      <c r="K93" s="30" cm="1">
        <f t="array" ref="K93">_xlfn.ANCHORARRAY(K12)</f>
        <v>2509.5408890250437</v>
      </c>
      <c r="L93" s="30" cm="1">
        <f t="array" ref="L93">_xlfn.ANCHORARRAY(L12)</f>
        <v>4453.8509566837911</v>
      </c>
      <c r="M93" s="30" cm="1">
        <f t="array" ref="M93">_xlfn.ANCHORARRAY(M12)</f>
        <v>2918.9029053764934</v>
      </c>
      <c r="N93" s="30" cm="1">
        <f t="array" ref="N93">_xlfn.ANCHORARRAY(N12)</f>
        <v>1986.0428332069769</v>
      </c>
      <c r="O93" s="30" cm="1">
        <f t="array" ref="O93">_xlfn.ANCHORARRAY(O12)</f>
        <v>748.87786433796202</v>
      </c>
      <c r="P93" s="30" cm="1">
        <f t="array" ref="P93">_xlfn.ANCHORARRAY(P12)</f>
        <v>0</v>
      </c>
      <c r="Q93" s="30" cm="1">
        <f t="array" ref="Q93">_xlfn.ANCHORARRAY(Q12)</f>
        <v>0</v>
      </c>
    </row>
    <row r="94" spans="2:18" x14ac:dyDescent="0.25">
      <c r="B94" s="29" t="s">
        <v>7</v>
      </c>
      <c r="C94" s="30" cm="1">
        <f t="array" ref="C94">_xlfn.ANCHORARRAY(C15)</f>
        <v>946.30753849713005</v>
      </c>
      <c r="D94" s="30" cm="1">
        <f t="array" ref="D94">_xlfn.ANCHORARRAY(D15)</f>
        <v>7044.4534057426772</v>
      </c>
      <c r="E94" s="30" cm="1">
        <f t="array" ref="E94">_xlfn.ANCHORARRAY(E15)</f>
        <v>5851.5547513669517</v>
      </c>
      <c r="F94" s="30" cm="1">
        <f t="array" ref="F94">_xlfn.ANCHORARRAY(F15)</f>
        <v>4654.1704787147701</v>
      </c>
      <c r="G94" s="30" cm="1">
        <f t="array" ref="G94">_xlfn.ANCHORARRAY(G15)</f>
        <v>3520.7596622882825</v>
      </c>
      <c r="H94" s="30" cm="1">
        <f t="array" ref="H94">_xlfn.ANCHORARRAY(H15)</f>
        <v>6619.3140765454718</v>
      </c>
      <c r="I94" s="30" cm="1">
        <f t="array" ref="I94">_xlfn.ANCHORARRAY(I15)</f>
        <v>2651.8187647614041</v>
      </c>
      <c r="J94" s="30" cm="1">
        <f t="array" ref="J94">_xlfn.ANCHORARRAY(J15)</f>
        <v>5378.7772624826648</v>
      </c>
      <c r="K94" s="30" cm="1">
        <f t="array" ref="K94">_xlfn.ANCHORARRAY(K15)</f>
        <v>3392.3273497312139</v>
      </c>
      <c r="L94" s="30" cm="1">
        <f t="array" ref="L94">_xlfn.ANCHORARRAY(L15)</f>
        <v>6020.5914468501724</v>
      </c>
      <c r="M94" s="30" cm="1">
        <f t="array" ref="M94">_xlfn.ANCHORARRAY(M15)</f>
        <v>3945.6915009523755</v>
      </c>
      <c r="N94" s="30" cm="1">
        <f t="array" ref="N94">_xlfn.ANCHORARRAY(N15)</f>
        <v>2684.6772851121536</v>
      </c>
      <c r="O94" s="30" cm="1">
        <f t="array" ref="O94">_xlfn.ANCHORARRAY(O15)</f>
        <v>1012.3122009735134</v>
      </c>
      <c r="P94" s="30" cm="1">
        <f t="array" ref="P94">_xlfn.ANCHORARRAY(P15)</f>
        <v>0</v>
      </c>
      <c r="Q94" s="30" cm="1">
        <f t="array" ref="Q94">_xlfn.ANCHORARRAY(Q15)</f>
        <v>0</v>
      </c>
    </row>
    <row r="95" spans="2:18" x14ac:dyDescent="0.25">
      <c r="B95" s="29" t="s">
        <v>1</v>
      </c>
      <c r="C95" s="30" cm="1">
        <f t="array" ref="C95">_xlfn.ANCHORARRAY(C18)</f>
        <v>976.67602100837621</v>
      </c>
      <c r="D95" s="30" cm="1">
        <f t="array" ref="D95">_xlfn.ANCHORARRAY(D18)</f>
        <v>6873.341265914526</v>
      </c>
      <c r="E95" s="30" cm="1">
        <f t="array" ref="E95">_xlfn.ANCHORARRAY(E18)</f>
        <v>5403.0856034657199</v>
      </c>
      <c r="F95" s="30" cm="1">
        <f t="array" ref="F95">_xlfn.ANCHORARRAY(F18)</f>
        <v>5102.1642664257533</v>
      </c>
      <c r="G95" s="30" cm="1">
        <f t="array" ref="G95">_xlfn.ANCHORARRAY(G18)</f>
        <v>3137.1422146118093</v>
      </c>
      <c r="H95" s="30" cm="1">
        <f t="array" ref="H95">_xlfn.ANCHORARRAY(H18)</f>
        <v>7103.4471052237786</v>
      </c>
      <c r="I95" s="30" cm="1">
        <f t="array" ref="I95">_xlfn.ANCHORARRAY(I18)</f>
        <v>4624.160147916984</v>
      </c>
      <c r="J95" s="30" cm="1">
        <f t="array" ref="J95">_xlfn.ANCHORARRAY(J18)</f>
        <v>7934.9560287303884</v>
      </c>
      <c r="K95" s="30" cm="1">
        <f t="array" ref="K95">_xlfn.ANCHORARRAY(K18)</f>
        <v>3464.9015869979921</v>
      </c>
      <c r="L95" s="30" cm="1">
        <f t="array" ref="L95">_xlfn.ANCHORARRAY(L18)</f>
        <v>6792.8511475934756</v>
      </c>
      <c r="M95" s="30" cm="1">
        <f t="array" ref="M95">_xlfn.ANCHORARRAY(M18)</f>
        <v>4839.7079636995859</v>
      </c>
      <c r="N95" s="30" cm="1">
        <f t="array" ref="N95">_xlfn.ANCHORARRAY(N18)</f>
        <v>3524.4718273914923</v>
      </c>
      <c r="O95" s="30" cm="1">
        <f t="array" ref="O95">_xlfn.ANCHORARRAY(O18)</f>
        <v>1241.6823311247781</v>
      </c>
      <c r="P95" s="30" cm="1">
        <f t="array" ref="P95">_xlfn.ANCHORARRAY(P18)</f>
        <v>0</v>
      </c>
      <c r="Q95" s="30" cm="1">
        <f t="array" ref="Q95">_xlfn.ANCHORARRAY(Q18)</f>
        <v>0</v>
      </c>
    </row>
    <row r="96" spans="2:18" x14ac:dyDescent="0.25">
      <c r="B96" s="29" t="s">
        <v>9</v>
      </c>
      <c r="C96" s="30" cm="1">
        <f t="array" ref="C96">_xlfn.ANCHORARRAY(C21)</f>
        <v>588.34343662582023</v>
      </c>
      <c r="D96" s="30" cm="1">
        <f t="array" ref="D96">_xlfn.ANCHORARRAY(D21)</f>
        <v>4106.1431571649282</v>
      </c>
      <c r="E96" s="30" cm="1">
        <f t="array" ref="E96">_xlfn.ANCHORARRAY(E21)</f>
        <v>3213.7856206248734</v>
      </c>
      <c r="F96" s="30" cm="1">
        <f t="array" ref="F96">_xlfn.ANCHORARRAY(F21)</f>
        <v>2997.4214810794047</v>
      </c>
      <c r="G96" s="30" cm="1">
        <f t="array" ref="G96">_xlfn.ANCHORARRAY(G21)</f>
        <v>1830.3370396252499</v>
      </c>
      <c r="H96" s="30" cm="1">
        <f t="array" ref="H96">_xlfn.ANCHORARRAY(H21)</f>
        <v>4144.4414872720954</v>
      </c>
      <c r="I96" s="30" cm="1">
        <f t="array" ref="I96">_xlfn.ANCHORARRAY(I21)</f>
        <v>2697.9241031757747</v>
      </c>
      <c r="J96" s="30" cm="1">
        <f t="array" ref="J96">_xlfn.ANCHORARRAY(J21)</f>
        <v>4629.5777920224318</v>
      </c>
      <c r="K96" s="30" cm="1">
        <f t="array" ref="K96">_xlfn.ANCHORARRAY(K21)</f>
        <v>1966.5297673583343</v>
      </c>
      <c r="L96" s="30" cm="1">
        <f t="array" ref="L96">_xlfn.ANCHORARRAY(L21)</f>
        <v>3855.3314290668</v>
      </c>
      <c r="M96" s="30" cm="1">
        <f t="array" ref="M96">_xlfn.ANCHORARRAY(M21)</f>
        <v>2746.8109950511962</v>
      </c>
      <c r="N96" s="30" cm="1">
        <f t="array" ref="N96">_xlfn.ANCHORARRAY(N21)</f>
        <v>2000.3392848990641</v>
      </c>
      <c r="O96" s="30" cm="1">
        <f t="array" ref="O96">_xlfn.ANCHORARRAY(O21)</f>
        <v>704.72572003851803</v>
      </c>
      <c r="P96" s="30" cm="1">
        <f t="array" ref="P96">_xlfn.ANCHORARRAY(P21)</f>
        <v>0</v>
      </c>
      <c r="Q96" s="30" cm="1">
        <f t="array" ref="Q96">_xlfn.ANCHORARRAY(Q21)</f>
        <v>0</v>
      </c>
    </row>
    <row r="97" spans="2:17" x14ac:dyDescent="0.25">
      <c r="B97" s="29" t="s">
        <v>10</v>
      </c>
      <c r="C97" s="30" cm="1">
        <f t="array" ref="C97">_xlfn.ANCHORARRAY(C24)</f>
        <v>359.36803172081295</v>
      </c>
      <c r="D97" s="30" cm="1">
        <f t="array" ref="D97">_xlfn.ANCHORARRAY(D24)</f>
        <v>2893.8427750754149</v>
      </c>
      <c r="E97" s="30" cm="1">
        <f t="array" ref="E97">_xlfn.ANCHORARRAY(E24)</f>
        <v>2794.6359465835753</v>
      </c>
      <c r="F97" s="30" cm="1">
        <f t="array" ref="F97">_xlfn.ANCHORARRAY(F24)</f>
        <v>1946.3812412907755</v>
      </c>
      <c r="G97" s="30" cm="1">
        <f t="array" ref="G97">_xlfn.ANCHORARRAY(G24)</f>
        <v>3620.3287381672535</v>
      </c>
      <c r="H97" s="30" cm="1">
        <f t="array" ref="H97">_xlfn.ANCHORARRAY(H24)</f>
        <v>3150.7101042041404</v>
      </c>
      <c r="I97" s="30" cm="1">
        <f t="array" ref="I97">_xlfn.ANCHORARRAY(I24)</f>
        <v>388.22983125347685</v>
      </c>
      <c r="J97" s="30" cm="1">
        <f t="array" ref="J97">_xlfn.ANCHORARRAY(J24)</f>
        <v>827.03555836005307</v>
      </c>
      <c r="K97" s="30" cm="1">
        <f t="array" ref="K97">_xlfn.ANCHORARRAY(K24)</f>
        <v>555.90028832527946</v>
      </c>
      <c r="L97" s="30" cm="1">
        <f t="array" ref="L97">_xlfn.ANCHORARRAY(L24)</f>
        <v>2990.1212742453922</v>
      </c>
      <c r="M97" s="30" cm="1">
        <f t="array" ref="M97">_xlfn.ANCHORARRAY(M24)</f>
        <v>1294.0815547397983</v>
      </c>
      <c r="N97" s="30" cm="1">
        <f t="array" ref="N97">_xlfn.ANCHORARRAY(N24)</f>
        <v>736.06874239635226</v>
      </c>
      <c r="O97" s="30" cm="1">
        <f t="array" ref="O97">_xlfn.ANCHORARRAY(O24)</f>
        <v>332.01139688738266</v>
      </c>
      <c r="P97" s="30" cm="1">
        <f t="array" ref="P97">_xlfn.ANCHORARRAY(P24)</f>
        <v>0</v>
      </c>
      <c r="Q97" s="30" cm="1">
        <f t="array" ref="Q97">_xlfn.ANCHORARRAY(Q24)</f>
        <v>0</v>
      </c>
    </row>
    <row r="98" spans="2:17" x14ac:dyDescent="0.25">
      <c r="B98" s="29" t="s">
        <v>11</v>
      </c>
      <c r="C98" s="30" cm="1">
        <f t="array" ref="C98">_xlfn.ANCHORARRAY(C27)</f>
        <v>0</v>
      </c>
      <c r="D98" s="30" cm="1">
        <f t="array" ref="D98">_xlfn.ANCHORARRAY(D27)</f>
        <v>2779.9760075619615</v>
      </c>
      <c r="E98" s="30" cm="1">
        <f t="array" ref="E98">_xlfn.ANCHORARRAY(E27)</f>
        <v>1130.335608667662</v>
      </c>
      <c r="F98" s="30" cm="1">
        <f t="array" ref="F98">_xlfn.ANCHORARRAY(F27)</f>
        <v>1037.932097492989</v>
      </c>
      <c r="G98" s="30" cm="1">
        <f t="array" ref="G98">_xlfn.ANCHORARRAY(G27)</f>
        <v>499.19884346926978</v>
      </c>
      <c r="H98" s="30" cm="1">
        <f t="array" ref="H98">_xlfn.ANCHORARRAY(H27)</f>
        <v>4179.2308724779887</v>
      </c>
      <c r="I98" s="30" cm="1">
        <f t="array" ref="I98">_xlfn.ANCHORARRAY(I27)</f>
        <v>909.51343047858086</v>
      </c>
      <c r="J98" s="30" cm="1">
        <f t="array" ref="J98">_xlfn.ANCHORARRAY(J27)</f>
        <v>849.46397901106934</v>
      </c>
      <c r="K98" s="30" cm="1">
        <f t="array" ref="K98">_xlfn.ANCHORARRAY(K27)</f>
        <v>1302.318208279697</v>
      </c>
      <c r="L98" s="30" cm="1">
        <f t="array" ref="L98">_xlfn.ANCHORARRAY(L27)</f>
        <v>3977.0730720245815</v>
      </c>
      <c r="M98" s="30" cm="1">
        <f t="array" ref="M98">_xlfn.ANCHORARRAY(M27)</f>
        <v>3031.6695406180438</v>
      </c>
      <c r="N98" s="30" cm="1">
        <f t="array" ref="N98">_xlfn.ANCHORARRAY(N27)</f>
        <v>1724.4022820283092</v>
      </c>
      <c r="O98" s="30" cm="1">
        <f t="array" ref="O98">_xlfn.ANCHORARRAY(O27)</f>
        <v>777.8094320213952</v>
      </c>
      <c r="P98" s="30" cm="1">
        <f t="array" ref="P98">_xlfn.ANCHORARRAY(P27)</f>
        <v>0</v>
      </c>
      <c r="Q98" s="30" cm="1">
        <f t="array" ref="Q98">_xlfn.ANCHORARRAY(Q27)</f>
        <v>0</v>
      </c>
    </row>
    <row r="99" spans="2:17" x14ac:dyDescent="0.25">
      <c r="B99" s="29" t="s">
        <v>12</v>
      </c>
      <c r="C99" s="30" cm="1">
        <f t="array" ref="C99">_xlfn.ANCHORARRAY(C30)</f>
        <v>1.7402810252823873</v>
      </c>
      <c r="D99" s="30" cm="1">
        <f t="array" ref="D99">_xlfn.ANCHORARRAY(D30)</f>
        <v>8.7938357545453503</v>
      </c>
      <c r="E99" s="30" cm="1">
        <f t="array" ref="E99">_xlfn.ANCHORARRAY(E30)</f>
        <v>7.9775034711439456</v>
      </c>
      <c r="F99" s="30" cm="1">
        <f t="array" ref="F99">_xlfn.ANCHORARRAY(F30)</f>
        <v>6.5979025128500854</v>
      </c>
      <c r="G99" s="30" cm="1">
        <f t="array" ref="G99">_xlfn.ANCHORARRAY(G30)</f>
        <v>4.8129186391497409</v>
      </c>
      <c r="H99" s="30" cm="1">
        <f t="array" ref="H99">_xlfn.ANCHORARRAY(H30)</f>
        <v>7.4746728962227671</v>
      </c>
      <c r="I99" s="30" cm="1">
        <f t="array" ref="I99">_xlfn.ANCHORARRAY(I30)</f>
        <v>4.58995998285077</v>
      </c>
      <c r="J99" s="30" cm="1">
        <f t="array" ref="J99">_xlfn.ANCHORARRAY(J30)</f>
        <v>9.9357606935190255</v>
      </c>
      <c r="K99" s="30" cm="1">
        <f t="array" ref="K99">_xlfn.ANCHORARRAY(K30)</f>
        <v>3.230413297774021</v>
      </c>
      <c r="L99" s="30" cm="1">
        <f t="array" ref="L99">_xlfn.ANCHORARRAY(L30)</f>
        <v>10.602538120095501</v>
      </c>
      <c r="M99" s="30" cm="1">
        <f t="array" ref="M99">_xlfn.ANCHORARRAY(M30)</f>
        <v>6.3247153209821203</v>
      </c>
      <c r="N99" s="30" cm="1">
        <f t="array" ref="N99">_xlfn.ANCHORARRAY(N30)</f>
        <v>5.2393398459641656</v>
      </c>
      <c r="O99" s="30" cm="1">
        <f t="array" ref="O99">_xlfn.ANCHORARRAY(O30)</f>
        <v>2.0880563308536377</v>
      </c>
      <c r="P99" s="30" cm="1">
        <f t="array" ref="P99">_xlfn.ANCHORARRAY(P30)</f>
        <v>0</v>
      </c>
      <c r="Q99" s="30" cm="1">
        <f t="array" ref="Q99">_xlfn.ANCHORARRAY(Q30)</f>
        <v>0</v>
      </c>
    </row>
    <row r="100" spans="2:17" x14ac:dyDescent="0.25">
      <c r="B100" s="29" t="s">
        <v>66</v>
      </c>
      <c r="C100" s="30" cm="1">
        <f t="array" ref="C100">_xlfn.ANCHORARRAY(C33)</f>
        <v>157.58540066405297</v>
      </c>
      <c r="D100" s="30" cm="1">
        <f t="array" ref="D100">_xlfn.ANCHORARRAY(D33)</f>
        <v>95.555610429921643</v>
      </c>
      <c r="E100" s="30" cm="1">
        <f t="array" ref="E100">_xlfn.ANCHORARRAY(E33)</f>
        <v>112.36967462597941</v>
      </c>
      <c r="F100" s="30" cm="1">
        <f t="array" ref="F100">_xlfn.ANCHORARRAY(F33)</f>
        <v>85.350181618850911</v>
      </c>
      <c r="G100" s="30" cm="1">
        <f t="array" ref="G100">_xlfn.ANCHORARRAY(G33)</f>
        <v>139.46174459786801</v>
      </c>
      <c r="H100" s="30" cm="1">
        <f t="array" ref="H100">_xlfn.ANCHORARRAY(H33)</f>
        <v>84.605539713971638</v>
      </c>
      <c r="I100" s="30" cm="1">
        <f t="array" ref="I100">_xlfn.ANCHORARRAY(I33)</f>
        <v>133.00117347420073</v>
      </c>
      <c r="J100" s="30" cm="1">
        <f t="array" ref="J100">_xlfn.ANCHORARRAY(J33)</f>
        <v>16.358181727744814</v>
      </c>
      <c r="K100" s="30" cm="1">
        <f t="array" ref="K100">_xlfn.ANCHORARRAY(K33)</f>
        <v>195.01293811923281</v>
      </c>
      <c r="L100" s="30" cm="1">
        <f t="array" ref="L100">_xlfn.ANCHORARRAY(L33)</f>
        <v>115.20933872895827</v>
      </c>
      <c r="M100" s="30" cm="1">
        <f t="array" ref="M100">_xlfn.ANCHORARRAY(M33)</f>
        <v>95.452284570084942</v>
      </c>
      <c r="N100" s="30" cm="1">
        <f t="array" ref="N100">_xlfn.ANCHORARRAY(N33)</f>
        <v>37.954489273704624</v>
      </c>
      <c r="O100" s="30" cm="1">
        <f t="array" ref="O100">_xlfn.ANCHORARRAY(O33)</f>
        <v>0</v>
      </c>
      <c r="P100" s="30" cm="1">
        <f t="array" ref="P100">_xlfn.ANCHORARRAY(P33)</f>
        <v>0</v>
      </c>
      <c r="Q100" s="30" cm="1">
        <f t="array" ref="Q100">_xlfn.ANCHORARRAY(Q33)</f>
        <v>0</v>
      </c>
    </row>
    <row r="101" spans="2:17" x14ac:dyDescent="0.25">
      <c r="B101" s="29" t="s">
        <v>14</v>
      </c>
      <c r="C101" s="30" cm="1">
        <f t="array" ref="C101">_xlfn.ANCHORARRAY(C36)</f>
        <v>254.14284751108386</v>
      </c>
      <c r="D101" s="30" cm="1">
        <f t="array" ref="D101">_xlfn.ANCHORARRAY(D36)</f>
        <v>1670.1741993323822</v>
      </c>
      <c r="E101" s="30" cm="1">
        <f t="array" ref="E101">_xlfn.ANCHORARRAY(E36)</f>
        <v>1375.3581162723844</v>
      </c>
      <c r="F101" s="30" cm="1">
        <f t="array" ref="F101">_xlfn.ANCHORARRAY(F36)</f>
        <v>960.81993986163491</v>
      </c>
      <c r="G101" s="30" cm="1">
        <f t="array" ref="G101">_xlfn.ANCHORARRAY(G36)</f>
        <v>748.4761757380827</v>
      </c>
      <c r="H101" s="30" cm="1">
        <f t="array" ref="H101">_xlfn.ANCHORARRAY(H36)</f>
        <v>1748.1739475904369</v>
      </c>
      <c r="I101" s="30" cm="1">
        <f t="array" ref="I101">_xlfn.ANCHORARRAY(I36)</f>
        <v>573.98407532331237</v>
      </c>
      <c r="J101" s="30" cm="1">
        <f t="array" ref="J101">_xlfn.ANCHORARRAY(J36)</f>
        <v>1604.6877833079247</v>
      </c>
      <c r="K101" s="30" cm="1">
        <f t="array" ref="K101">_xlfn.ANCHORARRAY(K36)</f>
        <v>448.38885630873853</v>
      </c>
      <c r="L101" s="30" cm="1">
        <f t="array" ref="L101">_xlfn.ANCHORARRAY(L36)</f>
        <v>1425.9337443923503</v>
      </c>
      <c r="M101" s="30" cm="1">
        <f t="array" ref="M101">_xlfn.ANCHORARRAY(M36)</f>
        <v>711.70150520227696</v>
      </c>
      <c r="N101" s="30" cm="1">
        <f t="array" ref="N101">_xlfn.ANCHORARRAY(N36)</f>
        <v>484.24689673166228</v>
      </c>
      <c r="O101" s="30" cm="1">
        <f t="array" ref="O101">_xlfn.ANCHORARRAY(O36)</f>
        <v>182.59514637512342</v>
      </c>
      <c r="P101" s="30" cm="1">
        <f t="array" ref="P101">_xlfn.ANCHORARRAY(P36)</f>
        <v>0</v>
      </c>
      <c r="Q101" s="30" cm="1">
        <f t="array" ref="Q101">_xlfn.ANCHORARRAY(Q36)</f>
        <v>0</v>
      </c>
    </row>
    <row r="102" spans="2:17" x14ac:dyDescent="0.25">
      <c r="B102" s="29" t="s">
        <v>15</v>
      </c>
      <c r="C102" s="30" cm="1">
        <f t="array" ref="C102">_xlfn.ANCHORARRAY(C39)</f>
        <v>1101.602113155044</v>
      </c>
      <c r="D102" s="30" cm="1">
        <f t="array" ref="D102">_xlfn.ANCHORARRAY(D39)</f>
        <v>3813.2076794813338</v>
      </c>
      <c r="E102" s="30" cm="1">
        <f t="array" ref="E102">_xlfn.ANCHORARRAY(E39)</f>
        <v>2036.1337843089991</v>
      </c>
      <c r="F102" s="30" cm="1">
        <f t="array" ref="F102">_xlfn.ANCHORARRAY(F39)</f>
        <v>1956.999433277002</v>
      </c>
      <c r="G102" s="30" cm="1">
        <f t="array" ref="G102">_xlfn.ANCHORARRAY(G39)</f>
        <v>2003.1323864341084</v>
      </c>
      <c r="H102" s="30" cm="1">
        <f t="array" ref="H102">_xlfn.ANCHORARRAY(H39)</f>
        <v>2434.7388301342235</v>
      </c>
      <c r="I102" s="30" cm="1">
        <f t="array" ref="I102">_xlfn.ANCHORARRAY(I39)</f>
        <v>2506.9009990402346</v>
      </c>
      <c r="J102" s="30" cm="1">
        <f t="array" ref="J102">_xlfn.ANCHORARRAY(J39)</f>
        <v>2429.640763147353</v>
      </c>
      <c r="K102" s="30" cm="1">
        <f t="array" ref="K102">_xlfn.ANCHORARRAY(K39)</f>
        <v>1288.6874713128932</v>
      </c>
      <c r="L102" s="30" cm="1">
        <f t="array" ref="L102">_xlfn.ANCHORARRAY(L39)</f>
        <v>4902.159534554331</v>
      </c>
      <c r="M102" s="30" cm="1">
        <f t="array" ref="M102">_xlfn.ANCHORARRAY(M39)</f>
        <v>3127.7813672217435</v>
      </c>
      <c r="N102" s="30" cm="1">
        <f t="array" ref="N102">_xlfn.ANCHORARRAY(N39)</f>
        <v>2322.9595425903008</v>
      </c>
      <c r="O102" s="30" cm="1">
        <f t="array" ref="O102">_xlfn.ANCHORARRAY(O39)</f>
        <v>963.77219584485169</v>
      </c>
      <c r="P102" s="30" cm="1">
        <f t="array" ref="P102">_xlfn.ANCHORARRAY(P39)</f>
        <v>0</v>
      </c>
      <c r="Q102" s="30" cm="1">
        <f t="array" ref="Q102">_xlfn.ANCHORARRAY(Q39)</f>
        <v>0</v>
      </c>
    </row>
    <row r="110" spans="2:17" x14ac:dyDescent="0.25">
      <c r="B110" s="35" t="s">
        <v>75</v>
      </c>
    </row>
    <row r="147" spans="7:14" x14ac:dyDescent="0.25">
      <c r="H147" s="31"/>
      <c r="I147" s="31"/>
      <c r="J147" s="31"/>
      <c r="K147" s="31"/>
      <c r="L147" s="31"/>
      <c r="M147" s="31"/>
      <c r="N147" s="31"/>
    </row>
    <row r="148" spans="7:14" x14ac:dyDescent="0.25">
      <c r="H148" s="31"/>
      <c r="I148" s="31"/>
      <c r="L148" s="31"/>
      <c r="M148" s="31"/>
    </row>
    <row r="149" spans="7:14" x14ac:dyDescent="0.25">
      <c r="H149" s="31"/>
      <c r="I149" s="31"/>
      <c r="L149" s="31"/>
      <c r="M149" s="31"/>
    </row>
    <row r="150" spans="7:14" x14ac:dyDescent="0.25">
      <c r="H150" s="31"/>
      <c r="I150" s="31"/>
    </row>
    <row r="151" spans="7:14" x14ac:dyDescent="0.25">
      <c r="G151" s="31"/>
      <c r="H151" s="31"/>
      <c r="I151" s="31"/>
    </row>
    <row r="152" spans="7:14" x14ac:dyDescent="0.25">
      <c r="G152" s="31"/>
      <c r="H152" s="31"/>
      <c r="I152" s="31"/>
    </row>
    <row r="153" spans="7:14" x14ac:dyDescent="0.25">
      <c r="G153" s="31"/>
      <c r="H153" s="31"/>
      <c r="I153" s="31"/>
    </row>
    <row r="154" spans="7:14" x14ac:dyDescent="0.25">
      <c r="G154" s="31"/>
      <c r="H154" s="31"/>
      <c r="I154" s="31"/>
    </row>
    <row r="155" spans="7:14" x14ac:dyDescent="0.25">
      <c r="G155" s="31"/>
      <c r="H155" s="31"/>
      <c r="I155" s="31"/>
    </row>
    <row r="156" spans="7:14" x14ac:dyDescent="0.25">
      <c r="G156" s="31"/>
      <c r="H156" s="31"/>
    </row>
    <row r="157" spans="7:14" x14ac:dyDescent="0.25">
      <c r="G157" s="31"/>
      <c r="H157" s="31"/>
    </row>
    <row r="158" spans="7:14" x14ac:dyDescent="0.25">
      <c r="G158" s="31"/>
      <c r="H158" s="31"/>
    </row>
    <row r="159" spans="7:14" x14ac:dyDescent="0.25">
      <c r="G159" s="31"/>
      <c r="H159" s="31"/>
    </row>
    <row r="160" spans="7:14" x14ac:dyDescent="0.25">
      <c r="G160" s="31"/>
      <c r="H160" s="3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270F-90EB-4391-A38E-C3D24CEE64FA}">
  <sheetPr codeName="Sheet2"/>
  <dimension ref="A1:AV107"/>
  <sheetViews>
    <sheetView zoomScale="55" zoomScaleNormal="55" workbookViewId="0">
      <selection activeCell="F61" sqref="F61"/>
    </sheetView>
  </sheetViews>
  <sheetFormatPr defaultRowHeight="15" x14ac:dyDescent="0.25"/>
  <sheetData>
    <row r="1" spans="1:17" x14ac:dyDescent="0.25">
      <c r="A1" s="9" t="s">
        <v>8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72</v>
      </c>
    </row>
    <row r="5" spans="1:17" x14ac:dyDescent="0.25">
      <c r="B5" s="20" t="s">
        <v>58</v>
      </c>
      <c r="C5" s="18">
        <f>C25+C33</f>
        <v>645.79058899371103</v>
      </c>
      <c r="D5" s="18">
        <f t="shared" ref="D5:Q5" si="0">D25+D33</f>
        <v>5396.1437549883403</v>
      </c>
      <c r="E5" s="18">
        <f t="shared" si="0"/>
        <v>4763.8216100593427</v>
      </c>
      <c r="F5" s="18">
        <f t="shared" si="0"/>
        <v>4519.1301189546593</v>
      </c>
      <c r="G5" s="18">
        <f t="shared" si="0"/>
        <v>3781.1832145143303</v>
      </c>
      <c r="H5" s="18">
        <f t="shared" si="0"/>
        <v>7108.931503028216</v>
      </c>
      <c r="I5" s="18">
        <f t="shared" si="0"/>
        <v>2847.968496302582</v>
      </c>
      <c r="J5" s="18">
        <f t="shared" si="0"/>
        <v>5776.6346613651622</v>
      </c>
      <c r="K5" s="18">
        <f t="shared" si="0"/>
        <v>3643.251020606378</v>
      </c>
      <c r="L5" s="18">
        <f t="shared" si="0"/>
        <v>6465.9225576001272</v>
      </c>
      <c r="M5" s="18">
        <f t="shared" si="0"/>
        <v>4237.5464116048943</v>
      </c>
      <c r="N5" s="18">
        <f t="shared" si="0"/>
        <v>2883.257495700876</v>
      </c>
      <c r="O5" s="18">
        <f t="shared" si="0"/>
        <v>1087.1909102938614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C28+C36</f>
        <v>2583.1623559748441</v>
      </c>
      <c r="D6" s="18">
        <f t="shared" ref="D6:Q6" si="1">D28+D36</f>
        <v>21584.575019953361</v>
      </c>
      <c r="E6" s="18">
        <f t="shared" si="1"/>
        <v>19055.286440237371</v>
      </c>
      <c r="F6" s="18">
        <f t="shared" si="1"/>
        <v>18076.520475818637</v>
      </c>
      <c r="G6" s="18">
        <f t="shared" si="1"/>
        <v>15124.732858057321</v>
      </c>
      <c r="H6" s="18">
        <f t="shared" si="1"/>
        <v>28435.726012112864</v>
      </c>
      <c r="I6" s="18">
        <f t="shared" si="1"/>
        <v>11391.873985210328</v>
      </c>
      <c r="J6" s="18">
        <f t="shared" si="1"/>
        <v>23106.538645460649</v>
      </c>
      <c r="K6" s="18">
        <f t="shared" si="1"/>
        <v>14573.004082425512</v>
      </c>
      <c r="L6" s="18">
        <f t="shared" si="1"/>
        <v>25863.690230400509</v>
      </c>
      <c r="M6" s="18">
        <f t="shared" si="1"/>
        <v>16950.185646419577</v>
      </c>
      <c r="N6" s="18">
        <f t="shared" si="1"/>
        <v>11533.029982803504</v>
      </c>
      <c r="O6" s="18">
        <f t="shared" si="1"/>
        <v>4348.7636411754456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2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2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2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67</v>
      </c>
    </row>
    <row r="25" spans="1:19" x14ac:dyDescent="0.25">
      <c r="A25" s="37">
        <v>0.25</v>
      </c>
      <c r="B25" s="17" t="s">
        <v>2</v>
      </c>
      <c r="C25" s="18">
        <v>645.79058899371103</v>
      </c>
      <c r="D25" s="18">
        <v>5396.1437549883403</v>
      </c>
      <c r="E25" s="18">
        <v>4763.8216100593427</v>
      </c>
      <c r="F25" s="18">
        <v>4519.1301189546593</v>
      </c>
      <c r="G25" s="18">
        <v>3781.1832145143303</v>
      </c>
      <c r="H25" s="18">
        <v>7108.931503028216</v>
      </c>
      <c r="I25" s="18">
        <v>2847.968496302582</v>
      </c>
      <c r="J25" s="18">
        <v>5776.6346613651622</v>
      </c>
      <c r="K25" s="18">
        <v>1822.9227241594303</v>
      </c>
      <c r="L25" s="18">
        <v>4076.1230644558445</v>
      </c>
      <c r="M25" s="18">
        <v>1267.5811665776346</v>
      </c>
      <c r="N25" s="18">
        <v>1702.3165203919352</v>
      </c>
      <c r="O25" s="18">
        <v>1087.1909102938614</v>
      </c>
      <c r="P25" s="18">
        <v>0</v>
      </c>
      <c r="Q25" s="18">
        <v>0</v>
      </c>
      <c r="R25" s="8">
        <f>AVERAGE(C25:L25)</f>
        <v>4073.8649736821617</v>
      </c>
      <c r="S25" s="8" t="e">
        <f>MAX(_xlfn.ANCHORARRAY(C25))</f>
        <v>#REF!</v>
      </c>
    </row>
    <row r="26" spans="1:19" x14ac:dyDescent="0.25">
      <c r="A26" s="38"/>
      <c r="B26" s="11" t="s">
        <v>3</v>
      </c>
      <c r="C26" s="8">
        <v>229.92017965343626</v>
      </c>
      <c r="D26" s="8">
        <v>1921.1836820291128</v>
      </c>
      <c r="E26" s="8">
        <v>1696.058659090234</v>
      </c>
      <c r="F26" s="8">
        <v>1608.9413914290235</v>
      </c>
      <c r="G26" s="8">
        <v>1346.2108906516733</v>
      </c>
      <c r="H26" s="8">
        <v>2530.9857965987444</v>
      </c>
      <c r="I26" s="8">
        <v>1013.9593847868742</v>
      </c>
      <c r="J26" s="8">
        <v>2056.6494801401932</v>
      </c>
      <c r="K26" s="8">
        <v>649.01336033119128</v>
      </c>
      <c r="L26" s="8">
        <v>1451.2180314202899</v>
      </c>
      <c r="M26" s="8">
        <v>451.29565916867239</v>
      </c>
      <c r="N26" s="8">
        <v>606.07405382821059</v>
      </c>
      <c r="O26" s="8">
        <v>387.07149604309546</v>
      </c>
      <c r="P26" s="8">
        <v>0</v>
      </c>
      <c r="Q26" s="8">
        <v>0</v>
      </c>
      <c r="S26" s="8"/>
    </row>
    <row r="27" spans="1:19" x14ac:dyDescent="0.25">
      <c r="A27" s="38"/>
      <c r="B27" s="12" t="s">
        <v>4</v>
      </c>
      <c r="C27" s="8">
        <v>415.87040934027482</v>
      </c>
      <c r="D27" s="8">
        <v>3474.9600729592275</v>
      </c>
      <c r="E27" s="8">
        <v>3067.7629509691087</v>
      </c>
      <c r="F27" s="8">
        <v>2910.1887275256358</v>
      </c>
      <c r="G27" s="8">
        <v>2434.972323862657</v>
      </c>
      <c r="H27" s="8">
        <v>4577.945706429472</v>
      </c>
      <c r="I27" s="8">
        <v>1834.0091115157079</v>
      </c>
      <c r="J27" s="8">
        <v>3719.985181224969</v>
      </c>
      <c r="K27" s="8">
        <v>1173.9093638282391</v>
      </c>
      <c r="L27" s="8">
        <v>2624.9050330355549</v>
      </c>
      <c r="M27" s="8">
        <v>816.28550740896208</v>
      </c>
      <c r="N27" s="8">
        <v>1096.2424665637247</v>
      </c>
      <c r="O27" s="8">
        <v>700.11941425076589</v>
      </c>
      <c r="P27" s="8">
        <v>0</v>
      </c>
      <c r="Q27" s="8">
        <v>0</v>
      </c>
      <c r="S27" s="8"/>
    </row>
    <row r="28" spans="1:19" x14ac:dyDescent="0.25">
      <c r="A28" s="39">
        <v>1</v>
      </c>
      <c r="B28" s="17" t="s">
        <v>2</v>
      </c>
      <c r="C28" s="18">
        <v>2583.1623559748441</v>
      </c>
      <c r="D28" s="18">
        <v>21584.575019953361</v>
      </c>
      <c r="E28" s="18">
        <v>19055.286440237371</v>
      </c>
      <c r="F28" s="18">
        <v>18076.520475818637</v>
      </c>
      <c r="G28" s="18">
        <v>15124.732858057321</v>
      </c>
      <c r="H28" s="18">
        <v>28435.726012112864</v>
      </c>
      <c r="I28" s="18">
        <v>11391.873985210328</v>
      </c>
      <c r="J28" s="18">
        <v>23106.538645460649</v>
      </c>
      <c r="K28" s="18">
        <v>7291.6908966377214</v>
      </c>
      <c r="L28" s="18">
        <v>16304.492257823378</v>
      </c>
      <c r="M28" s="18">
        <v>5070.3246663105383</v>
      </c>
      <c r="N28" s="18">
        <v>6809.2660815677409</v>
      </c>
      <c r="O28" s="18">
        <v>4348.7636411754456</v>
      </c>
      <c r="P28" s="18">
        <v>0</v>
      </c>
      <c r="Q28" s="18">
        <v>0</v>
      </c>
      <c r="R28" s="8">
        <f>AVERAGE(C28:L28)</f>
        <v>16295.459894728647</v>
      </c>
      <c r="S28" s="8" t="e">
        <f t="shared" ref="S28" si="2">MAX(_xlfn.ANCHORARRAY(C28))</f>
        <v>#REF!</v>
      </c>
    </row>
    <row r="29" spans="1:19" x14ac:dyDescent="0.25">
      <c r="A29" s="40"/>
      <c r="B29" s="11" t="s">
        <v>3</v>
      </c>
      <c r="C29" s="8">
        <v>919.68071861374506</v>
      </c>
      <c r="D29" s="8">
        <v>7684.7347281164512</v>
      </c>
      <c r="E29" s="8">
        <v>6784.2346363609358</v>
      </c>
      <c r="F29" s="8">
        <v>6435.765565716094</v>
      </c>
      <c r="G29" s="8">
        <v>5384.843562606693</v>
      </c>
      <c r="H29" s="8">
        <v>10123.943186394978</v>
      </c>
      <c r="I29" s="8">
        <v>4055.837539147497</v>
      </c>
      <c r="J29" s="8">
        <v>8226.5979205607728</v>
      </c>
      <c r="K29" s="8">
        <v>2596.0534413247651</v>
      </c>
      <c r="L29" s="8">
        <v>5804.8721256811596</v>
      </c>
      <c r="M29" s="8">
        <v>1805.1826366746895</v>
      </c>
      <c r="N29" s="8">
        <v>2424.2962153128424</v>
      </c>
      <c r="O29" s="8">
        <v>1548.2859841723819</v>
      </c>
      <c r="P29" s="8">
        <v>0</v>
      </c>
      <c r="Q29" s="8">
        <v>0</v>
      </c>
    </row>
    <row r="30" spans="1:19" x14ac:dyDescent="0.25">
      <c r="A30" s="40"/>
      <c r="B30" s="12" t="s">
        <v>4</v>
      </c>
      <c r="C30" s="8">
        <v>1663.4816373610993</v>
      </c>
      <c r="D30" s="8">
        <v>13899.84029183691</v>
      </c>
      <c r="E30" s="8">
        <v>12271.051803876435</v>
      </c>
      <c r="F30" s="8">
        <v>11640.754910102543</v>
      </c>
      <c r="G30" s="8">
        <v>9739.8892954506282</v>
      </c>
      <c r="H30" s="8">
        <v>18311.782825717888</v>
      </c>
      <c r="I30" s="8">
        <v>7336.0364460628316</v>
      </c>
      <c r="J30" s="8">
        <v>14879.940724899876</v>
      </c>
      <c r="K30" s="8">
        <v>4695.6374553129563</v>
      </c>
      <c r="L30" s="8">
        <v>10499.62013214222</v>
      </c>
      <c r="M30" s="8">
        <v>3265.1420296358483</v>
      </c>
      <c r="N30" s="8">
        <v>4384.969866254899</v>
      </c>
      <c r="O30" s="8">
        <v>2800.4776570030635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68</v>
      </c>
    </row>
    <row r="33" spans="1:22" x14ac:dyDescent="0.2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1820.3282964469477</v>
      </c>
      <c r="L33" s="19">
        <v>2389.7994931442827</v>
      </c>
      <c r="M33" s="19">
        <v>2969.9652450272597</v>
      </c>
      <c r="N33" s="19">
        <v>1180.9409753089408</v>
      </c>
      <c r="O33" s="19">
        <v>0</v>
      </c>
      <c r="P33" s="19">
        <v>0</v>
      </c>
      <c r="Q33" s="19">
        <v>0</v>
      </c>
      <c r="R33" s="14"/>
    </row>
    <row r="34" spans="1:22" x14ac:dyDescent="0.2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648.08966881892968</v>
      </c>
      <c r="L34" s="16">
        <v>850.83793131084974</v>
      </c>
      <c r="M34" s="16">
        <v>1057.3937656248181</v>
      </c>
      <c r="N34" s="16">
        <v>420.44923823716499</v>
      </c>
      <c r="O34" s="16">
        <v>0</v>
      </c>
      <c r="P34" s="16">
        <v>0</v>
      </c>
      <c r="Q34" s="16">
        <v>0</v>
      </c>
      <c r="R34" s="13"/>
    </row>
    <row r="35" spans="1:22" x14ac:dyDescent="0.2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1172.2386276280179</v>
      </c>
      <c r="L35" s="16">
        <v>1538.9615618334328</v>
      </c>
      <c r="M35" s="16">
        <v>1912.5714794024418</v>
      </c>
      <c r="N35" s="16">
        <v>760.49173707177579</v>
      </c>
      <c r="O35" s="16">
        <v>0</v>
      </c>
      <c r="P35" s="16">
        <v>0</v>
      </c>
      <c r="Q35" s="16">
        <v>0</v>
      </c>
      <c r="R35" s="13"/>
    </row>
    <row r="36" spans="1:22" x14ac:dyDescent="0.2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7281.3131857877906</v>
      </c>
      <c r="L36" s="18">
        <v>9559.1979725771307</v>
      </c>
      <c r="M36" s="18">
        <v>11879.860980109039</v>
      </c>
      <c r="N36" s="18">
        <v>4723.7639012357631</v>
      </c>
      <c r="O36" s="18">
        <v>0</v>
      </c>
      <c r="P36" s="18">
        <v>0</v>
      </c>
      <c r="Q36" s="18">
        <v>0</v>
      </c>
    </row>
    <row r="37" spans="1:22" x14ac:dyDescent="0.2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2592.3586752757187</v>
      </c>
      <c r="L37" s="8">
        <v>3403.351725243399</v>
      </c>
      <c r="M37" s="8">
        <v>4229.5750624992725</v>
      </c>
      <c r="N37" s="8">
        <v>1681.79695294866</v>
      </c>
      <c r="O37" s="8">
        <v>0</v>
      </c>
      <c r="P37" s="8">
        <v>0</v>
      </c>
      <c r="Q37" s="8">
        <v>0</v>
      </c>
    </row>
    <row r="38" spans="1:22" x14ac:dyDescent="0.2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4688.9545105120715</v>
      </c>
      <c r="L38" s="8">
        <v>6155.8462473337313</v>
      </c>
      <c r="M38" s="8">
        <v>7650.2859176097672</v>
      </c>
      <c r="N38" s="8">
        <v>3041.9669482871032</v>
      </c>
      <c r="O38" s="8">
        <v>0</v>
      </c>
      <c r="P38" s="8">
        <v>0</v>
      </c>
      <c r="Q38" s="8">
        <v>0</v>
      </c>
    </row>
    <row r="39" spans="1:22" x14ac:dyDescent="0.25">
      <c r="B39" s="11"/>
    </row>
    <row r="40" spans="1:22" x14ac:dyDescent="0.25">
      <c r="B40" s="10"/>
    </row>
    <row r="41" spans="1:22" x14ac:dyDescent="0.2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22" x14ac:dyDescent="0.2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22" x14ac:dyDescent="0.2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V43" s="34" t="s">
        <v>77</v>
      </c>
    </row>
    <row r="44" spans="1:22" x14ac:dyDescent="0.2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22" x14ac:dyDescent="0.2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22" x14ac:dyDescent="0.2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22" x14ac:dyDescent="0.25">
      <c r="B47" s="12"/>
    </row>
    <row r="48" spans="1:22" x14ac:dyDescent="0.25">
      <c r="B48" s="10"/>
    </row>
    <row r="49" spans="1:48" x14ac:dyDescent="0.2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F2A-A08A-465F-B6AF-9240817FCECD}">
  <sheetPr codeName="Sheet3"/>
  <dimension ref="A1:AV122"/>
  <sheetViews>
    <sheetView zoomScale="55" zoomScaleNormal="55" workbookViewId="0">
      <selection activeCell="N43" sqref="N43"/>
    </sheetView>
  </sheetViews>
  <sheetFormatPr defaultRowHeight="15" x14ac:dyDescent="0.25"/>
  <cols>
    <col min="1" max="1" width="14.85546875" customWidth="1"/>
  </cols>
  <sheetData>
    <row r="1" spans="1:17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72</v>
      </c>
    </row>
    <row r="5" spans="1:17" x14ac:dyDescent="0.25">
      <c r="B5" s="20" t="s">
        <v>58</v>
      </c>
      <c r="C5" s="18">
        <f>SUM(C25+C33)</f>
        <v>173.87086693730572</v>
      </c>
      <c r="D5" s="18">
        <f t="shared" ref="D5:Q5" si="0">SUM(D25+D33)</f>
        <v>1296.13449019173</v>
      </c>
      <c r="E5" s="18">
        <f t="shared" si="0"/>
        <v>1077.5158955902091</v>
      </c>
      <c r="F5" s="18">
        <f t="shared" si="0"/>
        <v>859.27683693464053</v>
      </c>
      <c r="G5" s="18">
        <f t="shared" si="0"/>
        <v>651.13780467283891</v>
      </c>
      <c r="H5" s="18">
        <f t="shared" si="0"/>
        <v>1224.1919499385936</v>
      </c>
      <c r="I5" s="18">
        <f t="shared" si="0"/>
        <v>490.43377410053859</v>
      </c>
      <c r="J5" s="18">
        <f t="shared" si="0"/>
        <v>994.76407209256729</v>
      </c>
      <c r="K5" s="18">
        <f t="shared" si="0"/>
        <v>627.38522225626093</v>
      </c>
      <c r="L5" s="18">
        <f t="shared" si="0"/>
        <v>1113.4627391709478</v>
      </c>
      <c r="M5" s="18">
        <f t="shared" si="0"/>
        <v>729.72572634412336</v>
      </c>
      <c r="N5" s="18">
        <f t="shared" si="0"/>
        <v>496.51070830174422</v>
      </c>
      <c r="O5" s="18">
        <f t="shared" si="0"/>
        <v>187.21946608449051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695.48346774922288</v>
      </c>
      <c r="D6" s="18">
        <f t="shared" ref="D6:Q6" si="1">SUM(D28+D36)</f>
        <v>5184.5379607669202</v>
      </c>
      <c r="E6" s="18">
        <f t="shared" si="1"/>
        <v>4310.0635823608363</v>
      </c>
      <c r="F6" s="18">
        <f t="shared" si="1"/>
        <v>3437.1073477385621</v>
      </c>
      <c r="G6" s="18">
        <f t="shared" si="1"/>
        <v>2604.5512186913556</v>
      </c>
      <c r="H6" s="18">
        <f t="shared" si="1"/>
        <v>4896.7677997543742</v>
      </c>
      <c r="I6" s="18">
        <f t="shared" si="1"/>
        <v>1961.7350964021543</v>
      </c>
      <c r="J6" s="18">
        <f t="shared" si="1"/>
        <v>3979.0562883702692</v>
      </c>
      <c r="K6" s="18">
        <f t="shared" si="1"/>
        <v>2509.5408890250437</v>
      </c>
      <c r="L6" s="18">
        <f t="shared" si="1"/>
        <v>4453.8509566837911</v>
      </c>
      <c r="M6" s="18">
        <f t="shared" si="1"/>
        <v>2918.9029053764934</v>
      </c>
      <c r="N6" s="18">
        <f t="shared" si="1"/>
        <v>1986.0428332069769</v>
      </c>
      <c r="O6" s="18">
        <f t="shared" si="1"/>
        <v>748.87786433796202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67</v>
      </c>
    </row>
    <row r="25" spans="1:19" x14ac:dyDescent="0.25">
      <c r="A25" s="37">
        <v>0.25</v>
      </c>
      <c r="B25" s="17" t="s">
        <v>2</v>
      </c>
      <c r="C25" s="18">
        <v>173.87086693730572</v>
      </c>
      <c r="D25" s="18">
        <v>1296.13449019173</v>
      </c>
      <c r="E25" s="18">
        <v>1077.5158955902091</v>
      </c>
      <c r="F25" s="18">
        <v>859.27683693464053</v>
      </c>
      <c r="G25" s="18">
        <v>651.13780467283891</v>
      </c>
      <c r="H25" s="18">
        <v>1224.1919499385936</v>
      </c>
      <c r="I25" s="18">
        <v>490.43377410053859</v>
      </c>
      <c r="J25" s="18">
        <v>994.76407209256729</v>
      </c>
      <c r="K25" s="18">
        <v>313.91599754836579</v>
      </c>
      <c r="L25" s="18">
        <v>701.92785516927393</v>
      </c>
      <c r="M25" s="18">
        <v>218.28352957924858</v>
      </c>
      <c r="N25" s="18">
        <v>293.14703336550269</v>
      </c>
      <c r="O25" s="18">
        <v>187.21946608449051</v>
      </c>
      <c r="P25" s="18">
        <v>0</v>
      </c>
      <c r="Q25" s="18">
        <v>0</v>
      </c>
      <c r="R25" s="8"/>
      <c r="S25" s="8"/>
    </row>
    <row r="26" spans="1:19" x14ac:dyDescent="0.25">
      <c r="A26" s="38"/>
      <c r="B26" s="11" t="s">
        <v>3</v>
      </c>
      <c r="C26" s="8">
        <v>83.77766252621538</v>
      </c>
      <c r="D26" s="8">
        <v>624.52738529810892</v>
      </c>
      <c r="E26" s="8">
        <v>519.18854870574387</v>
      </c>
      <c r="F26" s="8">
        <v>414.03258711110925</v>
      </c>
      <c r="G26" s="8">
        <v>313.74320620148376</v>
      </c>
      <c r="H26" s="8">
        <v>589.86270590257118</v>
      </c>
      <c r="I26" s="8">
        <v>236.3098312086311</v>
      </c>
      <c r="J26" s="8">
        <v>479.31554143009612</v>
      </c>
      <c r="K26" s="8">
        <v>151.25678595523527</v>
      </c>
      <c r="L26" s="8">
        <v>338.21580350965763</v>
      </c>
      <c r="M26" s="8">
        <v>105.17738939390841</v>
      </c>
      <c r="N26" s="8">
        <v>141.24950122156932</v>
      </c>
      <c r="O26" s="8">
        <v>90.209530350017147</v>
      </c>
      <c r="P26" s="8">
        <v>0</v>
      </c>
      <c r="Q26" s="8">
        <v>0</v>
      </c>
    </row>
    <row r="27" spans="1:19" x14ac:dyDescent="0.25">
      <c r="A27" s="38"/>
      <c r="B27" s="12" t="s">
        <v>4</v>
      </c>
      <c r="C27" s="8">
        <v>90.093204411090326</v>
      </c>
      <c r="D27" s="8">
        <v>671.60710489362111</v>
      </c>
      <c r="E27" s="8">
        <v>558.32734688446521</v>
      </c>
      <c r="F27" s="8">
        <v>445.24424982353128</v>
      </c>
      <c r="G27" s="8">
        <v>337.39459847135521</v>
      </c>
      <c r="H27" s="8">
        <v>634.32924403602249</v>
      </c>
      <c r="I27" s="8">
        <v>254.12394289190749</v>
      </c>
      <c r="J27" s="8">
        <v>515.44853066247117</v>
      </c>
      <c r="K27" s="8">
        <v>162.65921159313052</v>
      </c>
      <c r="L27" s="8">
        <v>363.71205165961635</v>
      </c>
      <c r="M27" s="8">
        <v>113.10614018534017</v>
      </c>
      <c r="N27" s="8">
        <v>151.89753214393335</v>
      </c>
      <c r="O27" s="8">
        <v>97.009935734473359</v>
      </c>
      <c r="P27" s="8">
        <v>0</v>
      </c>
      <c r="Q27" s="8">
        <v>0</v>
      </c>
    </row>
    <row r="28" spans="1:19" x14ac:dyDescent="0.25">
      <c r="A28" s="39">
        <v>1</v>
      </c>
      <c r="B28" s="17" t="s">
        <v>2</v>
      </c>
      <c r="C28" s="18">
        <v>695.48346774922288</v>
      </c>
      <c r="D28" s="18">
        <v>5184.5379607669202</v>
      </c>
      <c r="E28" s="18">
        <v>4310.0635823608363</v>
      </c>
      <c r="F28" s="18">
        <v>3437.1073477385621</v>
      </c>
      <c r="G28" s="18">
        <v>2604.5512186913556</v>
      </c>
      <c r="H28" s="18">
        <v>4896.7677997543742</v>
      </c>
      <c r="I28" s="18">
        <v>1961.7350964021543</v>
      </c>
      <c r="J28" s="18">
        <v>3979.0562883702692</v>
      </c>
      <c r="K28" s="18">
        <v>1255.6639901934632</v>
      </c>
      <c r="L28" s="18">
        <v>2807.7114206770957</v>
      </c>
      <c r="M28" s="18">
        <v>873.13411831699432</v>
      </c>
      <c r="N28" s="18">
        <v>1172.5881334620108</v>
      </c>
      <c r="O28" s="18">
        <v>748.87786433796202</v>
      </c>
      <c r="P28" s="18">
        <v>0</v>
      </c>
      <c r="Q28" s="18">
        <v>0</v>
      </c>
      <c r="R28" s="8"/>
      <c r="S28" s="8"/>
    </row>
    <row r="29" spans="1:19" x14ac:dyDescent="0.25">
      <c r="A29" s="40"/>
      <c r="B29" s="11" t="s">
        <v>3</v>
      </c>
      <c r="C29" s="8">
        <v>335.11065010486152</v>
      </c>
      <c r="D29" s="8">
        <v>2498.1095411924357</v>
      </c>
      <c r="E29" s="8">
        <v>2076.7541948229755</v>
      </c>
      <c r="F29" s="8">
        <v>1656.130348444437</v>
      </c>
      <c r="G29" s="8">
        <v>1254.972824805935</v>
      </c>
      <c r="H29" s="8">
        <v>2359.4508236102847</v>
      </c>
      <c r="I29" s="8">
        <v>945.23932483452438</v>
      </c>
      <c r="J29" s="8">
        <v>1917.2621657203845</v>
      </c>
      <c r="K29" s="8">
        <v>605.02714382094109</v>
      </c>
      <c r="L29" s="8">
        <v>1352.8632140386305</v>
      </c>
      <c r="M29" s="8">
        <v>420.70955757563365</v>
      </c>
      <c r="N29" s="8">
        <v>564.99800488627727</v>
      </c>
      <c r="O29" s="8">
        <v>360.83812140006859</v>
      </c>
      <c r="P29" s="8">
        <v>0</v>
      </c>
      <c r="Q29" s="8">
        <v>0</v>
      </c>
    </row>
    <row r="30" spans="1:19" x14ac:dyDescent="0.25">
      <c r="A30" s="40"/>
      <c r="B30" s="12" t="s">
        <v>4</v>
      </c>
      <c r="C30" s="8">
        <v>360.37281764436131</v>
      </c>
      <c r="D30" s="8">
        <v>2686.4284195744845</v>
      </c>
      <c r="E30" s="8">
        <v>2233.3093875378609</v>
      </c>
      <c r="F30" s="8">
        <v>1780.9769992941251</v>
      </c>
      <c r="G30" s="8">
        <v>1349.5783938854208</v>
      </c>
      <c r="H30" s="8">
        <v>2537.3169761440899</v>
      </c>
      <c r="I30" s="8">
        <v>1016.49577156763</v>
      </c>
      <c r="J30" s="8">
        <v>2061.7941226498847</v>
      </c>
      <c r="K30" s="8">
        <v>650.63684637252209</v>
      </c>
      <c r="L30" s="8">
        <v>1454.8482066384654</v>
      </c>
      <c r="M30" s="8">
        <v>452.42456074136066</v>
      </c>
      <c r="N30" s="8">
        <v>607.59012857573339</v>
      </c>
      <c r="O30" s="8">
        <v>388.03974293789344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68</v>
      </c>
    </row>
    <row r="33" spans="1:18" x14ac:dyDescent="0.2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313.46922470789514</v>
      </c>
      <c r="L33" s="19">
        <v>411.53488400167384</v>
      </c>
      <c r="M33" s="19">
        <v>511.44219676487478</v>
      </c>
      <c r="N33" s="19">
        <v>203.36367493624152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151.04151363898043</v>
      </c>
      <c r="L34" s="16">
        <v>198.29331524578686</v>
      </c>
      <c r="M34" s="16">
        <v>246.4324962368988</v>
      </c>
      <c r="N34" s="16">
        <v>97.988430316176661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162.42771106891473</v>
      </c>
      <c r="L35" s="16">
        <v>213.24156875588699</v>
      </c>
      <c r="M35" s="16">
        <v>265.00970052797601</v>
      </c>
      <c r="N35" s="16">
        <v>105.37524462006485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1253.8768988315805</v>
      </c>
      <c r="L36" s="18">
        <v>1646.1395360066954</v>
      </c>
      <c r="M36" s="18">
        <v>2045.7687870594991</v>
      </c>
      <c r="N36" s="18">
        <v>813.45469974496609</v>
      </c>
      <c r="O36" s="18">
        <v>0</v>
      </c>
      <c r="P36" s="18">
        <v>0</v>
      </c>
      <c r="Q36" s="18">
        <v>0</v>
      </c>
    </row>
    <row r="37" spans="1:18" x14ac:dyDescent="0.2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604.16605455592173</v>
      </c>
      <c r="L37" s="8">
        <v>793.17326098314743</v>
      </c>
      <c r="M37" s="8">
        <v>985.7299849475952</v>
      </c>
      <c r="N37" s="8">
        <v>391.95372126470664</v>
      </c>
      <c r="O37" s="8">
        <v>0</v>
      </c>
      <c r="P37" s="8">
        <v>0</v>
      </c>
      <c r="Q37" s="8">
        <v>0</v>
      </c>
    </row>
    <row r="38" spans="1:18" x14ac:dyDescent="0.2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649.71084427565893</v>
      </c>
      <c r="L38" s="8">
        <v>852.96627502354795</v>
      </c>
      <c r="M38" s="8">
        <v>1060.038802111904</v>
      </c>
      <c r="N38" s="8">
        <v>421.50097848025939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  <row r="122" spans="1:13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1E67-17AA-4525-A122-B72D7BC5E7A0}">
  <sheetPr codeName="Sheet4"/>
  <dimension ref="A1:AV107"/>
  <sheetViews>
    <sheetView zoomScale="55" zoomScaleNormal="55" workbookViewId="0">
      <selection activeCell="C36" sqref="C36:Q38"/>
    </sheetView>
  </sheetViews>
  <sheetFormatPr defaultRowHeight="15" x14ac:dyDescent="0.25"/>
  <sheetData>
    <row r="1" spans="1:17" x14ac:dyDescent="0.25">
      <c r="A1" s="9" t="s">
        <v>7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72</v>
      </c>
    </row>
    <row r="5" spans="1:17" x14ac:dyDescent="0.25">
      <c r="B5" s="20" t="s">
        <v>58</v>
      </c>
      <c r="C5" s="18">
        <f>SUM(C25+C33)</f>
        <v>236.57688462428251</v>
      </c>
      <c r="D5" s="18">
        <f t="shared" ref="D5:Q5" si="0">SUM(D25+D33)</f>
        <v>1761.1133514356693</v>
      </c>
      <c r="E5" s="18">
        <f t="shared" si="0"/>
        <v>1462.8886878417379</v>
      </c>
      <c r="F5" s="18">
        <f t="shared" si="0"/>
        <v>1163.5426196786925</v>
      </c>
      <c r="G5" s="18">
        <f t="shared" si="0"/>
        <v>880.18991557207062</v>
      </c>
      <c r="H5" s="18">
        <f t="shared" si="0"/>
        <v>1654.828519136368</v>
      </c>
      <c r="I5" s="18">
        <f t="shared" si="0"/>
        <v>662.95469119035101</v>
      </c>
      <c r="J5" s="18">
        <f t="shared" si="0"/>
        <v>1344.6943156206662</v>
      </c>
      <c r="K5" s="18">
        <f t="shared" si="0"/>
        <v>848.08183743280347</v>
      </c>
      <c r="L5" s="18">
        <f t="shared" si="0"/>
        <v>1505.1478617125431</v>
      </c>
      <c r="M5" s="18">
        <f t="shared" si="0"/>
        <v>986.42287523809387</v>
      </c>
      <c r="N5" s="18">
        <f t="shared" si="0"/>
        <v>671.16932127803841</v>
      </c>
      <c r="O5" s="18">
        <f t="shared" si="0"/>
        <v>253.07805024337836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946.30753849713005</v>
      </c>
      <c r="D6" s="18">
        <f t="shared" ref="D6:Q6" si="1">SUM(D28+D36)</f>
        <v>7044.4534057426772</v>
      </c>
      <c r="E6" s="18">
        <f t="shared" si="1"/>
        <v>5851.5547513669517</v>
      </c>
      <c r="F6" s="18">
        <f t="shared" si="1"/>
        <v>4654.1704787147701</v>
      </c>
      <c r="G6" s="18">
        <f t="shared" si="1"/>
        <v>3520.7596622882825</v>
      </c>
      <c r="H6" s="18">
        <f t="shared" si="1"/>
        <v>6619.3140765454718</v>
      </c>
      <c r="I6" s="18">
        <f t="shared" si="1"/>
        <v>2651.8187647614041</v>
      </c>
      <c r="J6" s="18">
        <f t="shared" si="1"/>
        <v>5378.7772624826648</v>
      </c>
      <c r="K6" s="18">
        <f t="shared" si="1"/>
        <v>3392.3273497312139</v>
      </c>
      <c r="L6" s="18">
        <f t="shared" si="1"/>
        <v>6020.5914468501724</v>
      </c>
      <c r="M6" s="18">
        <f t="shared" si="1"/>
        <v>3945.6915009523755</v>
      </c>
      <c r="N6" s="18">
        <f t="shared" si="1"/>
        <v>2684.6772851121536</v>
      </c>
      <c r="O6" s="18">
        <f t="shared" si="1"/>
        <v>1012.3122009735134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8" x14ac:dyDescent="0.25">
      <c r="B17" s="11"/>
    </row>
    <row r="18" spans="1:18" x14ac:dyDescent="0.25">
      <c r="B18" s="11"/>
    </row>
    <row r="19" spans="1:18" x14ac:dyDescent="0.25">
      <c r="B19" s="10"/>
    </row>
    <row r="20" spans="1:18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8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8" x14ac:dyDescent="0.25">
      <c r="B22" s="12"/>
    </row>
    <row r="23" spans="1:18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8" x14ac:dyDescent="0.25">
      <c r="B24" s="10" t="s">
        <v>67</v>
      </c>
    </row>
    <row r="25" spans="1:18" x14ac:dyDescent="0.25">
      <c r="A25" s="37">
        <v>0.25</v>
      </c>
      <c r="B25" s="17" t="s">
        <v>2</v>
      </c>
      <c r="C25" s="18">
        <v>236.57688462428251</v>
      </c>
      <c r="D25" s="18">
        <v>1761.1133514356693</v>
      </c>
      <c r="E25" s="18">
        <v>1462.8886878417379</v>
      </c>
      <c r="F25" s="18">
        <v>1163.5426196786925</v>
      </c>
      <c r="G25" s="18">
        <v>880.18991557207062</v>
      </c>
      <c r="H25" s="18">
        <v>1654.828519136368</v>
      </c>
      <c r="I25" s="18">
        <v>662.95469119035101</v>
      </c>
      <c r="J25" s="18">
        <v>1344.6943156206662</v>
      </c>
      <c r="K25" s="18">
        <v>424.34288624609485</v>
      </c>
      <c r="L25" s="18">
        <v>948.84648863162454</v>
      </c>
      <c r="M25" s="18">
        <v>295.0695844909016</v>
      </c>
      <c r="N25" s="18">
        <v>396.26797998286736</v>
      </c>
      <c r="O25" s="18">
        <v>253.07805024337836</v>
      </c>
      <c r="P25" s="18">
        <v>0</v>
      </c>
      <c r="Q25" s="18">
        <v>0</v>
      </c>
      <c r="R25" s="8"/>
    </row>
    <row r="26" spans="1:18" x14ac:dyDescent="0.25">
      <c r="A26" s="38"/>
      <c r="B26" s="11" t="s">
        <v>3</v>
      </c>
      <c r="C26" s="8">
        <v>103.17759831567433</v>
      </c>
      <c r="D26" s="8">
        <v>768.06931603388705</v>
      </c>
      <c r="E26" s="8">
        <v>638.00544864891822</v>
      </c>
      <c r="F26" s="8">
        <v>507.45250630480803</v>
      </c>
      <c r="G26" s="8">
        <v>383.87470396624269</v>
      </c>
      <c r="H26" s="8">
        <v>721.71561689103964</v>
      </c>
      <c r="I26" s="8">
        <v>289.13252847065809</v>
      </c>
      <c r="J26" s="8">
        <v>586.45767601015677</v>
      </c>
      <c r="K26" s="8">
        <v>185.06744619089278</v>
      </c>
      <c r="L26" s="8">
        <v>413.81769830450833</v>
      </c>
      <c r="M26" s="8">
        <v>128.68785178283775</v>
      </c>
      <c r="N26" s="8">
        <v>172.82321782607235</v>
      </c>
      <c r="O26" s="8">
        <v>110.37420436064521</v>
      </c>
      <c r="P26" s="8">
        <v>0</v>
      </c>
      <c r="Q26" s="8">
        <v>0</v>
      </c>
    </row>
    <row r="27" spans="1:18" x14ac:dyDescent="0.25">
      <c r="A27" s="38"/>
      <c r="B27" s="12" t="s">
        <v>4</v>
      </c>
      <c r="C27" s="8">
        <v>133.3992863086082</v>
      </c>
      <c r="D27" s="8">
        <v>993.04403540178214</v>
      </c>
      <c r="E27" s="8">
        <v>824.88323919281959</v>
      </c>
      <c r="F27" s="8">
        <v>656.09011337388461</v>
      </c>
      <c r="G27" s="8">
        <v>496.31521160582793</v>
      </c>
      <c r="H27" s="8">
        <v>933.1129022453282</v>
      </c>
      <c r="I27" s="8">
        <v>373.82216271969298</v>
      </c>
      <c r="J27" s="8">
        <v>758.23663961050954</v>
      </c>
      <c r="K27" s="8">
        <v>239.27544005520204</v>
      </c>
      <c r="L27" s="8">
        <v>535.02879032711621</v>
      </c>
      <c r="M27" s="8">
        <v>166.38173270806385</v>
      </c>
      <c r="N27" s="8">
        <v>223.44476215679498</v>
      </c>
      <c r="O27" s="8">
        <v>142.70384588273316</v>
      </c>
      <c r="P27" s="8">
        <v>0</v>
      </c>
      <c r="Q27" s="8">
        <v>0</v>
      </c>
    </row>
    <row r="28" spans="1:18" x14ac:dyDescent="0.25">
      <c r="A28" s="39">
        <v>1</v>
      </c>
      <c r="B28" s="17" t="s">
        <v>2</v>
      </c>
      <c r="C28" s="18">
        <v>946.30753849713005</v>
      </c>
      <c r="D28" s="18">
        <v>7044.4534057426772</v>
      </c>
      <c r="E28" s="18">
        <v>5851.5547513669517</v>
      </c>
      <c r="F28" s="18">
        <v>4654.1704787147701</v>
      </c>
      <c r="G28" s="18">
        <v>3520.7596622882825</v>
      </c>
      <c r="H28" s="18">
        <v>6619.3140765454718</v>
      </c>
      <c r="I28" s="18">
        <v>2651.8187647614041</v>
      </c>
      <c r="J28" s="18">
        <v>5378.7772624826648</v>
      </c>
      <c r="K28" s="18">
        <v>1697.3715449843794</v>
      </c>
      <c r="L28" s="18">
        <v>3795.3859545264982</v>
      </c>
      <c r="M28" s="18">
        <v>1180.2783379636064</v>
      </c>
      <c r="N28" s="18">
        <v>1585.0719199314694</v>
      </c>
      <c r="O28" s="18">
        <v>1012.3122009735134</v>
      </c>
      <c r="P28" s="18">
        <v>0</v>
      </c>
      <c r="Q28" s="18">
        <v>0</v>
      </c>
      <c r="R28" s="8"/>
    </row>
    <row r="29" spans="1:18" x14ac:dyDescent="0.25">
      <c r="A29" s="40"/>
      <c r="B29" s="11" t="s">
        <v>3</v>
      </c>
      <c r="C29" s="8">
        <v>412.71039326269732</v>
      </c>
      <c r="D29" s="8">
        <v>3072.2772641355482</v>
      </c>
      <c r="E29" s="8">
        <v>2552.0217945956729</v>
      </c>
      <c r="F29" s="8">
        <v>2029.8100252192321</v>
      </c>
      <c r="G29" s="8">
        <v>1535.4988158649708</v>
      </c>
      <c r="H29" s="8">
        <v>2886.8624675641586</v>
      </c>
      <c r="I29" s="8">
        <v>1156.5301138826323</v>
      </c>
      <c r="J29" s="8">
        <v>2345.8307040406271</v>
      </c>
      <c r="K29" s="8">
        <v>740.26978476357112</v>
      </c>
      <c r="L29" s="8">
        <v>1655.2707932180333</v>
      </c>
      <c r="M29" s="8">
        <v>514.75140713135102</v>
      </c>
      <c r="N29" s="8">
        <v>691.29287130428941</v>
      </c>
      <c r="O29" s="8">
        <v>441.49681744258083</v>
      </c>
      <c r="P29" s="8">
        <v>0</v>
      </c>
      <c r="Q29" s="8">
        <v>0</v>
      </c>
    </row>
    <row r="30" spans="1:18" x14ac:dyDescent="0.25">
      <c r="A30" s="40"/>
      <c r="B30" s="12" t="s">
        <v>4</v>
      </c>
      <c r="C30" s="8">
        <v>533.59714523443279</v>
      </c>
      <c r="D30" s="8">
        <v>3972.1761416071286</v>
      </c>
      <c r="E30" s="8">
        <v>3299.5329567712784</v>
      </c>
      <c r="F30" s="8">
        <v>2624.3604534955384</v>
      </c>
      <c r="G30" s="8">
        <v>1985.2608464233117</v>
      </c>
      <c r="H30" s="8">
        <v>3732.4516089813128</v>
      </c>
      <c r="I30" s="8">
        <v>1495.2886508787719</v>
      </c>
      <c r="J30" s="8">
        <v>3032.9465584420382</v>
      </c>
      <c r="K30" s="8">
        <v>957.10176022080816</v>
      </c>
      <c r="L30" s="8">
        <v>2140.1151613084648</v>
      </c>
      <c r="M30" s="8">
        <v>665.5269308322554</v>
      </c>
      <c r="N30" s="8">
        <v>893.77904862717992</v>
      </c>
      <c r="O30" s="8">
        <v>570.81538353093265</v>
      </c>
      <c r="P30" s="8">
        <v>0</v>
      </c>
      <c r="Q30" s="8">
        <v>0</v>
      </c>
    </row>
    <row r="31" spans="1:18" x14ac:dyDescent="0.25">
      <c r="A31" s="15"/>
      <c r="B31" s="12"/>
    </row>
    <row r="32" spans="1:18" x14ac:dyDescent="0.25">
      <c r="B32" s="10" t="s">
        <v>68</v>
      </c>
    </row>
    <row r="33" spans="1:18" x14ac:dyDescent="0.2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423.73895118670868</v>
      </c>
      <c r="L33" s="19">
        <v>556.30137308091855</v>
      </c>
      <c r="M33" s="19">
        <v>691.3532907471922</v>
      </c>
      <c r="N33" s="19">
        <v>274.90134129517105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184.80405372520428</v>
      </c>
      <c r="L34" s="16">
        <v>242.61812266805768</v>
      </c>
      <c r="M34" s="16">
        <v>301.51792826344365</v>
      </c>
      <c r="N34" s="16">
        <v>119.89193370957923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238.93489746150439</v>
      </c>
      <c r="L35" s="16">
        <v>313.6832504128609</v>
      </c>
      <c r="M35" s="16">
        <v>389.83536248374855</v>
      </c>
      <c r="N35" s="16">
        <v>155.00940758559179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1694.9558047468347</v>
      </c>
      <c r="L36" s="18">
        <v>2225.2054923236742</v>
      </c>
      <c r="M36" s="18">
        <v>2765.4131629887688</v>
      </c>
      <c r="N36" s="18">
        <v>1099.6053651806842</v>
      </c>
      <c r="O36" s="18">
        <v>0</v>
      </c>
      <c r="P36" s="18">
        <v>0</v>
      </c>
      <c r="Q36" s="18">
        <v>0</v>
      </c>
    </row>
    <row r="37" spans="1:18" x14ac:dyDescent="0.2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739.21621490081714</v>
      </c>
      <c r="L37" s="8">
        <v>970.47249067223072</v>
      </c>
      <c r="M37" s="8">
        <v>1206.0717130537746</v>
      </c>
      <c r="N37" s="8">
        <v>479.56773483831694</v>
      </c>
      <c r="O37" s="8">
        <v>0</v>
      </c>
      <c r="P37" s="8">
        <v>0</v>
      </c>
      <c r="Q37" s="8">
        <v>0</v>
      </c>
    </row>
    <row r="38" spans="1:18" x14ac:dyDescent="0.2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955.73958984601757</v>
      </c>
      <c r="L38" s="8">
        <v>1254.7330016514436</v>
      </c>
      <c r="M38" s="8">
        <v>1559.3414499349942</v>
      </c>
      <c r="N38" s="8">
        <v>620.03763034236715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43AB-BD0F-48B3-889D-4715E336D2FC}">
  <sheetPr codeName="Sheet5"/>
  <dimension ref="A1:AV107"/>
  <sheetViews>
    <sheetView topLeftCell="A10" zoomScale="55" zoomScaleNormal="55" workbookViewId="0">
      <selection activeCell="P66" sqref="P66"/>
    </sheetView>
  </sheetViews>
  <sheetFormatPr defaultRowHeight="15" x14ac:dyDescent="0.25"/>
  <sheetData>
    <row r="1" spans="1:17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72</v>
      </c>
    </row>
    <row r="5" spans="1:17" x14ac:dyDescent="0.25">
      <c r="B5" s="20" t="s">
        <v>58</v>
      </c>
      <c r="C5" s="18">
        <f>SUM(C25+C33)</f>
        <v>244.16900525209405</v>
      </c>
      <c r="D5" s="18">
        <f t="shared" ref="D5:Q5" si="0">SUM(D25+D33)</f>
        <v>1718.3353164786315</v>
      </c>
      <c r="E5" s="18">
        <f t="shared" si="0"/>
        <v>1350.77140086643</v>
      </c>
      <c r="F5" s="18">
        <f t="shared" si="0"/>
        <v>1275.5410666064383</v>
      </c>
      <c r="G5" s="18">
        <f t="shared" si="0"/>
        <v>784.28555365295233</v>
      </c>
      <c r="H5" s="18">
        <f t="shared" si="0"/>
        <v>1775.8617763059447</v>
      </c>
      <c r="I5" s="18">
        <f t="shared" si="0"/>
        <v>1156.040036979246</v>
      </c>
      <c r="J5" s="18">
        <f t="shared" si="0"/>
        <v>1983.7390071825971</v>
      </c>
      <c r="K5" s="18">
        <f t="shared" si="0"/>
        <v>866.22539674949803</v>
      </c>
      <c r="L5" s="18">
        <f t="shared" si="0"/>
        <v>1698.2127868983689</v>
      </c>
      <c r="M5" s="18">
        <f t="shared" si="0"/>
        <v>1209.9269909248965</v>
      </c>
      <c r="N5" s="18">
        <f t="shared" si="0"/>
        <v>881.11795684787307</v>
      </c>
      <c r="O5" s="18">
        <f t="shared" si="0"/>
        <v>310.42058278119453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976.67602100837621</v>
      </c>
      <c r="D6" s="18">
        <f t="shared" ref="D6:Q6" si="1">SUM(D28+D36)</f>
        <v>6873.341265914526</v>
      </c>
      <c r="E6" s="18">
        <f t="shared" si="1"/>
        <v>5403.0856034657199</v>
      </c>
      <c r="F6" s="18">
        <f t="shared" si="1"/>
        <v>5102.1642664257533</v>
      </c>
      <c r="G6" s="18">
        <f t="shared" si="1"/>
        <v>3137.1422146118093</v>
      </c>
      <c r="H6" s="18">
        <f t="shared" si="1"/>
        <v>7103.4471052237786</v>
      </c>
      <c r="I6" s="18">
        <f t="shared" si="1"/>
        <v>4624.160147916984</v>
      </c>
      <c r="J6" s="18">
        <f t="shared" si="1"/>
        <v>7934.9560287303884</v>
      </c>
      <c r="K6" s="18">
        <f t="shared" si="1"/>
        <v>3464.9015869979921</v>
      </c>
      <c r="L6" s="18">
        <f t="shared" si="1"/>
        <v>6792.8511475934756</v>
      </c>
      <c r="M6" s="18">
        <f t="shared" si="1"/>
        <v>4839.7079636995859</v>
      </c>
      <c r="N6" s="18">
        <f t="shared" si="1"/>
        <v>3524.4718273914923</v>
      </c>
      <c r="O6" s="18">
        <f t="shared" si="1"/>
        <v>1241.6823311247781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67</v>
      </c>
    </row>
    <row r="25" spans="1:19" x14ac:dyDescent="0.25">
      <c r="A25" s="37">
        <v>0.25</v>
      </c>
      <c r="B25" s="17" t="s">
        <v>2</v>
      </c>
      <c r="C25" s="18">
        <v>244.16900525209405</v>
      </c>
      <c r="D25" s="18">
        <v>1718.3353164786315</v>
      </c>
      <c r="E25" s="18">
        <v>1350.77140086643</v>
      </c>
      <c r="F25" s="18">
        <v>1275.5410666064383</v>
      </c>
      <c r="G25" s="18">
        <v>784.28555365295233</v>
      </c>
      <c r="H25" s="18">
        <v>1775.8617763059447</v>
      </c>
      <c r="I25" s="18">
        <v>1156.040036979246</v>
      </c>
      <c r="J25" s="18">
        <v>1983.7390071825971</v>
      </c>
      <c r="K25" s="18">
        <v>346.47549331862223</v>
      </c>
      <c r="L25" s="18">
        <v>1015.8644114952526</v>
      </c>
      <c r="M25" s="18">
        <v>361.92657676390934</v>
      </c>
      <c r="N25" s="18">
        <v>543.92935242281681</v>
      </c>
      <c r="O25" s="18">
        <v>310.42058278119453</v>
      </c>
      <c r="P25" s="18">
        <v>0</v>
      </c>
      <c r="Q25" s="18">
        <v>0</v>
      </c>
      <c r="R25" s="8"/>
      <c r="S25" s="8"/>
    </row>
    <row r="26" spans="1:19" x14ac:dyDescent="0.25">
      <c r="A26" s="38"/>
      <c r="B26" s="11" t="s">
        <v>3</v>
      </c>
      <c r="C26" s="8">
        <v>83.842777072371021</v>
      </c>
      <c r="D26" s="8">
        <v>590.04215021621553</v>
      </c>
      <c r="E26" s="8">
        <v>463.82801667087153</v>
      </c>
      <c r="F26" s="8">
        <v>437.99541708302382</v>
      </c>
      <c r="G26" s="8">
        <v>269.30805065988869</v>
      </c>
      <c r="H26" s="8">
        <v>609.79559165766466</v>
      </c>
      <c r="I26" s="8">
        <v>396.96114175963868</v>
      </c>
      <c r="J26" s="8">
        <v>681.17649567051546</v>
      </c>
      <c r="K26" s="8">
        <v>118.97278902111546</v>
      </c>
      <c r="L26" s="8">
        <v>348.82762167464494</v>
      </c>
      <c r="M26" s="8">
        <v>124.27838357637978</v>
      </c>
      <c r="N26" s="8">
        <v>186.77451460811179</v>
      </c>
      <c r="O26" s="8">
        <v>106.5922502896218</v>
      </c>
      <c r="P26" s="8">
        <v>0</v>
      </c>
      <c r="Q26" s="8">
        <v>0</v>
      </c>
    </row>
    <row r="27" spans="1:19" x14ac:dyDescent="0.25">
      <c r="A27" s="38"/>
      <c r="B27" s="12" t="s">
        <v>4</v>
      </c>
      <c r="C27" s="8">
        <v>160.32622817972302</v>
      </c>
      <c r="D27" s="8">
        <v>1128.293166262416</v>
      </c>
      <c r="E27" s="8">
        <v>886.94338419555845</v>
      </c>
      <c r="F27" s="8">
        <v>837.54564952341457</v>
      </c>
      <c r="G27" s="8">
        <v>514.97750299306369</v>
      </c>
      <c r="H27" s="8">
        <v>1166.0661846482799</v>
      </c>
      <c r="I27" s="8">
        <v>759.07889521960726</v>
      </c>
      <c r="J27" s="8">
        <v>1302.5625115120815</v>
      </c>
      <c r="K27" s="8">
        <v>227.50270429750677</v>
      </c>
      <c r="L27" s="8">
        <v>667.03678982060774</v>
      </c>
      <c r="M27" s="8">
        <v>237.64819318752959</v>
      </c>
      <c r="N27" s="8">
        <v>357.15483781470505</v>
      </c>
      <c r="O27" s="8">
        <v>203.82833249157272</v>
      </c>
      <c r="P27" s="8">
        <v>0</v>
      </c>
      <c r="Q27" s="8">
        <v>0</v>
      </c>
    </row>
    <row r="28" spans="1:19" x14ac:dyDescent="0.25">
      <c r="A28" s="39">
        <v>1</v>
      </c>
      <c r="B28" s="17" t="s">
        <v>2</v>
      </c>
      <c r="C28" s="18">
        <v>976.67602100837621</v>
      </c>
      <c r="D28" s="18">
        <v>6873.341265914526</v>
      </c>
      <c r="E28" s="18">
        <v>5403.0856034657199</v>
      </c>
      <c r="F28" s="18">
        <v>5102.1642664257533</v>
      </c>
      <c r="G28" s="18">
        <v>3137.1422146118093</v>
      </c>
      <c r="H28" s="18">
        <v>7103.4471052237786</v>
      </c>
      <c r="I28" s="18">
        <v>4624.160147916984</v>
      </c>
      <c r="J28" s="18">
        <v>7934.9560287303884</v>
      </c>
      <c r="K28" s="18">
        <v>1385.9019732744889</v>
      </c>
      <c r="L28" s="18">
        <v>4063.4576459810105</v>
      </c>
      <c r="M28" s="18">
        <v>1447.7063070556374</v>
      </c>
      <c r="N28" s="18">
        <v>2175.7174096912672</v>
      </c>
      <c r="O28" s="18">
        <v>1241.6823311247781</v>
      </c>
      <c r="P28" s="18">
        <v>0</v>
      </c>
      <c r="Q28" s="18">
        <v>0</v>
      </c>
      <c r="R28" s="8"/>
      <c r="S28" s="8"/>
    </row>
    <row r="29" spans="1:19" x14ac:dyDescent="0.25">
      <c r="A29" s="40"/>
      <c r="B29" s="11" t="s">
        <v>3</v>
      </c>
      <c r="C29" s="8">
        <v>335.37110828948408</v>
      </c>
      <c r="D29" s="8">
        <v>2360.1686008648621</v>
      </c>
      <c r="E29" s="8">
        <v>1855.3120666834861</v>
      </c>
      <c r="F29" s="8">
        <v>1751.9816683320953</v>
      </c>
      <c r="G29" s="8">
        <v>1077.2322026395548</v>
      </c>
      <c r="H29" s="8">
        <v>2439.1823666306586</v>
      </c>
      <c r="I29" s="8">
        <v>1587.8445670385547</v>
      </c>
      <c r="J29" s="8">
        <v>2724.7059826820619</v>
      </c>
      <c r="K29" s="8">
        <v>475.89115608446184</v>
      </c>
      <c r="L29" s="8">
        <v>1395.3104866985798</v>
      </c>
      <c r="M29" s="8">
        <v>497.11353430551912</v>
      </c>
      <c r="N29" s="8">
        <v>747.09805843244715</v>
      </c>
      <c r="O29" s="8">
        <v>426.36900115848721</v>
      </c>
      <c r="P29" s="8">
        <v>0</v>
      </c>
      <c r="Q29" s="8">
        <v>0</v>
      </c>
    </row>
    <row r="30" spans="1:19" x14ac:dyDescent="0.25">
      <c r="A30" s="40"/>
      <c r="B30" s="12" t="s">
        <v>4</v>
      </c>
      <c r="C30" s="8">
        <v>641.30491271889207</v>
      </c>
      <c r="D30" s="8">
        <v>4513.1726650496639</v>
      </c>
      <c r="E30" s="8">
        <v>3547.7735367822338</v>
      </c>
      <c r="F30" s="8">
        <v>3350.1825980936583</v>
      </c>
      <c r="G30" s="8">
        <v>2059.9100119722548</v>
      </c>
      <c r="H30" s="8">
        <v>4664.2647385931195</v>
      </c>
      <c r="I30" s="8">
        <v>3036.315580878429</v>
      </c>
      <c r="J30" s="8">
        <v>5210.2500460483261</v>
      </c>
      <c r="K30" s="8">
        <v>910.01081719002707</v>
      </c>
      <c r="L30" s="8">
        <v>2668.1471592824309</v>
      </c>
      <c r="M30" s="8">
        <v>950.59277275011834</v>
      </c>
      <c r="N30" s="8">
        <v>1428.6193512588202</v>
      </c>
      <c r="O30" s="8">
        <v>815.31332996629089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68</v>
      </c>
    </row>
    <row r="33" spans="1:18" x14ac:dyDescent="0.2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519.74990343087575</v>
      </c>
      <c r="L33" s="19">
        <v>682.34837540311628</v>
      </c>
      <c r="M33" s="19">
        <v>848.00041416098725</v>
      </c>
      <c r="N33" s="19">
        <v>337.18860442505633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178.47177303175565</v>
      </c>
      <c r="L34" s="16">
        <v>234.30485235237438</v>
      </c>
      <c r="M34" s="16">
        <v>291.18646573659737</v>
      </c>
      <c r="N34" s="16">
        <v>115.78385619815042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341.27813039912007</v>
      </c>
      <c r="L35" s="16">
        <v>448.04352305074195</v>
      </c>
      <c r="M35" s="16">
        <v>556.81394842438988</v>
      </c>
      <c r="N35" s="16">
        <v>221.40474822690589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2078.999613723503</v>
      </c>
      <c r="L36" s="18">
        <v>2729.3935016124651</v>
      </c>
      <c r="M36" s="18">
        <v>3392.001656643949</v>
      </c>
      <c r="N36" s="18">
        <v>1348.7544177002253</v>
      </c>
      <c r="O36" s="18">
        <v>0</v>
      </c>
      <c r="P36" s="18">
        <v>0</v>
      </c>
      <c r="Q36" s="18">
        <v>0</v>
      </c>
    </row>
    <row r="37" spans="1:18" x14ac:dyDescent="0.2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713.88709212702258</v>
      </c>
      <c r="L37" s="8">
        <v>937.21940940949753</v>
      </c>
      <c r="M37" s="8">
        <v>1164.7458629463895</v>
      </c>
      <c r="N37" s="8">
        <v>463.13542479260167</v>
      </c>
      <c r="O37" s="8">
        <v>0</v>
      </c>
      <c r="P37" s="8">
        <v>0</v>
      </c>
      <c r="Q37" s="8">
        <v>0</v>
      </c>
    </row>
    <row r="38" spans="1:18" x14ac:dyDescent="0.2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1365.1125215964803</v>
      </c>
      <c r="L38" s="8">
        <v>1792.1740922029678</v>
      </c>
      <c r="M38" s="8">
        <v>2227.2557936975595</v>
      </c>
      <c r="N38" s="8">
        <v>885.61899290762358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5B29-98D7-456E-B23D-F390A7E022D4}">
  <sheetPr codeName="Sheet6"/>
  <dimension ref="A1:AV107"/>
  <sheetViews>
    <sheetView zoomScale="55" zoomScaleNormal="55" workbookViewId="0">
      <selection activeCell="P79" sqref="P79"/>
    </sheetView>
  </sheetViews>
  <sheetFormatPr defaultRowHeight="15" x14ac:dyDescent="0.25"/>
  <sheetData>
    <row r="1" spans="1:17" x14ac:dyDescent="0.25">
      <c r="A1" s="9" t="s">
        <v>9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72</v>
      </c>
    </row>
    <row r="5" spans="1:17" x14ac:dyDescent="0.25">
      <c r="B5" s="20" t="s">
        <v>58</v>
      </c>
      <c r="C5" s="18">
        <f>SUM(C25+C33)</f>
        <v>147.08585915645506</v>
      </c>
      <c r="D5" s="18">
        <f t="shared" ref="D5:Q5" si="0">SUM(D25+D33)</f>
        <v>1026.535789291232</v>
      </c>
      <c r="E5" s="18">
        <f t="shared" si="0"/>
        <v>803.44640515621836</v>
      </c>
      <c r="F5" s="18">
        <f t="shared" si="0"/>
        <v>749.35537026985116</v>
      </c>
      <c r="G5" s="18">
        <f t="shared" si="0"/>
        <v>457.58425990631247</v>
      </c>
      <c r="H5" s="18">
        <f t="shared" si="0"/>
        <v>1036.1103718180239</v>
      </c>
      <c r="I5" s="18">
        <f t="shared" si="0"/>
        <v>674.48102579394367</v>
      </c>
      <c r="J5" s="18">
        <f t="shared" si="0"/>
        <v>1157.394448005608</v>
      </c>
      <c r="K5" s="18">
        <f t="shared" si="0"/>
        <v>491.63244183958358</v>
      </c>
      <c r="L5" s="18">
        <f t="shared" si="0"/>
        <v>963.83285726669999</v>
      </c>
      <c r="M5" s="18">
        <f t="shared" si="0"/>
        <v>686.70274876279905</v>
      </c>
      <c r="N5" s="18">
        <f t="shared" si="0"/>
        <v>500.08482122476602</v>
      </c>
      <c r="O5" s="18">
        <f t="shared" si="0"/>
        <v>176.18143000962951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588.34343662582023</v>
      </c>
      <c r="D6" s="18">
        <f t="shared" ref="D6:Q6" si="1">SUM(D28+D36)</f>
        <v>4106.1431571649282</v>
      </c>
      <c r="E6" s="18">
        <f t="shared" si="1"/>
        <v>3213.7856206248734</v>
      </c>
      <c r="F6" s="18">
        <f t="shared" si="1"/>
        <v>2997.4214810794047</v>
      </c>
      <c r="G6" s="18">
        <f t="shared" si="1"/>
        <v>1830.3370396252499</v>
      </c>
      <c r="H6" s="18">
        <f t="shared" si="1"/>
        <v>4144.4414872720954</v>
      </c>
      <c r="I6" s="18">
        <f t="shared" si="1"/>
        <v>2697.9241031757747</v>
      </c>
      <c r="J6" s="18">
        <f t="shared" si="1"/>
        <v>4629.5777920224318</v>
      </c>
      <c r="K6" s="18">
        <f t="shared" si="1"/>
        <v>1966.5297673583343</v>
      </c>
      <c r="L6" s="18">
        <f t="shared" si="1"/>
        <v>3855.3314290668</v>
      </c>
      <c r="M6" s="18">
        <f t="shared" si="1"/>
        <v>2746.8109950511962</v>
      </c>
      <c r="N6" s="18">
        <f t="shared" si="1"/>
        <v>2000.3392848990641</v>
      </c>
      <c r="O6" s="18">
        <f t="shared" si="1"/>
        <v>704.72572003851803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67</v>
      </c>
    </row>
    <row r="25" spans="1:19" x14ac:dyDescent="0.25">
      <c r="A25" s="37">
        <v>0.25</v>
      </c>
      <c r="B25" s="17" t="s">
        <v>2</v>
      </c>
      <c r="C25" s="18">
        <v>147.08585915645506</v>
      </c>
      <c r="D25" s="18">
        <v>1026.535789291232</v>
      </c>
      <c r="E25" s="18">
        <v>803.44640515621836</v>
      </c>
      <c r="F25" s="18">
        <v>749.35537026985116</v>
      </c>
      <c r="G25" s="18">
        <v>457.58425990631247</v>
      </c>
      <c r="H25" s="18">
        <v>1036.1103718180239</v>
      </c>
      <c r="I25" s="18">
        <v>674.48102579394367</v>
      </c>
      <c r="J25" s="18">
        <v>1157.394448005608</v>
      </c>
      <c r="K25" s="18">
        <v>196.64465329347587</v>
      </c>
      <c r="L25" s="18">
        <v>576.56113879303894</v>
      </c>
      <c r="M25" s="18">
        <v>205.4140266133744</v>
      </c>
      <c r="N25" s="18">
        <v>308.71100838571414</v>
      </c>
      <c r="O25" s="18">
        <v>176.18143000962951</v>
      </c>
      <c r="P25" s="18">
        <v>0</v>
      </c>
      <c r="Q25" s="18">
        <v>0</v>
      </c>
      <c r="R25" s="8"/>
      <c r="S25" s="8"/>
    </row>
    <row r="26" spans="1:19" x14ac:dyDescent="0.25">
      <c r="A26" s="38"/>
      <c r="B26" s="11" t="s">
        <v>3</v>
      </c>
      <c r="C26" s="8">
        <v>50.506356804052473</v>
      </c>
      <c r="D26" s="8">
        <v>352.491960433283</v>
      </c>
      <c r="E26" s="8">
        <v>275.88750573628749</v>
      </c>
      <c r="F26" s="8">
        <v>257.31372084942524</v>
      </c>
      <c r="G26" s="8">
        <v>157.12532823541824</v>
      </c>
      <c r="H26" s="8">
        <v>355.77968152436091</v>
      </c>
      <c r="I26" s="8">
        <v>231.6033610686988</v>
      </c>
      <c r="J26" s="8">
        <v>397.42621955127072</v>
      </c>
      <c r="K26" s="8">
        <v>67.52386041601072</v>
      </c>
      <c r="L26" s="8">
        <v>197.97962062591705</v>
      </c>
      <c r="M26" s="8">
        <v>70.535088690318261</v>
      </c>
      <c r="N26" s="8">
        <v>106.00521646532084</v>
      </c>
      <c r="O26" s="8">
        <v>60.497196789321897</v>
      </c>
      <c r="P26" s="8">
        <v>0</v>
      </c>
      <c r="Q26" s="8">
        <v>0</v>
      </c>
      <c r="R26" s="8"/>
      <c r="S26" s="8"/>
    </row>
    <row r="27" spans="1:19" x14ac:dyDescent="0.25">
      <c r="A27" s="38"/>
      <c r="B27" s="12" t="s">
        <v>4</v>
      </c>
      <c r="C27" s="8">
        <v>96.579502352402585</v>
      </c>
      <c r="D27" s="8">
        <v>674.04382885794905</v>
      </c>
      <c r="E27" s="8">
        <v>527.55889941993087</v>
      </c>
      <c r="F27" s="8">
        <v>492.04164942042593</v>
      </c>
      <c r="G27" s="8">
        <v>300.45893167089423</v>
      </c>
      <c r="H27" s="8">
        <v>680.330690293663</v>
      </c>
      <c r="I27" s="8">
        <v>442.87766472524487</v>
      </c>
      <c r="J27" s="8">
        <v>759.96822845433724</v>
      </c>
      <c r="K27" s="8">
        <v>129.12079287746514</v>
      </c>
      <c r="L27" s="8">
        <v>378.58151816712183</v>
      </c>
      <c r="M27" s="8">
        <v>134.87893792305616</v>
      </c>
      <c r="N27" s="8">
        <v>202.7057919203933</v>
      </c>
      <c r="O27" s="8">
        <v>115.68423322030762</v>
      </c>
      <c r="P27" s="8">
        <v>0</v>
      </c>
      <c r="Q27" s="8">
        <v>0</v>
      </c>
      <c r="R27" s="8"/>
      <c r="S27" s="8"/>
    </row>
    <row r="28" spans="1:19" x14ac:dyDescent="0.25">
      <c r="A28" s="39">
        <v>1</v>
      </c>
      <c r="B28" s="17" t="s">
        <v>2</v>
      </c>
      <c r="C28" s="18">
        <v>588.34343662582023</v>
      </c>
      <c r="D28" s="18">
        <v>4106.1431571649282</v>
      </c>
      <c r="E28" s="18">
        <v>3213.7856206248734</v>
      </c>
      <c r="F28" s="18">
        <v>2997.4214810794047</v>
      </c>
      <c r="G28" s="18">
        <v>1830.3370396252499</v>
      </c>
      <c r="H28" s="18">
        <v>4144.4414872720954</v>
      </c>
      <c r="I28" s="18">
        <v>2697.9241031757747</v>
      </c>
      <c r="J28" s="18">
        <v>4629.5777920224318</v>
      </c>
      <c r="K28" s="18">
        <v>786.57861317390348</v>
      </c>
      <c r="L28" s="18">
        <v>2306.2445551721557</v>
      </c>
      <c r="M28" s="18">
        <v>821.65610645349761</v>
      </c>
      <c r="N28" s="18">
        <v>1234.8440335428566</v>
      </c>
      <c r="O28" s="18">
        <v>704.72572003851803</v>
      </c>
      <c r="P28" s="18">
        <v>0</v>
      </c>
      <c r="Q28" s="18">
        <v>0</v>
      </c>
      <c r="R28" s="8"/>
      <c r="S28" s="8"/>
    </row>
    <row r="29" spans="1:19" x14ac:dyDescent="0.25">
      <c r="A29" s="40"/>
      <c r="B29" s="11" t="s">
        <v>3</v>
      </c>
      <c r="C29" s="8">
        <v>202.02542721620989</v>
      </c>
      <c r="D29" s="8">
        <v>1409.967841733132</v>
      </c>
      <c r="E29" s="8">
        <v>1103.55002294515</v>
      </c>
      <c r="F29" s="8">
        <v>1029.254883397701</v>
      </c>
      <c r="G29" s="8">
        <v>628.50131294167295</v>
      </c>
      <c r="H29" s="8">
        <v>1423.1187260974436</v>
      </c>
      <c r="I29" s="8">
        <v>926.41344427479521</v>
      </c>
      <c r="J29" s="8">
        <v>1589.7048782050829</v>
      </c>
      <c r="K29" s="8">
        <v>270.09544166404288</v>
      </c>
      <c r="L29" s="8">
        <v>791.9184825036682</v>
      </c>
      <c r="M29" s="8">
        <v>282.14035476127304</v>
      </c>
      <c r="N29" s="8">
        <v>424.02086586128337</v>
      </c>
      <c r="O29" s="8">
        <v>241.98878715728759</v>
      </c>
      <c r="P29" s="8">
        <v>0</v>
      </c>
      <c r="Q29" s="8">
        <v>0</v>
      </c>
    </row>
    <row r="30" spans="1:19" x14ac:dyDescent="0.25">
      <c r="A30" s="40"/>
      <c r="B30" s="12" t="s">
        <v>4</v>
      </c>
      <c r="C30" s="8">
        <v>386.31800940961034</v>
      </c>
      <c r="D30" s="8">
        <v>2696.1753154317962</v>
      </c>
      <c r="E30" s="8">
        <v>2110.2355976797235</v>
      </c>
      <c r="F30" s="8">
        <v>1968.1665976817037</v>
      </c>
      <c r="G30" s="8">
        <v>1201.8357266835769</v>
      </c>
      <c r="H30" s="8">
        <v>2721.322761174652</v>
      </c>
      <c r="I30" s="8">
        <v>1771.5106589009795</v>
      </c>
      <c r="J30" s="8">
        <v>3039.8729138173489</v>
      </c>
      <c r="K30" s="8">
        <v>516.48317150986054</v>
      </c>
      <c r="L30" s="8">
        <v>1514.3260726684873</v>
      </c>
      <c r="M30" s="8">
        <v>539.51575169222463</v>
      </c>
      <c r="N30" s="8">
        <v>810.82316768157318</v>
      </c>
      <c r="O30" s="8">
        <v>462.73693288123047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68</v>
      </c>
    </row>
    <row r="33" spans="1:18" x14ac:dyDescent="0.25">
      <c r="A33" s="37">
        <v>0.25</v>
      </c>
      <c r="B33" s="17" t="s">
        <v>2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294.98778854610771</v>
      </c>
      <c r="L33" s="32">
        <v>387.27171847366105</v>
      </c>
      <c r="M33" s="32">
        <v>481.28872214942464</v>
      </c>
      <c r="N33" s="32">
        <v>191.37381283905188</v>
      </c>
      <c r="O33" s="32">
        <v>0</v>
      </c>
      <c r="P33" s="32">
        <v>0</v>
      </c>
      <c r="Q33" s="32">
        <v>0</v>
      </c>
      <c r="R33" s="14"/>
    </row>
    <row r="34" spans="1:18" x14ac:dyDescent="0.25">
      <c r="A34" s="38"/>
      <c r="B34" s="11" t="s">
        <v>3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101.29293588515742</v>
      </c>
      <c r="L34" s="33">
        <v>132.98140083299012</v>
      </c>
      <c r="M34" s="33">
        <v>165.26496881517872</v>
      </c>
      <c r="N34" s="33">
        <v>65.713958701630389</v>
      </c>
      <c r="O34" s="33">
        <v>0</v>
      </c>
      <c r="P34" s="33">
        <v>0</v>
      </c>
      <c r="Q34" s="33">
        <v>0</v>
      </c>
      <c r="R34" s="13"/>
    </row>
    <row r="35" spans="1:18" x14ac:dyDescent="0.25">
      <c r="A35" s="38"/>
      <c r="B35" s="12" t="s">
        <v>4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193.69485266095026</v>
      </c>
      <c r="L35" s="33">
        <v>254.29031764067091</v>
      </c>
      <c r="M35" s="33">
        <v>316.02375333424595</v>
      </c>
      <c r="N35" s="33">
        <v>125.65985413742148</v>
      </c>
      <c r="O35" s="33">
        <v>0</v>
      </c>
      <c r="P35" s="33">
        <v>0</v>
      </c>
      <c r="Q35" s="33">
        <v>0</v>
      </c>
      <c r="R35" s="13"/>
    </row>
    <row r="36" spans="1:18" x14ac:dyDescent="0.2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1179.9511541844308</v>
      </c>
      <c r="L36" s="18">
        <v>1549.0868738946442</v>
      </c>
      <c r="M36" s="18">
        <v>1925.1548885976986</v>
      </c>
      <c r="N36" s="18">
        <v>765.49525135620752</v>
      </c>
      <c r="O36" s="18">
        <v>0</v>
      </c>
      <c r="P36" s="18">
        <v>0</v>
      </c>
      <c r="Q36" s="18">
        <v>0</v>
      </c>
    </row>
    <row r="37" spans="1:18" x14ac:dyDescent="0.2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405.17174354062968</v>
      </c>
      <c r="L37" s="8">
        <v>531.92560333196047</v>
      </c>
      <c r="M37" s="8">
        <v>661.05987526071488</v>
      </c>
      <c r="N37" s="8">
        <v>262.85583480652156</v>
      </c>
      <c r="O37" s="8">
        <v>0</v>
      </c>
      <c r="P37" s="8">
        <v>0</v>
      </c>
      <c r="Q37" s="8">
        <v>0</v>
      </c>
    </row>
    <row r="38" spans="1:18" x14ac:dyDescent="0.2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774.77941064380104</v>
      </c>
      <c r="L38" s="8">
        <v>1017.1612705626836</v>
      </c>
      <c r="M38" s="8">
        <v>1264.0950133369838</v>
      </c>
      <c r="N38" s="8">
        <v>502.6394165496859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13F-CCB9-4428-917A-97C98E46CA02}">
  <sheetPr codeName="Sheet7"/>
  <dimension ref="A1:AV107"/>
  <sheetViews>
    <sheetView topLeftCell="A12" zoomScale="55" zoomScaleNormal="55" workbookViewId="0">
      <selection activeCell="P83" sqref="P83"/>
    </sheetView>
  </sheetViews>
  <sheetFormatPr defaultRowHeight="15" x14ac:dyDescent="0.25"/>
  <sheetData>
    <row r="1" spans="1:17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72</v>
      </c>
    </row>
    <row r="5" spans="1:17" x14ac:dyDescent="0.25">
      <c r="B5" s="20" t="s">
        <v>58</v>
      </c>
      <c r="C5" s="18">
        <f>SUM(C25+C33)</f>
        <v>89.842007930203238</v>
      </c>
      <c r="D5" s="18">
        <f t="shared" ref="D5:Q5" si="0">SUM(D25+D33)</f>
        <v>723.46069376885373</v>
      </c>
      <c r="E5" s="18">
        <f t="shared" si="0"/>
        <v>698.65898664589383</v>
      </c>
      <c r="F5" s="18">
        <f t="shared" si="0"/>
        <v>486.59531032269388</v>
      </c>
      <c r="G5" s="18">
        <f t="shared" si="0"/>
        <v>905.08218454181338</v>
      </c>
      <c r="H5" s="18">
        <f t="shared" si="0"/>
        <v>787.6775260510351</v>
      </c>
      <c r="I5" s="18">
        <f t="shared" si="0"/>
        <v>97.057457813369211</v>
      </c>
      <c r="J5" s="18">
        <f t="shared" si="0"/>
        <v>206.75888959001327</v>
      </c>
      <c r="K5" s="18">
        <f t="shared" si="0"/>
        <v>138.97507208131987</v>
      </c>
      <c r="L5" s="18">
        <f t="shared" si="0"/>
        <v>747.53031856134805</v>
      </c>
      <c r="M5" s="18">
        <f t="shared" si="0"/>
        <v>323.52038868494958</v>
      </c>
      <c r="N5" s="18">
        <f t="shared" si="0"/>
        <v>184.01718559908807</v>
      </c>
      <c r="O5" s="18">
        <f t="shared" si="0"/>
        <v>83.002849221845665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C28+C36</f>
        <v>359.36803172081295</v>
      </c>
      <c r="D6" s="18">
        <f t="shared" ref="D6:Q6" si="1">D28+D36</f>
        <v>2893.8427750754149</v>
      </c>
      <c r="E6" s="18">
        <f t="shared" si="1"/>
        <v>2794.6359465835753</v>
      </c>
      <c r="F6" s="18">
        <f t="shared" si="1"/>
        <v>1946.3812412907755</v>
      </c>
      <c r="G6" s="18">
        <f t="shared" si="1"/>
        <v>3620.3287381672535</v>
      </c>
      <c r="H6" s="18">
        <f t="shared" si="1"/>
        <v>3150.7101042041404</v>
      </c>
      <c r="I6" s="18">
        <f t="shared" si="1"/>
        <v>388.22983125347685</v>
      </c>
      <c r="J6" s="18">
        <f t="shared" si="1"/>
        <v>827.03555836005307</v>
      </c>
      <c r="K6" s="18">
        <f t="shared" si="1"/>
        <v>555.90028832527946</v>
      </c>
      <c r="L6" s="18">
        <f t="shared" si="1"/>
        <v>2990.1212742453922</v>
      </c>
      <c r="M6" s="18">
        <f t="shared" si="1"/>
        <v>1294.0815547397983</v>
      </c>
      <c r="N6" s="18">
        <f t="shared" si="1"/>
        <v>736.06874239635226</v>
      </c>
      <c r="O6" s="18">
        <f t="shared" si="1"/>
        <v>332.01139688738266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67</v>
      </c>
    </row>
    <row r="25" spans="1:19" x14ac:dyDescent="0.25">
      <c r="A25" s="37">
        <v>0.25</v>
      </c>
      <c r="B25" s="17" t="s">
        <v>2</v>
      </c>
      <c r="C25" s="18">
        <v>89.842007930203238</v>
      </c>
      <c r="D25" s="18">
        <v>723.46069376885373</v>
      </c>
      <c r="E25" s="18">
        <v>698.65898664589383</v>
      </c>
      <c r="F25" s="18">
        <v>486.59531032269388</v>
      </c>
      <c r="G25" s="18">
        <v>905.08218454181338</v>
      </c>
      <c r="H25" s="18">
        <v>787.6775260510351</v>
      </c>
      <c r="I25" s="18">
        <v>97.057457813369211</v>
      </c>
      <c r="J25" s="18">
        <v>206.75888959001327</v>
      </c>
      <c r="K25" s="18">
        <v>0</v>
      </c>
      <c r="L25" s="18">
        <v>565.07830841137127</v>
      </c>
      <c r="M25" s="18">
        <v>96.774952264323304</v>
      </c>
      <c r="N25" s="18">
        <v>93.856879083121356</v>
      </c>
      <c r="O25" s="18">
        <v>83.002849221845665</v>
      </c>
      <c r="P25" s="18">
        <v>0</v>
      </c>
      <c r="Q25" s="18">
        <v>0</v>
      </c>
      <c r="R25" s="8"/>
      <c r="S25" s="8"/>
    </row>
    <row r="26" spans="1:19" x14ac:dyDescent="0.25">
      <c r="A26" s="38"/>
      <c r="B26" s="11" t="s">
        <v>3</v>
      </c>
      <c r="C26" s="8">
        <v>30.849957531870718</v>
      </c>
      <c r="D26" s="8">
        <v>248.42200428207164</v>
      </c>
      <c r="E26" s="8">
        <v>239.90559164739827</v>
      </c>
      <c r="F26" s="8">
        <v>167.08714558477701</v>
      </c>
      <c r="G26" s="8">
        <v>310.78720967211308</v>
      </c>
      <c r="H26" s="8">
        <v>270.47278647602747</v>
      </c>
      <c r="I26" s="8">
        <v>33.327599423422647</v>
      </c>
      <c r="J26" s="8">
        <v>70.996887871695932</v>
      </c>
      <c r="K26" s="8">
        <v>0</v>
      </c>
      <c r="L26" s="8">
        <v>194.03664519848306</v>
      </c>
      <c r="M26" s="8">
        <v>33.230592640166478</v>
      </c>
      <c r="N26" s="8">
        <v>32.228584383795933</v>
      </c>
      <c r="O26" s="8">
        <v>28.5015265409865</v>
      </c>
      <c r="P26" s="8">
        <v>0</v>
      </c>
      <c r="Q26" s="8">
        <v>0</v>
      </c>
      <c r="R26" s="8"/>
      <c r="S26" s="8"/>
    </row>
    <row r="27" spans="1:19" x14ac:dyDescent="0.25">
      <c r="A27" s="38"/>
      <c r="B27" s="12" t="s">
        <v>4</v>
      </c>
      <c r="C27" s="8">
        <v>58.992050398332523</v>
      </c>
      <c r="D27" s="8">
        <v>475.03868948678206</v>
      </c>
      <c r="E27" s="8">
        <v>458.75339499849554</v>
      </c>
      <c r="F27" s="8">
        <v>319.50816473791684</v>
      </c>
      <c r="G27" s="8">
        <v>594.29497486970035</v>
      </c>
      <c r="H27" s="8">
        <v>517.20473957500769</v>
      </c>
      <c r="I27" s="8">
        <v>63.729858389946571</v>
      </c>
      <c r="J27" s="8">
        <v>135.76200171831735</v>
      </c>
      <c r="K27" s="8">
        <v>0</v>
      </c>
      <c r="L27" s="8">
        <v>371.04166321288818</v>
      </c>
      <c r="M27" s="8">
        <v>63.544359624156833</v>
      </c>
      <c r="N27" s="8">
        <v>61.628294699325416</v>
      </c>
      <c r="O27" s="8">
        <v>54.501322680859161</v>
      </c>
      <c r="P27" s="8">
        <v>0</v>
      </c>
      <c r="Q27" s="8">
        <v>0</v>
      </c>
      <c r="R27" s="8"/>
      <c r="S27" s="8"/>
    </row>
    <row r="28" spans="1:19" x14ac:dyDescent="0.25">
      <c r="A28" s="39">
        <v>1</v>
      </c>
      <c r="B28" s="17" t="s">
        <v>2</v>
      </c>
      <c r="C28" s="18">
        <v>359.36803172081295</v>
      </c>
      <c r="D28" s="18">
        <v>2893.8427750754149</v>
      </c>
      <c r="E28" s="18">
        <v>2794.6359465835753</v>
      </c>
      <c r="F28" s="18">
        <v>1946.3812412907755</v>
      </c>
      <c r="G28" s="18">
        <v>3620.3287381672535</v>
      </c>
      <c r="H28" s="18">
        <v>3150.7101042041404</v>
      </c>
      <c r="I28" s="18">
        <v>388.22983125347685</v>
      </c>
      <c r="J28" s="18">
        <v>827.03555836005307</v>
      </c>
      <c r="K28" s="18">
        <v>0</v>
      </c>
      <c r="L28" s="18">
        <v>2260.3132336454851</v>
      </c>
      <c r="M28" s="18">
        <v>387.09980905729321</v>
      </c>
      <c r="N28" s="18">
        <v>375.42751633248542</v>
      </c>
      <c r="O28" s="18">
        <v>332.01139688738266</v>
      </c>
      <c r="P28" s="18">
        <v>0</v>
      </c>
      <c r="Q28" s="18">
        <v>0</v>
      </c>
      <c r="R28" s="8"/>
      <c r="S28" s="8"/>
    </row>
    <row r="29" spans="1:19" x14ac:dyDescent="0.25">
      <c r="A29" s="40"/>
      <c r="B29" s="11" t="s">
        <v>3</v>
      </c>
      <c r="C29" s="8">
        <v>123.39983012748287</v>
      </c>
      <c r="D29" s="8">
        <v>993.68801712828656</v>
      </c>
      <c r="E29" s="8">
        <v>959.62236658959307</v>
      </c>
      <c r="F29" s="8">
        <v>668.34858233910802</v>
      </c>
      <c r="G29" s="8">
        <v>1243.1488386884523</v>
      </c>
      <c r="H29" s="8">
        <v>1081.8911459041099</v>
      </c>
      <c r="I29" s="8">
        <v>133.31039769369059</v>
      </c>
      <c r="J29" s="8">
        <v>283.98755148678373</v>
      </c>
      <c r="K29" s="8">
        <v>0</v>
      </c>
      <c r="L29" s="8">
        <v>776.14658079393223</v>
      </c>
      <c r="M29" s="8">
        <v>132.92237056066591</v>
      </c>
      <c r="N29" s="8">
        <v>128.91433753518373</v>
      </c>
      <c r="O29" s="8">
        <v>114.006106163946</v>
      </c>
      <c r="P29" s="8">
        <v>0</v>
      </c>
      <c r="Q29" s="8">
        <v>0</v>
      </c>
      <c r="R29" s="8"/>
      <c r="S29" s="8"/>
    </row>
    <row r="30" spans="1:19" x14ac:dyDescent="0.25">
      <c r="A30" s="40"/>
      <c r="B30" s="12" t="s">
        <v>4</v>
      </c>
      <c r="C30" s="8">
        <v>235.96820159333009</v>
      </c>
      <c r="D30" s="8">
        <v>1900.1547579471282</v>
      </c>
      <c r="E30" s="8">
        <v>1835.0135799939821</v>
      </c>
      <c r="F30" s="8">
        <v>1278.0326589516674</v>
      </c>
      <c r="G30" s="8">
        <v>2377.1798994788014</v>
      </c>
      <c r="H30" s="8">
        <v>2068.8189583000308</v>
      </c>
      <c r="I30" s="8">
        <v>254.91943355978628</v>
      </c>
      <c r="J30" s="8">
        <v>543.0480068732694</v>
      </c>
      <c r="K30" s="8">
        <v>0</v>
      </c>
      <c r="L30" s="8">
        <v>1484.1666528515527</v>
      </c>
      <c r="M30" s="8">
        <v>254.17743849662733</v>
      </c>
      <c r="N30" s="8">
        <v>246.51317879730166</v>
      </c>
      <c r="O30" s="8">
        <v>218.00529072343664</v>
      </c>
      <c r="P30" s="8">
        <v>0</v>
      </c>
      <c r="Q30" s="8">
        <v>0</v>
      </c>
      <c r="R30" s="8"/>
      <c r="S30" s="8"/>
    </row>
    <row r="31" spans="1:19" x14ac:dyDescent="0.25">
      <c r="A31" s="15"/>
      <c r="B31" s="12"/>
    </row>
    <row r="32" spans="1:19" x14ac:dyDescent="0.25">
      <c r="B32" s="10" t="s">
        <v>68</v>
      </c>
    </row>
    <row r="33" spans="1:18" x14ac:dyDescent="0.2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138.97507208131987</v>
      </c>
      <c r="L33" s="19">
        <v>182.45201014997676</v>
      </c>
      <c r="M33" s="19">
        <v>226.74543642062628</v>
      </c>
      <c r="N33" s="19">
        <v>90.160306515966695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47.72127393933782</v>
      </c>
      <c r="L34" s="16">
        <v>62.650389215521791</v>
      </c>
      <c r="M34" s="16">
        <v>77.859870290924263</v>
      </c>
      <c r="N34" s="16">
        <v>30.959254931600316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91.253798141982045</v>
      </c>
      <c r="L35" s="16">
        <v>119.80162093445496</v>
      </c>
      <c r="M35" s="16">
        <v>148.88556612970203</v>
      </c>
      <c r="N35" s="16">
        <v>59.201051584366382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555.90028832527946</v>
      </c>
      <c r="L36" s="18">
        <v>729.80804059990703</v>
      </c>
      <c r="M36" s="18">
        <v>906.98174568250511</v>
      </c>
      <c r="N36" s="18">
        <v>360.64122606386678</v>
      </c>
      <c r="O36" s="18">
        <v>0</v>
      </c>
      <c r="P36" s="18">
        <v>0</v>
      </c>
      <c r="Q36" s="18">
        <v>0</v>
      </c>
    </row>
    <row r="37" spans="1:18" x14ac:dyDescent="0.2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190.88509575735128</v>
      </c>
      <c r="L37" s="8">
        <v>250.60155686208716</v>
      </c>
      <c r="M37" s="8">
        <v>311.43948116369705</v>
      </c>
      <c r="N37" s="8">
        <v>123.83701972640127</v>
      </c>
      <c r="O37" s="8">
        <v>0</v>
      </c>
      <c r="P37" s="8">
        <v>0</v>
      </c>
      <c r="Q37" s="8">
        <v>0</v>
      </c>
    </row>
    <row r="38" spans="1:18" x14ac:dyDescent="0.2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365.01519256792818</v>
      </c>
      <c r="L38" s="8">
        <v>479.20648373781984</v>
      </c>
      <c r="M38" s="8">
        <v>595.54226451880811</v>
      </c>
      <c r="N38" s="8">
        <v>236.80420633746553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AFD7-7749-409D-A90E-D434B54E5FF1}">
  <sheetPr codeName="Sheet8"/>
  <dimension ref="A1:AV107"/>
  <sheetViews>
    <sheetView zoomScale="55" zoomScaleNormal="55" workbookViewId="0">
      <selection activeCell="Q80" sqref="Q80"/>
    </sheetView>
  </sheetViews>
  <sheetFormatPr defaultRowHeight="15" x14ac:dyDescent="0.25"/>
  <sheetData>
    <row r="1" spans="1:17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72</v>
      </c>
    </row>
    <row r="5" spans="1:17" x14ac:dyDescent="0.25">
      <c r="B5" s="20" t="s">
        <v>58</v>
      </c>
      <c r="C5" s="18">
        <f>SUM(C25+C33)</f>
        <v>0</v>
      </c>
      <c r="D5" s="18">
        <f t="shared" ref="D5:Q5" si="0">SUM(D25+D33)</f>
        <v>694.99400189049038</v>
      </c>
      <c r="E5" s="18">
        <f t="shared" si="0"/>
        <v>282.58390216691549</v>
      </c>
      <c r="F5" s="18">
        <f t="shared" si="0"/>
        <v>259.48302437324725</v>
      </c>
      <c r="G5" s="18">
        <f t="shared" si="0"/>
        <v>124.79971086731744</v>
      </c>
      <c r="H5" s="18">
        <f t="shared" si="0"/>
        <v>1044.8077181194972</v>
      </c>
      <c r="I5" s="18">
        <f t="shared" si="0"/>
        <v>227.37835761964521</v>
      </c>
      <c r="J5" s="18">
        <f t="shared" si="0"/>
        <v>212.36599475276734</v>
      </c>
      <c r="K5" s="18">
        <f t="shared" si="0"/>
        <v>325.57955206992426</v>
      </c>
      <c r="L5" s="18">
        <f t="shared" si="0"/>
        <v>994.26826800614538</v>
      </c>
      <c r="M5" s="18">
        <f t="shared" si="0"/>
        <v>757.91738515451095</v>
      </c>
      <c r="N5" s="18">
        <f t="shared" si="0"/>
        <v>431.10057050707729</v>
      </c>
      <c r="O5" s="18">
        <f t="shared" si="0"/>
        <v>194.4523580053488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0</v>
      </c>
      <c r="D6" s="18">
        <f t="shared" ref="D6:Q6" si="1">SUM(D28+D36)</f>
        <v>2779.9760075619615</v>
      </c>
      <c r="E6" s="18">
        <f t="shared" si="1"/>
        <v>1130.335608667662</v>
      </c>
      <c r="F6" s="18">
        <f t="shared" si="1"/>
        <v>1037.932097492989</v>
      </c>
      <c r="G6" s="18">
        <f t="shared" si="1"/>
        <v>499.19884346926978</v>
      </c>
      <c r="H6" s="18">
        <f t="shared" si="1"/>
        <v>4179.2308724779887</v>
      </c>
      <c r="I6" s="18">
        <f t="shared" si="1"/>
        <v>909.51343047858086</v>
      </c>
      <c r="J6" s="18">
        <f t="shared" si="1"/>
        <v>849.46397901106934</v>
      </c>
      <c r="K6" s="18">
        <f t="shared" si="1"/>
        <v>1302.318208279697</v>
      </c>
      <c r="L6" s="18">
        <f t="shared" si="1"/>
        <v>3977.0730720245815</v>
      </c>
      <c r="M6" s="18">
        <f t="shared" si="1"/>
        <v>3031.6695406180438</v>
      </c>
      <c r="N6" s="18">
        <f t="shared" si="1"/>
        <v>1724.4022820283092</v>
      </c>
      <c r="O6" s="18">
        <f t="shared" si="1"/>
        <v>777.8094320213952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67</v>
      </c>
    </row>
    <row r="25" spans="1:19" x14ac:dyDescent="0.25">
      <c r="A25" s="37">
        <v>0.25</v>
      </c>
      <c r="B25" s="17" t="s">
        <v>2</v>
      </c>
      <c r="C25" s="18">
        <v>0</v>
      </c>
      <c r="D25" s="18">
        <v>694.99400189049038</v>
      </c>
      <c r="E25" s="18">
        <v>282.58390216691549</v>
      </c>
      <c r="F25" s="18">
        <v>259.48302437324725</v>
      </c>
      <c r="G25" s="18">
        <v>124.79971086731744</v>
      </c>
      <c r="H25" s="18">
        <v>1044.8077181194972</v>
      </c>
      <c r="I25" s="18">
        <v>227.37835761964521</v>
      </c>
      <c r="J25" s="18">
        <v>212.36599475276734</v>
      </c>
      <c r="K25" s="18">
        <v>0</v>
      </c>
      <c r="L25" s="18">
        <v>566.83446387666936</v>
      </c>
      <c r="M25" s="18">
        <v>226.71652648159889</v>
      </c>
      <c r="N25" s="18">
        <v>219.8803007828846</v>
      </c>
      <c r="O25" s="18">
        <v>194.4523580053488</v>
      </c>
      <c r="P25" s="18">
        <v>0</v>
      </c>
      <c r="Q25" s="18">
        <v>0</v>
      </c>
      <c r="R25" s="8"/>
      <c r="S25" s="8"/>
    </row>
    <row r="26" spans="1:19" x14ac:dyDescent="0.25">
      <c r="A26" s="38"/>
      <c r="B26" s="11" t="s">
        <v>3</v>
      </c>
      <c r="C26" s="8">
        <v>0</v>
      </c>
      <c r="D26" s="8">
        <v>267.88704513942537</v>
      </c>
      <c r="E26" s="8">
        <v>108.92261853993888</v>
      </c>
      <c r="F26" s="8">
        <v>100.01833177568007</v>
      </c>
      <c r="G26" s="8">
        <v>48.104337141845122</v>
      </c>
      <c r="H26" s="8">
        <v>402.72355097245838</v>
      </c>
      <c r="I26" s="8">
        <v>87.643513736367609</v>
      </c>
      <c r="J26" s="8">
        <v>81.856963754598937</v>
      </c>
      <c r="K26" s="8">
        <v>0</v>
      </c>
      <c r="L26" s="8">
        <v>218.48765485466416</v>
      </c>
      <c r="M26" s="8">
        <v>87.388409393783036</v>
      </c>
      <c r="N26" s="8">
        <v>84.75337039006034</v>
      </c>
      <c r="O26" s="8">
        <v>74.952111046642599</v>
      </c>
      <c r="P26" s="8">
        <v>0</v>
      </c>
      <c r="Q26" s="8">
        <v>0</v>
      </c>
      <c r="R26" s="8"/>
      <c r="S26" s="8"/>
    </row>
    <row r="27" spans="1:19" x14ac:dyDescent="0.25">
      <c r="A27" s="38"/>
      <c r="B27" s="12" t="s">
        <v>4</v>
      </c>
      <c r="C27" s="8">
        <v>0</v>
      </c>
      <c r="D27" s="8">
        <v>427.10695675106507</v>
      </c>
      <c r="E27" s="8">
        <v>173.66128362697663</v>
      </c>
      <c r="F27" s="8">
        <v>159.46469259756716</v>
      </c>
      <c r="G27" s="8">
        <v>76.695373725472322</v>
      </c>
      <c r="H27" s="8">
        <v>642.0841671470389</v>
      </c>
      <c r="I27" s="8">
        <v>139.73484388327759</v>
      </c>
      <c r="J27" s="8">
        <v>130.50903099816838</v>
      </c>
      <c r="K27" s="8">
        <v>0</v>
      </c>
      <c r="L27" s="8">
        <v>348.34680902200517</v>
      </c>
      <c r="M27" s="8">
        <v>139.32811708781585</v>
      </c>
      <c r="N27" s="8">
        <v>135.12693039282425</v>
      </c>
      <c r="O27" s="8">
        <v>119.50024695870621</v>
      </c>
      <c r="P27" s="8">
        <v>0</v>
      </c>
      <c r="Q27" s="8">
        <v>0</v>
      </c>
      <c r="R27" s="8"/>
      <c r="S27" s="8"/>
    </row>
    <row r="28" spans="1:19" x14ac:dyDescent="0.25">
      <c r="A28" s="39">
        <v>1</v>
      </c>
      <c r="B28" s="17" t="s">
        <v>2</v>
      </c>
      <c r="C28" s="18">
        <v>0</v>
      </c>
      <c r="D28" s="18">
        <v>2779.9760075619615</v>
      </c>
      <c r="E28" s="18">
        <v>1130.335608667662</v>
      </c>
      <c r="F28" s="18">
        <v>1037.932097492989</v>
      </c>
      <c r="G28" s="18">
        <v>499.19884346926978</v>
      </c>
      <c r="H28" s="18">
        <v>4179.2308724779887</v>
      </c>
      <c r="I28" s="18">
        <v>909.51343047858086</v>
      </c>
      <c r="J28" s="18">
        <v>849.46397901106934</v>
      </c>
      <c r="K28" s="18">
        <v>0</v>
      </c>
      <c r="L28" s="18">
        <v>2267.3378555066774</v>
      </c>
      <c r="M28" s="18">
        <v>906.86610592639556</v>
      </c>
      <c r="N28" s="18">
        <v>879.52120313153841</v>
      </c>
      <c r="O28" s="18">
        <v>777.8094320213952</v>
      </c>
      <c r="P28" s="18">
        <v>0</v>
      </c>
      <c r="Q28" s="18">
        <v>0</v>
      </c>
      <c r="R28" s="8"/>
      <c r="S28" s="8"/>
    </row>
    <row r="29" spans="1:19" x14ac:dyDescent="0.25">
      <c r="A29" s="40"/>
      <c r="B29" s="11" t="s">
        <v>3</v>
      </c>
      <c r="C29" s="8">
        <v>0</v>
      </c>
      <c r="D29" s="8">
        <v>1071.5481805577015</v>
      </c>
      <c r="E29" s="8">
        <v>435.69047415975552</v>
      </c>
      <c r="F29" s="8">
        <v>400.07332710272027</v>
      </c>
      <c r="G29" s="8">
        <v>192.41734856738049</v>
      </c>
      <c r="H29" s="8">
        <v>1610.8942038898335</v>
      </c>
      <c r="I29" s="8">
        <v>350.57405494547044</v>
      </c>
      <c r="J29" s="8">
        <v>327.42785501839575</v>
      </c>
      <c r="K29" s="8">
        <v>0</v>
      </c>
      <c r="L29" s="8">
        <v>873.95061941865663</v>
      </c>
      <c r="M29" s="8">
        <v>349.55363757513214</v>
      </c>
      <c r="N29" s="8">
        <v>339.01348156024136</v>
      </c>
      <c r="O29" s="8">
        <v>299.8084441865704</v>
      </c>
      <c r="P29" s="8">
        <v>0</v>
      </c>
      <c r="Q29" s="8">
        <v>0</v>
      </c>
      <c r="R29" s="8"/>
      <c r="S29" s="8"/>
    </row>
    <row r="30" spans="1:19" x14ac:dyDescent="0.25">
      <c r="A30" s="40"/>
      <c r="B30" s="12" t="s">
        <v>4</v>
      </c>
      <c r="C30" s="8">
        <v>0</v>
      </c>
      <c r="D30" s="8">
        <v>1708.4278270042603</v>
      </c>
      <c r="E30" s="8">
        <v>694.6451345079065</v>
      </c>
      <c r="F30" s="8">
        <v>637.85877039026866</v>
      </c>
      <c r="G30" s="8">
        <v>306.78149490188929</v>
      </c>
      <c r="H30" s="8">
        <v>2568.3366685881556</v>
      </c>
      <c r="I30" s="8">
        <v>558.93937553311036</v>
      </c>
      <c r="J30" s="8">
        <v>522.03612399267354</v>
      </c>
      <c r="K30" s="8">
        <v>0</v>
      </c>
      <c r="L30" s="8">
        <v>1393.3872360880207</v>
      </c>
      <c r="M30" s="8">
        <v>557.31246835126342</v>
      </c>
      <c r="N30" s="8">
        <v>540.507721571297</v>
      </c>
      <c r="O30" s="8">
        <v>478.00098783482485</v>
      </c>
      <c r="P30" s="8">
        <v>0</v>
      </c>
      <c r="Q30" s="8">
        <v>0</v>
      </c>
      <c r="R30" s="8"/>
      <c r="S30" s="8"/>
    </row>
    <row r="31" spans="1:19" x14ac:dyDescent="0.25">
      <c r="A31" s="15"/>
      <c r="B31" s="12"/>
    </row>
    <row r="32" spans="1:19" x14ac:dyDescent="0.25">
      <c r="B32" s="10" t="s">
        <v>68</v>
      </c>
    </row>
    <row r="33" spans="1:18" x14ac:dyDescent="0.2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325.57955206992426</v>
      </c>
      <c r="L33" s="19">
        <v>427.43380412947602</v>
      </c>
      <c r="M33" s="19">
        <v>531.20085867291209</v>
      </c>
      <c r="N33" s="19">
        <v>211.22026972419269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125.49539121860309</v>
      </c>
      <c r="L34" s="16">
        <v>164.75534820369791</v>
      </c>
      <c r="M34" s="16">
        <v>204.75259932938857</v>
      </c>
      <c r="N34" s="16">
        <v>81.415341392949401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200.08416085132114</v>
      </c>
      <c r="L35" s="16">
        <v>262.67845592577811</v>
      </c>
      <c r="M35" s="16">
        <v>326.44825934352355</v>
      </c>
      <c r="N35" s="16">
        <v>129.80492833124327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1302.318208279697</v>
      </c>
      <c r="L36" s="18">
        <v>1709.7352165179041</v>
      </c>
      <c r="M36" s="18">
        <v>2124.8034346916484</v>
      </c>
      <c r="N36" s="18">
        <v>844.88107889677076</v>
      </c>
      <c r="O36" s="18">
        <v>0</v>
      </c>
      <c r="P36" s="18">
        <v>0</v>
      </c>
      <c r="Q36" s="18">
        <v>0</v>
      </c>
    </row>
    <row r="37" spans="1:18" x14ac:dyDescent="0.2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501.98156487441236</v>
      </c>
      <c r="L37" s="8">
        <v>659.02139281479162</v>
      </c>
      <c r="M37" s="8">
        <v>819.01039731755429</v>
      </c>
      <c r="N37" s="8">
        <v>325.6613655717976</v>
      </c>
      <c r="O37" s="8">
        <v>0</v>
      </c>
      <c r="P37" s="8">
        <v>0</v>
      </c>
      <c r="Q37" s="8">
        <v>0</v>
      </c>
    </row>
    <row r="38" spans="1:18" x14ac:dyDescent="0.2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800.33664340528458</v>
      </c>
      <c r="L38" s="8">
        <v>1050.7138237031124</v>
      </c>
      <c r="M38" s="8">
        <v>1305.7930373740942</v>
      </c>
      <c r="N38" s="8">
        <v>519.2197133249731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C53-9C7C-44B3-9037-C3A9D4BD28DA}">
  <sheetPr codeName="Sheet9"/>
  <dimension ref="A1:AV107"/>
  <sheetViews>
    <sheetView topLeftCell="A5" zoomScale="55" zoomScaleNormal="55" workbookViewId="0">
      <selection activeCell="W79" sqref="W79"/>
    </sheetView>
  </sheetViews>
  <sheetFormatPr defaultRowHeight="15" x14ac:dyDescent="0.25"/>
  <sheetData>
    <row r="1" spans="1:17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72</v>
      </c>
    </row>
    <row r="5" spans="1:17" x14ac:dyDescent="0.25">
      <c r="B5" s="20" t="s">
        <v>58</v>
      </c>
      <c r="C5" s="18">
        <f>+SUM(C25+C33)</f>
        <v>0.43507025632059682</v>
      </c>
      <c r="D5" s="18">
        <f t="shared" ref="D5:Q5" si="0">+SUM(D25+D33)</f>
        <v>2.1984589386363376</v>
      </c>
      <c r="E5" s="18">
        <f t="shared" si="0"/>
        <v>1.9943758677859864</v>
      </c>
      <c r="F5" s="18">
        <f t="shared" si="0"/>
        <v>1.6494756282125214</v>
      </c>
      <c r="G5" s="18">
        <f t="shared" si="0"/>
        <v>1.2032296597874352</v>
      </c>
      <c r="H5" s="18">
        <f t="shared" si="0"/>
        <v>1.8686682240556918</v>
      </c>
      <c r="I5" s="18">
        <f t="shared" si="0"/>
        <v>1.1474899957126925</v>
      </c>
      <c r="J5" s="18">
        <f t="shared" si="0"/>
        <v>2.4839401733797564</v>
      </c>
      <c r="K5" s="18">
        <f t="shared" si="0"/>
        <v>0.80760332444350524</v>
      </c>
      <c r="L5" s="18">
        <f t="shared" si="0"/>
        <v>2.6506345300238752</v>
      </c>
      <c r="M5" s="18">
        <f t="shared" si="0"/>
        <v>1.5811788302455301</v>
      </c>
      <c r="N5" s="18">
        <f t="shared" si="0"/>
        <v>1.3098349614910414</v>
      </c>
      <c r="O5" s="18">
        <f t="shared" si="0"/>
        <v>0.52201408271340943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1.7402810252823873</v>
      </c>
      <c r="D6" s="18">
        <f t="shared" ref="D6:Q6" si="1">SUM(D28+D36)</f>
        <v>8.7938357545453503</v>
      </c>
      <c r="E6" s="18">
        <f t="shared" si="1"/>
        <v>7.9775034711439456</v>
      </c>
      <c r="F6" s="18">
        <f t="shared" si="1"/>
        <v>6.5979025128500854</v>
      </c>
      <c r="G6" s="18">
        <f t="shared" si="1"/>
        <v>4.8129186391497409</v>
      </c>
      <c r="H6" s="18">
        <f t="shared" si="1"/>
        <v>7.4746728962227671</v>
      </c>
      <c r="I6" s="18">
        <f t="shared" si="1"/>
        <v>4.58995998285077</v>
      </c>
      <c r="J6" s="18">
        <f t="shared" si="1"/>
        <v>9.9357606935190255</v>
      </c>
      <c r="K6" s="18">
        <f t="shared" si="1"/>
        <v>3.230413297774021</v>
      </c>
      <c r="L6" s="18">
        <f t="shared" si="1"/>
        <v>10.602538120095501</v>
      </c>
      <c r="M6" s="18">
        <f t="shared" si="1"/>
        <v>6.3247153209821203</v>
      </c>
      <c r="N6" s="18">
        <f t="shared" si="1"/>
        <v>5.2393398459641656</v>
      </c>
      <c r="O6" s="18">
        <f t="shared" si="1"/>
        <v>2.0880563308536377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73</v>
      </c>
    </row>
    <row r="25" spans="1:19" x14ac:dyDescent="0.25">
      <c r="A25" s="37">
        <v>0.25</v>
      </c>
      <c r="B25" s="17" t="s">
        <v>2</v>
      </c>
      <c r="C25" s="18">
        <v>0.43507025632059682</v>
      </c>
      <c r="D25" s="18">
        <v>2.1984589386363376</v>
      </c>
      <c r="E25" s="18">
        <v>1.9943758677859864</v>
      </c>
      <c r="F25" s="18">
        <v>1.6494756282125214</v>
      </c>
      <c r="G25" s="18">
        <v>1.2032296597874352</v>
      </c>
      <c r="H25" s="18">
        <v>1.8686682240556918</v>
      </c>
      <c r="I25" s="18">
        <v>1.1474899957126925</v>
      </c>
      <c r="J25" s="18">
        <v>2.4839401733797564</v>
      </c>
      <c r="K25" s="18">
        <v>0.2692011081478351</v>
      </c>
      <c r="L25" s="18">
        <v>1.590380718014325</v>
      </c>
      <c r="M25" s="18">
        <v>0.52705961008184332</v>
      </c>
      <c r="N25" s="18">
        <v>0.78590097689462479</v>
      </c>
      <c r="O25" s="18">
        <v>0.52201408271340943</v>
      </c>
      <c r="P25" s="18">
        <v>0</v>
      </c>
      <c r="Q25" s="18">
        <v>0</v>
      </c>
      <c r="R25" s="8"/>
      <c r="S25" s="8"/>
    </row>
    <row r="26" spans="1:19" x14ac:dyDescent="0.25">
      <c r="A26" s="38"/>
      <c r="B26" s="11" t="s">
        <v>3</v>
      </c>
      <c r="C26" s="8">
        <v>0.14939446746668628</v>
      </c>
      <c r="D26" s="8">
        <v>0.75490704688148391</v>
      </c>
      <c r="E26" s="8">
        <v>0.68482898191216213</v>
      </c>
      <c r="F26" s="8">
        <v>0.56639710367721008</v>
      </c>
      <c r="G26" s="8">
        <v>0.41316511908735626</v>
      </c>
      <c r="H26" s="8">
        <v>0.64166347882674668</v>
      </c>
      <c r="I26" s="8">
        <v>0.39402522774741139</v>
      </c>
      <c r="J26" s="8">
        <v>0.85293562138554624</v>
      </c>
      <c r="K26" s="8">
        <v>9.2438303030194333E-2</v>
      </c>
      <c r="L26" s="8">
        <v>0.54610508759292598</v>
      </c>
      <c r="M26" s="8">
        <v>0.18098178082151892</v>
      </c>
      <c r="N26" s="8">
        <v>0.26986275485172179</v>
      </c>
      <c r="O26" s="8">
        <v>0.1792492471367976</v>
      </c>
      <c r="P26" s="8">
        <v>0</v>
      </c>
      <c r="Q26" s="8">
        <v>0</v>
      </c>
      <c r="R26" s="8"/>
      <c r="S26" s="8"/>
    </row>
    <row r="27" spans="1:19" x14ac:dyDescent="0.25">
      <c r="A27" s="38"/>
      <c r="B27" s="12" t="s">
        <v>4</v>
      </c>
      <c r="C27" s="8">
        <v>0.28567578885391054</v>
      </c>
      <c r="D27" s="8">
        <v>1.4435518917548538</v>
      </c>
      <c r="E27" s="8">
        <v>1.3095468858738242</v>
      </c>
      <c r="F27" s="8">
        <v>1.0830785245353112</v>
      </c>
      <c r="G27" s="8">
        <v>0.79006454070007892</v>
      </c>
      <c r="H27" s="8">
        <v>1.2270047452289452</v>
      </c>
      <c r="I27" s="8">
        <v>0.75346476796528106</v>
      </c>
      <c r="J27" s="8">
        <v>1.6310045519942102</v>
      </c>
      <c r="K27" s="8">
        <v>0.17676280511764078</v>
      </c>
      <c r="L27" s="8">
        <v>1.0442756304213991</v>
      </c>
      <c r="M27" s="8">
        <v>0.34607782926032443</v>
      </c>
      <c r="N27" s="8">
        <v>0.51603822204290306</v>
      </c>
      <c r="O27" s="8">
        <v>0.34276483557661186</v>
      </c>
      <c r="P27" s="8">
        <v>0</v>
      </c>
      <c r="Q27" s="8">
        <v>0</v>
      </c>
      <c r="R27" s="8"/>
      <c r="S27" s="8"/>
    </row>
    <row r="28" spans="1:19" x14ac:dyDescent="0.25">
      <c r="A28" s="39">
        <v>1</v>
      </c>
      <c r="B28" s="17" t="s">
        <v>2</v>
      </c>
      <c r="C28" s="18">
        <v>1.7402810252823873</v>
      </c>
      <c r="D28" s="18">
        <v>8.7938357545453503</v>
      </c>
      <c r="E28" s="18">
        <v>7.9775034711439456</v>
      </c>
      <c r="F28" s="18">
        <v>6.5979025128500854</v>
      </c>
      <c r="G28" s="18">
        <v>4.8129186391497409</v>
      </c>
      <c r="H28" s="18">
        <v>7.4746728962227671</v>
      </c>
      <c r="I28" s="18">
        <v>4.58995998285077</v>
      </c>
      <c r="J28" s="18">
        <v>9.9357606935190255</v>
      </c>
      <c r="K28" s="18">
        <v>1.0768044325913404</v>
      </c>
      <c r="L28" s="18">
        <v>6.3615228720573</v>
      </c>
      <c r="M28" s="18">
        <v>2.1082384403273733</v>
      </c>
      <c r="N28" s="18">
        <v>3.1436039075784992</v>
      </c>
      <c r="O28" s="18">
        <v>2.0880563308536377</v>
      </c>
      <c r="P28" s="18">
        <v>0</v>
      </c>
      <c r="Q28" s="18">
        <v>0</v>
      </c>
      <c r="R28" s="8"/>
      <c r="S28" s="8"/>
    </row>
    <row r="29" spans="1:19" x14ac:dyDescent="0.25">
      <c r="A29" s="40"/>
      <c r="B29" s="11" t="s">
        <v>3</v>
      </c>
      <c r="C29" s="8">
        <v>0.5975778698667451</v>
      </c>
      <c r="D29" s="8">
        <v>3.0196281875259356</v>
      </c>
      <c r="E29" s="8">
        <v>2.7393159276486485</v>
      </c>
      <c r="F29" s="8">
        <v>2.2655884147088403</v>
      </c>
      <c r="G29" s="8">
        <v>1.652660476349425</v>
      </c>
      <c r="H29" s="8">
        <v>2.5666539153069867</v>
      </c>
      <c r="I29" s="8">
        <v>1.5761009109896456</v>
      </c>
      <c r="J29" s="8">
        <v>3.411742485542185</v>
      </c>
      <c r="K29" s="8">
        <v>0.36975321212077733</v>
      </c>
      <c r="L29" s="8">
        <v>2.1844203503717039</v>
      </c>
      <c r="M29" s="8">
        <v>0.72392712328607567</v>
      </c>
      <c r="N29" s="8">
        <v>1.0794510194068871</v>
      </c>
      <c r="O29" s="8">
        <v>0.71699698854719041</v>
      </c>
      <c r="P29" s="8">
        <v>0</v>
      </c>
      <c r="Q29" s="8">
        <v>0</v>
      </c>
    </row>
    <row r="30" spans="1:19" x14ac:dyDescent="0.25">
      <c r="A30" s="40"/>
      <c r="B30" s="12" t="s">
        <v>4</v>
      </c>
      <c r="C30" s="8">
        <v>1.1427031554156422</v>
      </c>
      <c r="D30" s="8">
        <v>5.7742075670194151</v>
      </c>
      <c r="E30" s="8">
        <v>5.2381875434952967</v>
      </c>
      <c r="F30" s="8">
        <v>4.3323140981412447</v>
      </c>
      <c r="G30" s="8">
        <v>3.1602581628003157</v>
      </c>
      <c r="H30" s="8">
        <v>4.9080189809157808</v>
      </c>
      <c r="I30" s="8">
        <v>3.0138590718611242</v>
      </c>
      <c r="J30" s="8">
        <v>6.524018207976841</v>
      </c>
      <c r="K30" s="8">
        <v>0.70705122047056312</v>
      </c>
      <c r="L30" s="8">
        <v>4.1771025216855966</v>
      </c>
      <c r="M30" s="8">
        <v>1.3843113170412977</v>
      </c>
      <c r="N30" s="8">
        <v>2.0641528881716122</v>
      </c>
      <c r="O30" s="8">
        <v>1.3710593423064474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68</v>
      </c>
    </row>
    <row r="33" spans="1:18" x14ac:dyDescent="0.2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0.5384022162956702</v>
      </c>
      <c r="L33" s="19">
        <v>1.0602538120095502</v>
      </c>
      <c r="M33" s="19">
        <v>1.0541192201636866</v>
      </c>
      <c r="N33" s="19">
        <v>0.5239339845964166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0.18487660606038867</v>
      </c>
      <c r="L34" s="16">
        <v>0.36407005839528395</v>
      </c>
      <c r="M34" s="16">
        <v>0.36196356164303783</v>
      </c>
      <c r="N34" s="16">
        <v>0.17990850323448124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0.35352561023528156</v>
      </c>
      <c r="L35" s="16">
        <v>0.6961837536142661</v>
      </c>
      <c r="M35" s="16">
        <v>0.69215565852064886</v>
      </c>
      <c r="N35" s="16">
        <v>0.34402548136193539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2.1536088651826808</v>
      </c>
      <c r="L36" s="18">
        <v>4.2410152480382006</v>
      </c>
      <c r="M36" s="18">
        <v>4.2164768806547466</v>
      </c>
      <c r="N36" s="18">
        <v>2.0957359383856664</v>
      </c>
      <c r="O36" s="18">
        <v>0</v>
      </c>
      <c r="P36" s="18">
        <v>0</v>
      </c>
      <c r="Q36" s="18">
        <v>0</v>
      </c>
    </row>
    <row r="37" spans="1:18" x14ac:dyDescent="0.2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0.73950642424155466</v>
      </c>
      <c r="L37" s="8">
        <v>1.4562802335811358</v>
      </c>
      <c r="M37" s="8">
        <v>1.4478542465721513</v>
      </c>
      <c r="N37" s="8">
        <v>0.71963401293792495</v>
      </c>
      <c r="O37" s="8">
        <v>0</v>
      </c>
      <c r="P37" s="8">
        <v>0</v>
      </c>
      <c r="Q37" s="8">
        <v>0</v>
      </c>
    </row>
    <row r="38" spans="1:18" x14ac:dyDescent="0.2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1.4141024409411262</v>
      </c>
      <c r="L38" s="8">
        <v>2.7847350144570644</v>
      </c>
      <c r="M38" s="8">
        <v>2.7686226340825955</v>
      </c>
      <c r="N38" s="8">
        <v>1.3761019254477416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38C-40F8-4B5F-855D-63FCAB75D057}">
  <sheetPr codeName="Sheet10"/>
  <dimension ref="A1:AV107"/>
  <sheetViews>
    <sheetView zoomScale="55" zoomScaleNormal="55" workbookViewId="0">
      <selection activeCell="C36" sqref="C36"/>
    </sheetView>
  </sheetViews>
  <sheetFormatPr defaultRowHeight="15" x14ac:dyDescent="0.25"/>
  <sheetData>
    <row r="1" spans="1:17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72</v>
      </c>
    </row>
    <row r="5" spans="1:17" x14ac:dyDescent="0.25">
      <c r="B5" s="20" t="s">
        <v>58</v>
      </c>
      <c r="C5" s="18">
        <f>+SUM(C25+C33)</f>
        <v>39.396350166013242</v>
      </c>
      <c r="D5" s="18">
        <f t="shared" ref="D5:Q5" si="0">+SUM(D25+D33)</f>
        <v>23.888902607480411</v>
      </c>
      <c r="E5" s="18">
        <f t="shared" si="0"/>
        <v>28.092418656494853</v>
      </c>
      <c r="F5" s="18">
        <f t="shared" si="0"/>
        <v>21.337545404712728</v>
      </c>
      <c r="G5" s="18">
        <f t="shared" si="0"/>
        <v>34.865436149467001</v>
      </c>
      <c r="H5" s="18">
        <f t="shared" si="0"/>
        <v>21.151384928492909</v>
      </c>
      <c r="I5" s="18">
        <f t="shared" si="0"/>
        <v>33.250293368550182</v>
      </c>
      <c r="J5" s="18">
        <f t="shared" si="0"/>
        <v>4.0895454319362035</v>
      </c>
      <c r="K5" s="18">
        <f t="shared" si="0"/>
        <v>48.753234529808203</v>
      </c>
      <c r="L5" s="18">
        <f t="shared" si="0"/>
        <v>28.802334682239568</v>
      </c>
      <c r="M5" s="18">
        <f t="shared" si="0"/>
        <v>23.863071142521235</v>
      </c>
      <c r="N5" s="18">
        <f t="shared" si="0"/>
        <v>9.488622318426156</v>
      </c>
      <c r="O5" s="18">
        <f t="shared" si="0"/>
        <v>0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157.58540066405297</v>
      </c>
      <c r="D6" s="18">
        <f t="shared" ref="D6:Q6" si="1">SUM(D28+D36)</f>
        <v>95.555610429921643</v>
      </c>
      <c r="E6" s="18">
        <f t="shared" si="1"/>
        <v>112.36967462597941</v>
      </c>
      <c r="F6" s="18">
        <f t="shared" si="1"/>
        <v>85.350181618850911</v>
      </c>
      <c r="G6" s="18">
        <f t="shared" si="1"/>
        <v>139.46174459786801</v>
      </c>
      <c r="H6" s="18">
        <f t="shared" si="1"/>
        <v>84.605539713971638</v>
      </c>
      <c r="I6" s="18">
        <f t="shared" si="1"/>
        <v>133.00117347420073</v>
      </c>
      <c r="J6" s="18">
        <f t="shared" si="1"/>
        <v>16.358181727744814</v>
      </c>
      <c r="K6" s="18">
        <f t="shared" si="1"/>
        <v>195.01293811923281</v>
      </c>
      <c r="L6" s="18">
        <f t="shared" si="1"/>
        <v>115.20933872895827</v>
      </c>
      <c r="M6" s="18">
        <f t="shared" si="1"/>
        <v>95.452284570084942</v>
      </c>
      <c r="N6" s="18">
        <f t="shared" si="1"/>
        <v>37.954489273704624</v>
      </c>
      <c r="O6" s="18">
        <f t="shared" si="1"/>
        <v>0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67</v>
      </c>
    </row>
    <row r="25" spans="1:19" x14ac:dyDescent="0.25">
      <c r="A25" s="37">
        <v>0.25</v>
      </c>
      <c r="B25" s="17" t="s">
        <v>2</v>
      </c>
      <c r="C25" s="18">
        <v>39.396350166013242</v>
      </c>
      <c r="D25" s="18">
        <v>23.888902607480411</v>
      </c>
      <c r="E25" s="18">
        <v>28.092418656494853</v>
      </c>
      <c r="F25" s="18">
        <v>21.337545404712728</v>
      </c>
      <c r="G25" s="18">
        <v>34.865436149467001</v>
      </c>
      <c r="H25" s="18">
        <v>21.151384928492909</v>
      </c>
      <c r="I25" s="18">
        <v>33.250293368550182</v>
      </c>
      <c r="J25" s="18">
        <v>4.0895454319362035</v>
      </c>
      <c r="K25" s="18">
        <v>29.251940717884921</v>
      </c>
      <c r="L25" s="18">
        <v>9.6007782274131888</v>
      </c>
      <c r="M25" s="18">
        <v>14.317842685512741</v>
      </c>
      <c r="N25" s="18">
        <v>9.488622318426156</v>
      </c>
      <c r="O25" s="18">
        <v>0</v>
      </c>
      <c r="P25" s="18">
        <v>0</v>
      </c>
      <c r="Q25" s="18">
        <v>0</v>
      </c>
      <c r="R25" s="8"/>
      <c r="S25" s="8"/>
    </row>
    <row r="26" spans="1:19" x14ac:dyDescent="0.25">
      <c r="A26" s="38"/>
      <c r="B26" s="11" t="s">
        <v>3</v>
      </c>
      <c r="C26" s="8">
        <v>28.10434146284523</v>
      </c>
      <c r="D26" s="8">
        <v>17.041727805345694</v>
      </c>
      <c r="E26" s="8">
        <v>20.040407883277567</v>
      </c>
      <c r="F26" s="8">
        <v>15.221655293092233</v>
      </c>
      <c r="G26" s="8">
        <v>24.872104107780284</v>
      </c>
      <c r="H26" s="8">
        <v>15.0888532043576</v>
      </c>
      <c r="I26" s="8">
        <v>23.719902849672486</v>
      </c>
      <c r="J26" s="8">
        <v>2.9173763752893569</v>
      </c>
      <c r="K26" s="8">
        <v>20.867581055657418</v>
      </c>
      <c r="L26" s="8">
        <v>6.8489478968293804</v>
      </c>
      <c r="M26" s="8">
        <v>10.213980182156345</v>
      </c>
      <c r="N26" s="8">
        <v>6.7689387601970585</v>
      </c>
      <c r="O26" s="8">
        <v>0</v>
      </c>
      <c r="P26" s="8">
        <v>0</v>
      </c>
      <c r="Q26" s="8">
        <v>0</v>
      </c>
      <c r="R26" s="8"/>
      <c r="S26" s="8"/>
    </row>
    <row r="27" spans="1:19" x14ac:dyDescent="0.25">
      <c r="A27" s="38"/>
      <c r="B27" s="12" t="s">
        <v>4</v>
      </c>
      <c r="C27" s="8">
        <v>11.29200870316801</v>
      </c>
      <c r="D27" s="8">
        <v>6.8471748021347185</v>
      </c>
      <c r="E27" s="8">
        <v>8.0520107732172868</v>
      </c>
      <c r="F27" s="8">
        <v>6.1158901116204927</v>
      </c>
      <c r="G27" s="8">
        <v>9.9933320416867168</v>
      </c>
      <c r="H27" s="8">
        <v>6.0625317241353089</v>
      </c>
      <c r="I27" s="8">
        <v>9.5303905188776934</v>
      </c>
      <c r="J27" s="8">
        <v>1.172169056646847</v>
      </c>
      <c r="K27" s="8">
        <v>8.3843596622275047</v>
      </c>
      <c r="L27" s="8">
        <v>2.7518303305838079</v>
      </c>
      <c r="M27" s="8">
        <v>4.1038625033563969</v>
      </c>
      <c r="N27" s="8">
        <v>2.719683558229097</v>
      </c>
      <c r="O27" s="8">
        <v>0</v>
      </c>
      <c r="P27" s="8">
        <v>0</v>
      </c>
      <c r="Q27" s="8">
        <v>0</v>
      </c>
      <c r="R27" s="8"/>
      <c r="S27" s="8"/>
    </row>
    <row r="28" spans="1:19" x14ac:dyDescent="0.25">
      <c r="A28" s="39">
        <v>1</v>
      </c>
      <c r="B28" s="17" t="s">
        <v>2</v>
      </c>
      <c r="C28" s="18">
        <v>157.58540066405297</v>
      </c>
      <c r="D28" s="18">
        <v>95.555610429921643</v>
      </c>
      <c r="E28" s="18">
        <v>112.36967462597941</v>
      </c>
      <c r="F28" s="18">
        <v>85.350181618850911</v>
      </c>
      <c r="G28" s="18">
        <v>139.46174459786801</v>
      </c>
      <c r="H28" s="18">
        <v>84.605539713971638</v>
      </c>
      <c r="I28" s="18">
        <v>133.00117347420073</v>
      </c>
      <c r="J28" s="18">
        <v>16.358181727744814</v>
      </c>
      <c r="K28" s="18">
        <v>117.00776287153968</v>
      </c>
      <c r="L28" s="18">
        <v>38.403112909652755</v>
      </c>
      <c r="M28" s="18">
        <v>57.271370742050962</v>
      </c>
      <c r="N28" s="18">
        <v>37.954489273704624</v>
      </c>
      <c r="O28" s="18">
        <v>0</v>
      </c>
      <c r="P28" s="18">
        <v>0</v>
      </c>
      <c r="Q28" s="18">
        <v>0</v>
      </c>
      <c r="R28" s="8"/>
      <c r="S28" s="8"/>
    </row>
    <row r="29" spans="1:19" x14ac:dyDescent="0.25">
      <c r="A29" s="40"/>
      <c r="B29" s="11" t="s">
        <v>3</v>
      </c>
      <c r="C29" s="8">
        <v>112.41736585138092</v>
      </c>
      <c r="D29" s="8">
        <v>68.166911221382776</v>
      </c>
      <c r="E29" s="8">
        <v>80.161631533110267</v>
      </c>
      <c r="F29" s="8">
        <v>60.886621172368933</v>
      </c>
      <c r="G29" s="8">
        <v>99.488416431121138</v>
      </c>
      <c r="H29" s="8">
        <v>60.355412817430398</v>
      </c>
      <c r="I29" s="8">
        <v>94.879611398689946</v>
      </c>
      <c r="J29" s="8">
        <v>11.669505501157428</v>
      </c>
      <c r="K29" s="8">
        <v>83.470324222629671</v>
      </c>
      <c r="L29" s="8">
        <v>27.395791587317522</v>
      </c>
      <c r="M29" s="8">
        <v>40.855920728625378</v>
      </c>
      <c r="N29" s="8">
        <v>27.075755040788234</v>
      </c>
      <c r="O29" s="8">
        <v>0</v>
      </c>
      <c r="P29" s="8">
        <v>0</v>
      </c>
      <c r="Q29" s="8">
        <v>0</v>
      </c>
    </row>
    <row r="30" spans="1:19" x14ac:dyDescent="0.25">
      <c r="A30" s="40"/>
      <c r="B30" s="12" t="s">
        <v>4</v>
      </c>
      <c r="C30" s="8">
        <v>45.16803481267204</v>
      </c>
      <c r="D30" s="8">
        <v>27.388699208538874</v>
      </c>
      <c r="E30" s="8">
        <v>32.208043092869147</v>
      </c>
      <c r="F30" s="8">
        <v>24.463560446481971</v>
      </c>
      <c r="G30" s="8">
        <v>39.973328166746867</v>
      </c>
      <c r="H30" s="8">
        <v>24.250126896541236</v>
      </c>
      <c r="I30" s="8">
        <v>38.121562075510774</v>
      </c>
      <c r="J30" s="8">
        <v>4.688676226587388</v>
      </c>
      <c r="K30" s="8">
        <v>33.537438648910019</v>
      </c>
      <c r="L30" s="8">
        <v>11.007321322335232</v>
      </c>
      <c r="M30" s="8">
        <v>16.415450013425588</v>
      </c>
      <c r="N30" s="8">
        <v>10.878734232916388</v>
      </c>
      <c r="O30" s="8">
        <v>0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68</v>
      </c>
    </row>
    <row r="33" spans="1:18" x14ac:dyDescent="0.2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19.501293811923283</v>
      </c>
      <c r="L33" s="19">
        <v>19.201556454826378</v>
      </c>
      <c r="M33" s="19">
        <v>9.5452284570084949</v>
      </c>
      <c r="N33" s="19">
        <v>0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13.911720703771612</v>
      </c>
      <c r="L34" s="16">
        <v>13.697895793658761</v>
      </c>
      <c r="M34" s="16">
        <v>6.8093201214375627</v>
      </c>
      <c r="N34" s="16">
        <v>0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5.5895731081516695</v>
      </c>
      <c r="L35" s="16">
        <v>5.5036606611676158</v>
      </c>
      <c r="M35" s="16">
        <v>2.7359083355709313</v>
      </c>
      <c r="N35" s="16">
        <v>0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78.005175247693131</v>
      </c>
      <c r="L36" s="18">
        <v>76.80622581930551</v>
      </c>
      <c r="M36" s="18">
        <v>38.180913828033979</v>
      </c>
      <c r="N36" s="18">
        <v>0</v>
      </c>
      <c r="O36" s="18">
        <v>0</v>
      </c>
      <c r="P36" s="18">
        <v>0</v>
      </c>
      <c r="Q36" s="18">
        <v>0</v>
      </c>
    </row>
    <row r="37" spans="1:18" x14ac:dyDescent="0.2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55.64688281508645</v>
      </c>
      <c r="L37" s="8">
        <v>54.791583174635043</v>
      </c>
      <c r="M37" s="8">
        <v>27.237280485750251</v>
      </c>
      <c r="N37" s="8">
        <v>0</v>
      </c>
      <c r="O37" s="8">
        <v>0</v>
      </c>
      <c r="P37" s="8">
        <v>0</v>
      </c>
      <c r="Q37" s="8">
        <v>0</v>
      </c>
    </row>
    <row r="38" spans="1:18" x14ac:dyDescent="0.2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22.358292432606678</v>
      </c>
      <c r="L38" s="8">
        <v>22.014642644670463</v>
      </c>
      <c r="M38" s="8">
        <v>10.943633342283725</v>
      </c>
      <c r="N38" s="8">
        <v>0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19-3853-47BB-8AA6-6EAC0C5B10C0}">
  <sheetPr codeName="Sheet11"/>
  <dimension ref="A1:AV107"/>
  <sheetViews>
    <sheetView topLeftCell="A10" zoomScale="55" zoomScaleNormal="55" workbookViewId="0">
      <selection activeCell="O75" sqref="O75"/>
    </sheetView>
  </sheetViews>
  <sheetFormatPr defaultRowHeight="15" x14ac:dyDescent="0.25"/>
  <sheetData>
    <row r="1" spans="1:17" x14ac:dyDescent="0.25">
      <c r="A1" s="9" t="s">
        <v>14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72</v>
      </c>
    </row>
    <row r="5" spans="1:17" x14ac:dyDescent="0.25">
      <c r="B5" s="20" t="s">
        <v>58</v>
      </c>
      <c r="C5" s="18">
        <f>SUM(C25+C33)</f>
        <v>63.535711877770964</v>
      </c>
      <c r="D5" s="18">
        <f t="shared" ref="D5:Q5" si="0">SUM(D25+D33)</f>
        <v>417.54354983309554</v>
      </c>
      <c r="E5" s="18">
        <f t="shared" si="0"/>
        <v>343.83952906809611</v>
      </c>
      <c r="F5" s="18">
        <f t="shared" si="0"/>
        <v>240.20498496540873</v>
      </c>
      <c r="G5" s="18">
        <f t="shared" si="0"/>
        <v>187.11904393452068</v>
      </c>
      <c r="H5" s="18">
        <f t="shared" si="0"/>
        <v>437.04348689760923</v>
      </c>
      <c r="I5" s="18">
        <f t="shared" si="0"/>
        <v>143.49601883082809</v>
      </c>
      <c r="J5" s="18">
        <f t="shared" si="0"/>
        <v>401.17194582698119</v>
      </c>
      <c r="K5" s="18">
        <f t="shared" si="0"/>
        <v>112.09721407718463</v>
      </c>
      <c r="L5" s="18">
        <f t="shared" si="0"/>
        <v>356.48343609808757</v>
      </c>
      <c r="M5" s="18">
        <f t="shared" si="0"/>
        <v>177.92537630056924</v>
      </c>
      <c r="N5" s="18">
        <f t="shared" si="0"/>
        <v>121.06172418291557</v>
      </c>
      <c r="O5" s="18">
        <f t="shared" si="0"/>
        <v>45.648786593780855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254.14284751108386</v>
      </c>
      <c r="D6" s="18">
        <f t="shared" ref="D6:Q6" si="1">SUM(D28+D36)</f>
        <v>1670.1741993323822</v>
      </c>
      <c r="E6" s="18">
        <f t="shared" si="1"/>
        <v>1375.3581162723844</v>
      </c>
      <c r="F6" s="18">
        <f t="shared" si="1"/>
        <v>960.81993986163491</v>
      </c>
      <c r="G6" s="18">
        <f t="shared" si="1"/>
        <v>748.4761757380827</v>
      </c>
      <c r="H6" s="18">
        <f t="shared" si="1"/>
        <v>1748.1739475904369</v>
      </c>
      <c r="I6" s="18">
        <f t="shared" si="1"/>
        <v>573.98407532331237</v>
      </c>
      <c r="J6" s="18">
        <f t="shared" si="1"/>
        <v>1604.6877833079247</v>
      </c>
      <c r="K6" s="18">
        <f t="shared" si="1"/>
        <v>448.38885630873853</v>
      </c>
      <c r="L6" s="18">
        <f t="shared" si="1"/>
        <v>1425.9337443923503</v>
      </c>
      <c r="M6" s="18">
        <f t="shared" si="1"/>
        <v>711.70150520227696</v>
      </c>
      <c r="N6" s="18">
        <f t="shared" si="1"/>
        <v>484.24689673166228</v>
      </c>
      <c r="O6" s="18">
        <f t="shared" si="1"/>
        <v>182.59514637512342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67</v>
      </c>
    </row>
    <row r="25" spans="1:19" x14ac:dyDescent="0.25">
      <c r="A25" s="37">
        <v>0.25</v>
      </c>
      <c r="B25" s="17" t="s">
        <v>2</v>
      </c>
      <c r="C25" s="18">
        <v>63.535711877770964</v>
      </c>
      <c r="D25" s="18">
        <v>417.54354983309554</v>
      </c>
      <c r="E25" s="18">
        <v>343.83952906809611</v>
      </c>
      <c r="F25" s="18">
        <v>240.20498496540873</v>
      </c>
      <c r="G25" s="18">
        <v>187.11904393452068</v>
      </c>
      <c r="H25" s="18">
        <v>437.04348689760923</v>
      </c>
      <c r="I25" s="18">
        <v>143.49601883082809</v>
      </c>
      <c r="J25" s="18">
        <v>401.17194582698119</v>
      </c>
      <c r="K25" s="18">
        <v>35.665579901116089</v>
      </c>
      <c r="L25" s="18">
        <v>256.14094240028589</v>
      </c>
      <c r="M25" s="18">
        <v>53.222981921140274</v>
      </c>
      <c r="N25" s="18">
        <v>71.476575842079896</v>
      </c>
      <c r="O25" s="18">
        <v>45.648786593780855</v>
      </c>
      <c r="P25" s="18">
        <v>0</v>
      </c>
      <c r="Q25" s="18">
        <v>0</v>
      </c>
      <c r="R25" s="8"/>
      <c r="S25" s="8"/>
    </row>
    <row r="26" spans="1:19" x14ac:dyDescent="0.25">
      <c r="A26" s="38"/>
      <c r="B26" s="11" t="s">
        <v>3</v>
      </c>
      <c r="C26" s="8">
        <v>24.386299071349317</v>
      </c>
      <c r="D26" s="8">
        <v>160.2617107860749</v>
      </c>
      <c r="E26" s="8">
        <v>131.97260785457763</v>
      </c>
      <c r="F26" s="8">
        <v>92.195561026598682</v>
      </c>
      <c r="G26" s="8">
        <v>71.820096642824666</v>
      </c>
      <c r="H26" s="8">
        <v>167.74618342474685</v>
      </c>
      <c r="I26" s="8">
        <v>55.076691947491163</v>
      </c>
      <c r="J26" s="8">
        <v>153.97795603191614</v>
      </c>
      <c r="K26" s="8">
        <v>13.68917530498339</v>
      </c>
      <c r="L26" s="8">
        <v>98.312105761988235</v>
      </c>
      <c r="M26" s="8">
        <v>20.428063466021236</v>
      </c>
      <c r="N26" s="8">
        <v>27.434164245049988</v>
      </c>
      <c r="O26" s="8">
        <v>17.520933176316777</v>
      </c>
      <c r="P26" s="8">
        <v>0</v>
      </c>
      <c r="Q26" s="8">
        <v>0</v>
      </c>
      <c r="R26" s="8"/>
      <c r="S26" s="8"/>
    </row>
    <row r="27" spans="1:19" x14ac:dyDescent="0.25">
      <c r="A27" s="38"/>
      <c r="B27" s="12" t="s">
        <v>4</v>
      </c>
      <c r="C27" s="8">
        <v>39.149412806421644</v>
      </c>
      <c r="D27" s="8">
        <v>257.28183904702064</v>
      </c>
      <c r="E27" s="8">
        <v>211.86692121351848</v>
      </c>
      <c r="F27" s="8">
        <v>148.00942393881004</v>
      </c>
      <c r="G27" s="8">
        <v>115.29894729169602</v>
      </c>
      <c r="H27" s="8">
        <v>269.29730347286238</v>
      </c>
      <c r="I27" s="8">
        <v>88.419326883336922</v>
      </c>
      <c r="J27" s="8">
        <v>247.19398979506508</v>
      </c>
      <c r="K27" s="8">
        <v>21.976404596132699</v>
      </c>
      <c r="L27" s="8">
        <v>157.82883663829767</v>
      </c>
      <c r="M27" s="8">
        <v>32.794918455119038</v>
      </c>
      <c r="N27" s="8">
        <v>44.042411597029911</v>
      </c>
      <c r="O27" s="8">
        <v>28.127853417464081</v>
      </c>
      <c r="P27" s="8">
        <v>0</v>
      </c>
      <c r="Q27" s="8">
        <v>0</v>
      </c>
      <c r="R27" s="8"/>
      <c r="S27" s="8"/>
    </row>
    <row r="28" spans="1:19" x14ac:dyDescent="0.25">
      <c r="A28" s="39">
        <v>1</v>
      </c>
      <c r="B28" s="17" t="s">
        <v>2</v>
      </c>
      <c r="C28" s="18">
        <v>254.14284751108386</v>
      </c>
      <c r="D28" s="18">
        <v>1670.1741993323822</v>
      </c>
      <c r="E28" s="18">
        <v>1375.3581162723844</v>
      </c>
      <c r="F28" s="18">
        <v>960.81993986163491</v>
      </c>
      <c r="G28" s="18">
        <v>748.4761757380827</v>
      </c>
      <c r="H28" s="18">
        <v>1748.1739475904369</v>
      </c>
      <c r="I28" s="18">
        <v>573.98407532331237</v>
      </c>
      <c r="J28" s="18">
        <v>1604.6877833079247</v>
      </c>
      <c r="K28" s="18">
        <v>142.66231960446436</v>
      </c>
      <c r="L28" s="18">
        <v>1024.5637696011436</v>
      </c>
      <c r="M28" s="18">
        <v>212.8919276845611</v>
      </c>
      <c r="N28" s="18">
        <v>285.90630336831958</v>
      </c>
      <c r="O28" s="18">
        <v>182.59514637512342</v>
      </c>
      <c r="P28" s="18">
        <v>0</v>
      </c>
      <c r="Q28" s="18">
        <v>0</v>
      </c>
      <c r="R28" s="8"/>
      <c r="S28" s="8"/>
    </row>
    <row r="29" spans="1:19" x14ac:dyDescent="0.25">
      <c r="A29" s="40"/>
      <c r="B29" s="11" t="s">
        <v>3</v>
      </c>
      <c r="C29" s="8">
        <v>97.545196285397267</v>
      </c>
      <c r="D29" s="8">
        <v>641.0468431442996</v>
      </c>
      <c r="E29" s="8">
        <v>527.89043141831053</v>
      </c>
      <c r="F29" s="8">
        <v>368.78224410639473</v>
      </c>
      <c r="G29" s="8">
        <v>287.28038657129866</v>
      </c>
      <c r="H29" s="8">
        <v>670.98473369898738</v>
      </c>
      <c r="I29" s="8">
        <v>220.30676778996465</v>
      </c>
      <c r="J29" s="8">
        <v>615.91182412766454</v>
      </c>
      <c r="K29" s="8">
        <v>54.756701219933561</v>
      </c>
      <c r="L29" s="8">
        <v>393.24842304795294</v>
      </c>
      <c r="M29" s="8">
        <v>81.712253864084943</v>
      </c>
      <c r="N29" s="8">
        <v>109.73665698019995</v>
      </c>
      <c r="O29" s="8">
        <v>70.08373270526711</v>
      </c>
      <c r="P29" s="8">
        <v>0</v>
      </c>
      <c r="Q29" s="8">
        <v>0</v>
      </c>
    </row>
    <row r="30" spans="1:19" x14ac:dyDescent="0.25">
      <c r="A30" s="40"/>
      <c r="B30" s="12" t="s">
        <v>4</v>
      </c>
      <c r="C30" s="8">
        <v>156.59765122568658</v>
      </c>
      <c r="D30" s="8">
        <v>1029.1273561880826</v>
      </c>
      <c r="E30" s="8">
        <v>847.46768485407392</v>
      </c>
      <c r="F30" s="8">
        <v>592.03769575524018</v>
      </c>
      <c r="G30" s="8">
        <v>461.1957891667841</v>
      </c>
      <c r="H30" s="8">
        <v>1077.1892138914495</v>
      </c>
      <c r="I30" s="8">
        <v>353.67730753334769</v>
      </c>
      <c r="J30" s="8">
        <v>988.77595918026032</v>
      </c>
      <c r="K30" s="8">
        <v>87.905618384530797</v>
      </c>
      <c r="L30" s="8">
        <v>631.31534655319069</v>
      </c>
      <c r="M30" s="8">
        <v>131.17967382047615</v>
      </c>
      <c r="N30" s="8">
        <v>176.16964638811965</v>
      </c>
      <c r="O30" s="8">
        <v>112.51141366985632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68</v>
      </c>
    </row>
    <row r="33" spans="1:18" x14ac:dyDescent="0.2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76.431634176068542</v>
      </c>
      <c r="L33" s="19">
        <v>100.34249369780167</v>
      </c>
      <c r="M33" s="19">
        <v>124.70239437942897</v>
      </c>
      <c r="N33" s="19">
        <v>49.585148340835673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29.336016461345139</v>
      </c>
      <c r="L34" s="16">
        <v>38.513490894491618</v>
      </c>
      <c r="M34" s="16">
        <v>47.863316462092868</v>
      </c>
      <c r="N34" s="16">
        <v>19.03178891365971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47.095617714723403</v>
      </c>
      <c r="L35" s="16">
        <v>61.829002803310047</v>
      </c>
      <c r="M35" s="16">
        <v>76.839077917336098</v>
      </c>
      <c r="N35" s="16">
        <v>30.553359427175963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305.72653670427417</v>
      </c>
      <c r="L36" s="18">
        <v>401.36997479120669</v>
      </c>
      <c r="M36" s="18">
        <v>498.80957751771587</v>
      </c>
      <c r="N36" s="18">
        <v>198.34059336334269</v>
      </c>
      <c r="O36" s="18">
        <v>0</v>
      </c>
      <c r="P36" s="18">
        <v>0</v>
      </c>
      <c r="Q36" s="18">
        <v>0</v>
      </c>
    </row>
    <row r="37" spans="1:18" x14ac:dyDescent="0.2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117.34406584538056</v>
      </c>
      <c r="L37" s="8">
        <v>154.05396357796647</v>
      </c>
      <c r="M37" s="8">
        <v>191.45326584837147</v>
      </c>
      <c r="N37" s="8">
        <v>76.127155654638841</v>
      </c>
      <c r="O37" s="8">
        <v>0</v>
      </c>
      <c r="P37" s="8">
        <v>0</v>
      </c>
      <c r="Q37" s="8">
        <v>0</v>
      </c>
    </row>
    <row r="38" spans="1:18" x14ac:dyDescent="0.2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188.38247085889361</v>
      </c>
      <c r="L38" s="8">
        <v>247.31601121324019</v>
      </c>
      <c r="M38" s="8">
        <v>307.35631166934439</v>
      </c>
      <c r="N38" s="8">
        <v>122.21343770870385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43F-93CE-4E84-9364-5023BE1D4DCB}">
  <sheetPr codeName="Sheet12"/>
  <dimension ref="A1:AV107"/>
  <sheetViews>
    <sheetView topLeftCell="A11" zoomScale="55" zoomScaleNormal="55" workbookViewId="0">
      <selection activeCell="P81" sqref="P81"/>
    </sheetView>
  </sheetViews>
  <sheetFormatPr defaultRowHeight="15" x14ac:dyDescent="0.25"/>
  <sheetData>
    <row r="1" spans="1:17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72</v>
      </c>
    </row>
    <row r="5" spans="1:17" x14ac:dyDescent="0.25">
      <c r="B5" s="20" t="s">
        <v>58</v>
      </c>
      <c r="C5" s="18">
        <f>SUM(C25+C33)</f>
        <v>275.400528288761</v>
      </c>
      <c r="D5" s="18">
        <f>SUM(D25+D33)</f>
        <v>953.30191987033345</v>
      </c>
      <c r="E5" s="18">
        <f t="shared" ref="E5:Q5" si="0">SUM(E25+E33)</f>
        <v>509.03344607724978</v>
      </c>
      <c r="F5" s="18">
        <f t="shared" si="0"/>
        <v>489.24985831925051</v>
      </c>
      <c r="G5" s="18">
        <f t="shared" si="0"/>
        <v>500.7830966085271</v>
      </c>
      <c r="H5" s="18">
        <f t="shared" si="0"/>
        <v>608.68470753355587</v>
      </c>
      <c r="I5" s="18">
        <f t="shared" si="0"/>
        <v>626.72524976005866</v>
      </c>
      <c r="J5" s="18">
        <f t="shared" si="0"/>
        <v>607.41019078683826</v>
      </c>
      <c r="K5" s="18">
        <f t="shared" si="0"/>
        <v>322.1718678282233</v>
      </c>
      <c r="L5" s="18">
        <f t="shared" si="0"/>
        <v>1225.5398836385828</v>
      </c>
      <c r="M5" s="18">
        <f t="shared" si="0"/>
        <v>781.94534180543587</v>
      </c>
      <c r="N5" s="18">
        <f t="shared" si="0"/>
        <v>580.73988564757519</v>
      </c>
      <c r="O5" s="18">
        <f t="shared" si="0"/>
        <v>240.94304896121292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C28+C36</f>
        <v>1101.602113155044</v>
      </c>
      <c r="D6" s="18">
        <f t="shared" ref="D6:Q6" si="1">D28+D36</f>
        <v>3813.2076794813338</v>
      </c>
      <c r="E6" s="18">
        <f t="shared" si="1"/>
        <v>2036.1337843089991</v>
      </c>
      <c r="F6" s="18">
        <f t="shared" si="1"/>
        <v>1956.999433277002</v>
      </c>
      <c r="G6" s="18">
        <f t="shared" si="1"/>
        <v>2003.1323864341084</v>
      </c>
      <c r="H6" s="18">
        <f t="shared" si="1"/>
        <v>2434.7388301342235</v>
      </c>
      <c r="I6" s="18">
        <f t="shared" si="1"/>
        <v>2506.9009990402346</v>
      </c>
      <c r="J6" s="18">
        <f t="shared" si="1"/>
        <v>2429.640763147353</v>
      </c>
      <c r="K6" s="18">
        <f t="shared" si="1"/>
        <v>1288.6874713128932</v>
      </c>
      <c r="L6" s="18">
        <f t="shared" si="1"/>
        <v>4902.159534554331</v>
      </c>
      <c r="M6" s="18">
        <f t="shared" si="1"/>
        <v>3127.7813672217435</v>
      </c>
      <c r="N6" s="18">
        <f t="shared" si="1"/>
        <v>2322.9595425903008</v>
      </c>
      <c r="O6" s="18">
        <f t="shared" si="1"/>
        <v>963.77219584485169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67</v>
      </c>
    </row>
    <row r="25" spans="1:19" x14ac:dyDescent="0.25">
      <c r="A25" s="37">
        <v>0.25</v>
      </c>
      <c r="B25" s="17" t="s">
        <v>2</v>
      </c>
      <c r="C25" s="18">
        <v>275.400528288761</v>
      </c>
      <c r="D25" s="18">
        <v>953.30191987033345</v>
      </c>
      <c r="E25" s="18">
        <v>509.03344607724978</v>
      </c>
      <c r="F25" s="18">
        <v>489.24985831925051</v>
      </c>
      <c r="G25" s="18">
        <v>500.7830966085271</v>
      </c>
      <c r="H25" s="18">
        <v>608.68470753355587</v>
      </c>
      <c r="I25" s="18">
        <v>626.72524976005866</v>
      </c>
      <c r="J25" s="18">
        <v>607.41019078683826</v>
      </c>
      <c r="K25" s="18">
        <v>55.914125821427177</v>
      </c>
      <c r="L25" s="18">
        <v>701.20923009474222</v>
      </c>
      <c r="M25" s="18">
        <v>260.64844726847861</v>
      </c>
      <c r="N25" s="18">
        <v>321.63716378460185</v>
      </c>
      <c r="O25" s="18">
        <v>240.94304896121292</v>
      </c>
      <c r="P25" s="18">
        <v>0</v>
      </c>
      <c r="Q25" s="18">
        <v>0</v>
      </c>
      <c r="R25" s="8"/>
      <c r="S25" s="8"/>
    </row>
    <row r="26" spans="1:19" x14ac:dyDescent="0.25">
      <c r="A26" s="38"/>
      <c r="B26" s="11" t="s">
        <v>3</v>
      </c>
      <c r="C26" s="8">
        <v>105.70432672852492</v>
      </c>
      <c r="D26" s="8">
        <v>365.89667505374979</v>
      </c>
      <c r="E26" s="8">
        <v>195.37739464130294</v>
      </c>
      <c r="F26" s="8">
        <v>187.78405109462196</v>
      </c>
      <c r="G26" s="8">
        <v>192.21074263346091</v>
      </c>
      <c r="H26" s="8">
        <v>233.62557653601036</v>
      </c>
      <c r="I26" s="8">
        <v>240.54990373944452</v>
      </c>
      <c r="J26" s="8">
        <v>233.13639107419178</v>
      </c>
      <c r="K26" s="8">
        <v>21.460979255533221</v>
      </c>
      <c r="L26" s="8">
        <v>269.13837102474753</v>
      </c>
      <c r="M26" s="8">
        <v>100.04217785109577</v>
      </c>
      <c r="N26" s="8">
        <v>123.45088827526079</v>
      </c>
      <c r="O26" s="8">
        <v>92.478845006639716</v>
      </c>
      <c r="P26" s="8">
        <v>0</v>
      </c>
      <c r="Q26" s="8">
        <v>0</v>
      </c>
      <c r="R26" s="8"/>
      <c r="S26" s="8"/>
    </row>
    <row r="27" spans="1:19" x14ac:dyDescent="0.25">
      <c r="A27" s="38"/>
      <c r="B27" s="12" t="s">
        <v>4</v>
      </c>
      <c r="C27" s="8">
        <v>169.69620156023609</v>
      </c>
      <c r="D27" s="8">
        <v>587.40524481658372</v>
      </c>
      <c r="E27" s="8">
        <v>313.65605143594684</v>
      </c>
      <c r="F27" s="8">
        <v>301.46580722462852</v>
      </c>
      <c r="G27" s="8">
        <v>308.57235397506622</v>
      </c>
      <c r="H27" s="8">
        <v>375.05913099754548</v>
      </c>
      <c r="I27" s="8">
        <v>386.17534602061414</v>
      </c>
      <c r="J27" s="8">
        <v>374.27379971264645</v>
      </c>
      <c r="K27" s="8">
        <v>34.45314656589396</v>
      </c>
      <c r="L27" s="8">
        <v>432.0708590699947</v>
      </c>
      <c r="M27" s="8">
        <v>160.60626941738283</v>
      </c>
      <c r="N27" s="8">
        <v>198.18627550934107</v>
      </c>
      <c r="O27" s="8">
        <v>148.46420395457321</v>
      </c>
      <c r="P27" s="8">
        <v>0</v>
      </c>
      <c r="Q27" s="8">
        <v>0</v>
      </c>
      <c r="R27" s="8"/>
      <c r="S27" s="8"/>
    </row>
    <row r="28" spans="1:19" x14ac:dyDescent="0.25">
      <c r="A28" s="39">
        <v>1</v>
      </c>
      <c r="B28" s="17" t="s">
        <v>2</v>
      </c>
      <c r="C28" s="18">
        <v>1101.602113155044</v>
      </c>
      <c r="D28" s="18">
        <v>3813.2076794813338</v>
      </c>
      <c r="E28" s="18">
        <v>2036.1337843089991</v>
      </c>
      <c r="F28" s="18">
        <v>1956.999433277002</v>
      </c>
      <c r="G28" s="18">
        <v>2003.1323864341084</v>
      </c>
      <c r="H28" s="18">
        <v>2434.7388301342235</v>
      </c>
      <c r="I28" s="18">
        <v>2506.9009990402346</v>
      </c>
      <c r="J28" s="18">
        <v>2429.640763147353</v>
      </c>
      <c r="K28" s="18">
        <v>223.65650328570871</v>
      </c>
      <c r="L28" s="18">
        <v>2804.8369203789689</v>
      </c>
      <c r="M28" s="18">
        <v>1042.5937890739144</v>
      </c>
      <c r="N28" s="18">
        <v>1286.5486551384074</v>
      </c>
      <c r="O28" s="18">
        <v>963.77219584485169</v>
      </c>
      <c r="P28" s="18">
        <v>0</v>
      </c>
      <c r="Q28" s="18">
        <v>0</v>
      </c>
      <c r="R28" s="8"/>
      <c r="S28" s="8"/>
    </row>
    <row r="29" spans="1:19" x14ac:dyDescent="0.25">
      <c r="A29" s="40"/>
      <c r="B29" s="11" t="s">
        <v>3</v>
      </c>
      <c r="C29" s="8">
        <v>422.81730691409967</v>
      </c>
      <c r="D29" s="8">
        <v>1463.5867002149992</v>
      </c>
      <c r="E29" s="8">
        <v>781.50957856521177</v>
      </c>
      <c r="F29" s="8">
        <v>751.13620437848783</v>
      </c>
      <c r="G29" s="8">
        <v>768.84297053384364</v>
      </c>
      <c r="H29" s="8">
        <v>934.50230614404143</v>
      </c>
      <c r="I29" s="8">
        <v>962.19961495777807</v>
      </c>
      <c r="J29" s="8">
        <v>932.54556429676711</v>
      </c>
      <c r="K29" s="8">
        <v>85.843917022132885</v>
      </c>
      <c r="L29" s="8">
        <v>1076.5534840989901</v>
      </c>
      <c r="M29" s="8">
        <v>400.16871140438309</v>
      </c>
      <c r="N29" s="8">
        <v>493.80355310104318</v>
      </c>
      <c r="O29" s="8">
        <v>369.91538002655886</v>
      </c>
      <c r="P29" s="8">
        <v>0</v>
      </c>
      <c r="Q29" s="8">
        <v>0</v>
      </c>
    </row>
    <row r="30" spans="1:19" x14ac:dyDescent="0.25">
      <c r="A30" s="40"/>
      <c r="B30" s="12" t="s">
        <v>4</v>
      </c>
      <c r="C30" s="8">
        <v>678.78480624094436</v>
      </c>
      <c r="D30" s="8">
        <v>2349.6209792663349</v>
      </c>
      <c r="E30" s="8">
        <v>1254.6242057437873</v>
      </c>
      <c r="F30" s="8">
        <v>1205.8632288985141</v>
      </c>
      <c r="G30" s="8">
        <v>1234.2894159002649</v>
      </c>
      <c r="H30" s="8">
        <v>1500.2365239901819</v>
      </c>
      <c r="I30" s="8">
        <v>1544.7013840824566</v>
      </c>
      <c r="J30" s="8">
        <v>1497.0951988505858</v>
      </c>
      <c r="K30" s="8">
        <v>137.81258626357584</v>
      </c>
      <c r="L30" s="8">
        <v>1728.2834362799788</v>
      </c>
      <c r="M30" s="8">
        <v>642.42507766953133</v>
      </c>
      <c r="N30" s="8">
        <v>792.74510203736429</v>
      </c>
      <c r="O30" s="8">
        <v>593.85681581829283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68</v>
      </c>
    </row>
    <row r="33" spans="1:18" x14ac:dyDescent="0.25">
      <c r="A33" s="37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266.25774200679609</v>
      </c>
      <c r="L33" s="19">
        <v>524.33065354384053</v>
      </c>
      <c r="M33" s="19">
        <v>521.29689453695721</v>
      </c>
      <c r="N33" s="19">
        <v>259.10272186297328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8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102.19513931206298</v>
      </c>
      <c r="L34" s="16">
        <v>201.24877414129838</v>
      </c>
      <c r="M34" s="16">
        <v>200.08435570219154</v>
      </c>
      <c r="N34" s="16">
        <v>99.448896987361181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8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164.06260269473313</v>
      </c>
      <c r="L35" s="16">
        <v>323.0818794025422</v>
      </c>
      <c r="M35" s="16">
        <v>321.21253883476567</v>
      </c>
      <c r="N35" s="16">
        <v>159.65382487561209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9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1065.0309680271844</v>
      </c>
      <c r="L36" s="18">
        <v>2097.3226141753621</v>
      </c>
      <c r="M36" s="18">
        <v>2085.1875781478288</v>
      </c>
      <c r="N36" s="18">
        <v>1036.4108874518931</v>
      </c>
      <c r="O36" s="18">
        <v>0</v>
      </c>
      <c r="P36" s="18">
        <v>0</v>
      </c>
      <c r="Q36" s="18">
        <v>0</v>
      </c>
    </row>
    <row r="37" spans="1:18" x14ac:dyDescent="0.25">
      <c r="A37" s="40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408.78055724825191</v>
      </c>
      <c r="L37" s="8">
        <v>804.99509656519353</v>
      </c>
      <c r="M37" s="8">
        <v>800.33742280876618</v>
      </c>
      <c r="N37" s="8">
        <v>397.79558794944472</v>
      </c>
      <c r="O37" s="8">
        <v>0</v>
      </c>
      <c r="P37" s="8">
        <v>0</v>
      </c>
      <c r="Q37" s="8">
        <v>0</v>
      </c>
    </row>
    <row r="38" spans="1:18" x14ac:dyDescent="0.25">
      <c r="A38" s="40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656.25041077893252</v>
      </c>
      <c r="L38" s="8">
        <v>1292.3275176101688</v>
      </c>
      <c r="M38" s="8">
        <v>1284.8501553390627</v>
      </c>
      <c r="N38" s="8">
        <v>638.61529950244835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7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8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9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40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40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7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8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9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40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40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A05F-F1FC-4AE2-9E9E-D559D1CC1C39}">
  <dimension ref="A3:G85"/>
  <sheetViews>
    <sheetView workbookViewId="0">
      <selection activeCell="C90" sqref="C90"/>
    </sheetView>
  </sheetViews>
  <sheetFormatPr defaultRowHeight="15" x14ac:dyDescent="0.25"/>
  <cols>
    <col min="1" max="4" width="16.140625" customWidth="1"/>
    <col min="6" max="7" width="9.140625" customWidth="1"/>
  </cols>
  <sheetData>
    <row r="3" spans="1:7" x14ac:dyDescent="0.25">
      <c r="A3" s="26" t="s">
        <v>16</v>
      </c>
      <c r="B3" s="9"/>
      <c r="C3" s="9"/>
      <c r="D3" s="9"/>
      <c r="E3" s="9"/>
      <c r="F3" s="9"/>
      <c r="G3" s="9"/>
    </row>
    <row r="5" spans="1:7" x14ac:dyDescent="0.25">
      <c r="A5" t="s">
        <v>5</v>
      </c>
      <c r="B5" t="s">
        <v>17</v>
      </c>
      <c r="C5" t="s">
        <v>28</v>
      </c>
      <c r="D5" t="s">
        <v>29</v>
      </c>
      <c r="E5" t="s">
        <v>30</v>
      </c>
      <c r="F5" s="22" t="s">
        <v>31</v>
      </c>
      <c r="G5" s="22" t="s">
        <v>32</v>
      </c>
    </row>
    <row r="6" spans="1:7" x14ac:dyDescent="0.25">
      <c r="A6" t="s">
        <v>18</v>
      </c>
      <c r="B6">
        <v>2</v>
      </c>
      <c r="C6" s="21">
        <v>0</v>
      </c>
      <c r="D6" s="21">
        <v>0</v>
      </c>
      <c r="E6" s="21">
        <f>C6+D6</f>
        <v>0</v>
      </c>
      <c r="F6" s="23">
        <f>C6/$E$16</f>
        <v>0</v>
      </c>
      <c r="G6" s="23">
        <f>D6/$E$16</f>
        <v>0</v>
      </c>
    </row>
    <row r="7" spans="1:7" x14ac:dyDescent="0.25">
      <c r="A7" t="s">
        <v>26</v>
      </c>
      <c r="B7">
        <v>3</v>
      </c>
      <c r="C7" s="21">
        <v>12.56643392</v>
      </c>
      <c r="D7" s="21">
        <v>24.029845170000002</v>
      </c>
      <c r="E7" s="21">
        <f t="shared" ref="E7:E15" si="0">C7+D7</f>
        <v>36.596279090000003</v>
      </c>
      <c r="F7" s="23">
        <f t="shared" ref="F7:F15" si="1">C7/$E$16</f>
        <v>9.7294960119699691E-3</v>
      </c>
      <c r="G7" s="23">
        <f t="shared" ref="G7:G15" si="2">D7/$E$16</f>
        <v>1.8604982466638463E-2</v>
      </c>
    </row>
    <row r="8" spans="1:7" x14ac:dyDescent="0.25">
      <c r="A8" t="s">
        <v>19</v>
      </c>
      <c r="B8">
        <v>3</v>
      </c>
      <c r="C8" s="21">
        <v>25.132867839999999</v>
      </c>
      <c r="D8" s="21">
        <v>48.059690340000003</v>
      </c>
      <c r="E8" s="21">
        <f t="shared" si="0"/>
        <v>73.192558180000006</v>
      </c>
      <c r="F8" s="23">
        <f t="shared" si="1"/>
        <v>1.9458992023939938E-2</v>
      </c>
      <c r="G8" s="23">
        <f t="shared" si="2"/>
        <v>3.7209964933276926E-2</v>
      </c>
    </row>
    <row r="9" spans="1:7" x14ac:dyDescent="0.25">
      <c r="A9" t="s">
        <v>20</v>
      </c>
      <c r="B9">
        <v>3</v>
      </c>
      <c r="C9" s="21">
        <v>25.132867839999999</v>
      </c>
      <c r="D9" s="21">
        <v>48.059690340000003</v>
      </c>
      <c r="E9" s="21">
        <f t="shared" si="0"/>
        <v>73.192558180000006</v>
      </c>
      <c r="F9" s="23">
        <f t="shared" si="1"/>
        <v>1.9458992023939938E-2</v>
      </c>
      <c r="G9" s="23">
        <f t="shared" si="2"/>
        <v>3.7209964933276926E-2</v>
      </c>
    </row>
    <row r="10" spans="1:7" x14ac:dyDescent="0.25">
      <c r="A10" t="s">
        <v>21</v>
      </c>
      <c r="B10">
        <v>3</v>
      </c>
      <c r="C10" s="21">
        <v>15.372156110000001</v>
      </c>
      <c r="D10" s="21">
        <v>42.379065220000001</v>
      </c>
      <c r="E10" s="21">
        <f t="shared" si="0"/>
        <v>57.75122133</v>
      </c>
      <c r="F10" s="23">
        <f t="shared" si="1"/>
        <v>1.1901811804348772E-2</v>
      </c>
      <c r="G10" s="23">
        <f t="shared" si="2"/>
        <v>3.2811770520892951E-2</v>
      </c>
    </row>
    <row r="11" spans="1:7" x14ac:dyDescent="0.25">
      <c r="A11" t="s">
        <v>22</v>
      </c>
      <c r="B11">
        <v>3</v>
      </c>
      <c r="C11" s="21">
        <v>27.510384670000001</v>
      </c>
      <c r="D11" s="21">
        <v>48.047558960000003</v>
      </c>
      <c r="E11" s="21">
        <f t="shared" si="0"/>
        <v>75.557943630000011</v>
      </c>
      <c r="F11" s="23">
        <f t="shared" si="1"/>
        <v>2.1299772046589074E-2</v>
      </c>
      <c r="G11" s="23">
        <f t="shared" si="2"/>
        <v>3.7200572275496592E-2</v>
      </c>
    </row>
    <row r="12" spans="1:7" x14ac:dyDescent="0.25">
      <c r="A12" t="s">
        <v>23</v>
      </c>
      <c r="B12">
        <v>3</v>
      </c>
      <c r="C12" s="21">
        <v>53.802546399999997</v>
      </c>
      <c r="D12" s="21">
        <v>148.32672830000001</v>
      </c>
      <c r="E12" s="21">
        <f t="shared" si="0"/>
        <v>202.1292747</v>
      </c>
      <c r="F12" s="23">
        <f t="shared" si="1"/>
        <v>4.1656341326834365E-2</v>
      </c>
      <c r="G12" s="23">
        <f t="shared" si="2"/>
        <v>0.11484119684635267</v>
      </c>
    </row>
    <row r="13" spans="1:7" x14ac:dyDescent="0.25">
      <c r="A13" t="s">
        <v>24</v>
      </c>
      <c r="B13">
        <v>3</v>
      </c>
      <c r="C13" s="21">
        <v>130.17723549999999</v>
      </c>
      <c r="D13" s="21">
        <v>195.3816831</v>
      </c>
      <c r="E13" s="21">
        <f t="shared" si="0"/>
        <v>325.55891859999997</v>
      </c>
      <c r="F13" s="23">
        <f t="shared" si="1"/>
        <v>0.10078904657515801</v>
      </c>
      <c r="G13" s="23">
        <f t="shared" si="2"/>
        <v>0.15127325052081525</v>
      </c>
    </row>
    <row r="14" spans="1:7" x14ac:dyDescent="0.25">
      <c r="A14" t="s">
        <v>25</v>
      </c>
      <c r="B14">
        <v>3</v>
      </c>
      <c r="C14" s="21">
        <v>91.124064849999996</v>
      </c>
      <c r="D14" s="21">
        <v>136.76717819999999</v>
      </c>
      <c r="E14" s="21">
        <f t="shared" si="0"/>
        <v>227.89124304999999</v>
      </c>
      <c r="F14" s="23">
        <f t="shared" si="1"/>
        <v>7.055233260261061E-2</v>
      </c>
      <c r="G14" s="23">
        <f t="shared" si="2"/>
        <v>0.10589127538779801</v>
      </c>
    </row>
    <row r="15" spans="1:7" x14ac:dyDescent="0.25">
      <c r="A15" t="s">
        <v>27</v>
      </c>
      <c r="B15">
        <v>3</v>
      </c>
      <c r="C15" s="21">
        <v>79.021802190000002</v>
      </c>
      <c r="D15" s="21">
        <v>140.689379</v>
      </c>
      <c r="E15" s="21">
        <f t="shared" si="0"/>
        <v>219.71118118999999</v>
      </c>
      <c r="F15" s="23">
        <f t="shared" si="1"/>
        <v>6.1182218771121726E-2</v>
      </c>
      <c r="G15" s="23">
        <f t="shared" si="2"/>
        <v>0.10892801892893983</v>
      </c>
    </row>
    <row r="16" spans="1:7" x14ac:dyDescent="0.25">
      <c r="A16" s="36" t="s">
        <v>2</v>
      </c>
      <c r="B16" s="36"/>
      <c r="C16" s="21">
        <f>SUM(C6:C15)</f>
        <v>459.84035932000006</v>
      </c>
      <c r="D16" s="21">
        <f>SUM(D6:D15)</f>
        <v>831.74081863000004</v>
      </c>
      <c r="E16" s="21">
        <f>C16+D16</f>
        <v>1291.58117795</v>
      </c>
    </row>
    <row r="19" spans="1:7" x14ac:dyDescent="0.25">
      <c r="A19" s="26" t="s">
        <v>33</v>
      </c>
      <c r="B19" s="9"/>
      <c r="C19" s="9"/>
      <c r="D19" s="9"/>
      <c r="E19" s="9"/>
      <c r="F19" s="9"/>
      <c r="G19" s="9"/>
    </row>
    <row r="21" spans="1:7" x14ac:dyDescent="0.25">
      <c r="A21" t="s">
        <v>5</v>
      </c>
      <c r="B21" t="s">
        <v>17</v>
      </c>
      <c r="C21" t="s">
        <v>28</v>
      </c>
      <c r="D21" t="s">
        <v>29</v>
      </c>
      <c r="E21" t="s">
        <v>30</v>
      </c>
      <c r="F21" s="22" t="s">
        <v>31</v>
      </c>
      <c r="G21" s="22" t="s">
        <v>32</v>
      </c>
    </row>
    <row r="22" spans="1:7" x14ac:dyDescent="0.25">
      <c r="A22" t="s">
        <v>34</v>
      </c>
      <c r="B22">
        <v>2</v>
      </c>
      <c r="C22" s="21">
        <v>163.2339729</v>
      </c>
      <c r="D22" s="21">
        <v>115.078512</v>
      </c>
      <c r="E22" s="21">
        <f>C22+D22</f>
        <v>278.31248490000002</v>
      </c>
      <c r="F22" s="23">
        <f>C22/$E$28</f>
        <v>0.22875993864148014</v>
      </c>
      <c r="G22" s="23">
        <f>D22/$E$28</f>
        <v>0.16127374024156241</v>
      </c>
    </row>
    <row r="23" spans="1:7" x14ac:dyDescent="0.25">
      <c r="A23" t="s">
        <v>35</v>
      </c>
      <c r="B23">
        <v>3</v>
      </c>
      <c r="C23" s="21">
        <v>94.037688450000005</v>
      </c>
      <c r="D23" s="21">
        <v>179.82118940000001</v>
      </c>
      <c r="E23" s="21">
        <f t="shared" ref="E23:E26" si="3">C23+D23</f>
        <v>273.85887785</v>
      </c>
      <c r="F23" s="23">
        <f t="shared" ref="F23:F27" si="4">C23/$E$28</f>
        <v>0.13178663398082757</v>
      </c>
      <c r="G23" s="23">
        <f t="shared" ref="G23:G27" si="5">D23/$E$28</f>
        <v>0.2520056549673183</v>
      </c>
    </row>
    <row r="24" spans="1:7" x14ac:dyDescent="0.25">
      <c r="A24" t="s">
        <v>36</v>
      </c>
      <c r="B24">
        <v>3</v>
      </c>
      <c r="C24" s="21">
        <v>26.142585879999999</v>
      </c>
      <c r="D24" s="21">
        <v>49.990498100000003</v>
      </c>
      <c r="E24" s="21">
        <f t="shared" si="3"/>
        <v>76.133083980000009</v>
      </c>
      <c r="F24" s="23">
        <f t="shared" si="4"/>
        <v>3.663683628837551E-2</v>
      </c>
      <c r="G24" s="23">
        <f t="shared" si="5"/>
        <v>7.0057862801751553E-2</v>
      </c>
    </row>
    <row r="25" spans="1:7" x14ac:dyDescent="0.25">
      <c r="A25" t="s">
        <v>37</v>
      </c>
      <c r="B25">
        <v>3</v>
      </c>
      <c r="C25" s="21">
        <v>1.119755882</v>
      </c>
      <c r="D25" s="21">
        <v>2.6718074010000001</v>
      </c>
      <c r="E25" s="21">
        <f t="shared" si="3"/>
        <v>3.7915632830000003</v>
      </c>
      <c r="F25" s="23">
        <f t="shared" si="4"/>
        <v>1.5692522966201509E-3</v>
      </c>
      <c r="G25" s="23">
        <f t="shared" si="5"/>
        <v>3.7443338923634846E-3</v>
      </c>
    </row>
    <row r="26" spans="1:7" x14ac:dyDescent="0.25">
      <c r="A26" s="24" t="s">
        <v>38</v>
      </c>
      <c r="B26">
        <v>3</v>
      </c>
      <c r="C26" s="21">
        <v>8.015827303</v>
      </c>
      <c r="D26" s="21">
        <v>19.126264089999999</v>
      </c>
      <c r="E26" s="21">
        <f t="shared" si="3"/>
        <v>27.142091393000001</v>
      </c>
      <c r="F26" s="23">
        <f t="shared" si="4"/>
        <v>1.1233569393782618E-2</v>
      </c>
      <c r="G26" s="23">
        <f t="shared" si="5"/>
        <v>2.6803997488620491E-2</v>
      </c>
    </row>
    <row r="27" spans="1:7" x14ac:dyDescent="0.25">
      <c r="A27" s="24" t="s">
        <v>39</v>
      </c>
      <c r="B27">
        <v>3</v>
      </c>
      <c r="C27" s="21">
        <v>18.653105549999999</v>
      </c>
      <c r="D27" s="21">
        <v>35.668928919999999</v>
      </c>
      <c r="E27" s="21"/>
      <c r="F27" s="23">
        <f t="shared" si="4"/>
        <v>2.6140901953695284E-2</v>
      </c>
      <c r="G27" s="23">
        <f t="shared" si="5"/>
        <v>4.9987278053602507E-2</v>
      </c>
    </row>
    <row r="28" spans="1:7" x14ac:dyDescent="0.25">
      <c r="A28" s="36" t="s">
        <v>2</v>
      </c>
      <c r="B28" s="36"/>
      <c r="C28" s="21">
        <f>SUM(C22:C27)</f>
        <v>311.20293596499999</v>
      </c>
      <c r="D28" s="21">
        <f>SUM(D22:D27)</f>
        <v>402.35719991100007</v>
      </c>
      <c r="E28" s="21">
        <f>C28+D28</f>
        <v>713.560135876</v>
      </c>
    </row>
    <row r="30" spans="1:7" x14ac:dyDescent="0.25">
      <c r="A30" s="26" t="s">
        <v>6</v>
      </c>
      <c r="B30" s="9"/>
      <c r="C30" s="9"/>
      <c r="D30" s="9"/>
      <c r="E30" s="9"/>
      <c r="F30" s="9"/>
      <c r="G30" s="9"/>
    </row>
    <row r="32" spans="1:7" x14ac:dyDescent="0.25">
      <c r="A32" t="s">
        <v>5</v>
      </c>
      <c r="B32" t="s">
        <v>17</v>
      </c>
      <c r="C32" t="s">
        <v>28</v>
      </c>
      <c r="D32" t="s">
        <v>29</v>
      </c>
      <c r="E32" t="s">
        <v>30</v>
      </c>
      <c r="F32" s="22" t="s">
        <v>31</v>
      </c>
      <c r="G32" s="22" t="s">
        <v>32</v>
      </c>
    </row>
    <row r="33" spans="1:7" x14ac:dyDescent="0.25">
      <c r="A33" t="s">
        <v>46</v>
      </c>
      <c r="B33">
        <v>2</v>
      </c>
      <c r="C33" s="21">
        <v>174.68080169999999</v>
      </c>
      <c r="D33" s="21">
        <v>115.3100271</v>
      </c>
      <c r="E33" s="21">
        <f>C33+D33</f>
        <v>289.99082879999997</v>
      </c>
      <c r="F33" s="23">
        <f>C33/$E$41</f>
        <v>0.33569109948446174</v>
      </c>
      <c r="G33" s="23">
        <f>D33/$E$41</f>
        <v>0.22159590179383795</v>
      </c>
    </row>
    <row r="34" spans="1:7" x14ac:dyDescent="0.25">
      <c r="A34" t="s">
        <v>40</v>
      </c>
      <c r="B34">
        <v>3</v>
      </c>
      <c r="C34" s="21">
        <v>20.341907419999998</v>
      </c>
      <c r="D34" s="21">
        <v>48.537060330000003</v>
      </c>
      <c r="E34" s="21">
        <f t="shared" ref="E34:E40" si="6">C34+D34</f>
        <v>68.878967750000001</v>
      </c>
      <c r="F34" s="23">
        <f t="shared" ref="F34:F40" si="7">C34/$E$41</f>
        <v>3.9091858984930054E-2</v>
      </c>
      <c r="G34" s="23">
        <f t="shared" ref="G34:G40" si="8">D34/$E$41</f>
        <v>9.3275614660299294E-2</v>
      </c>
    </row>
    <row r="35" spans="1:7" x14ac:dyDescent="0.25">
      <c r="A35" t="s">
        <v>41</v>
      </c>
      <c r="B35">
        <v>3</v>
      </c>
      <c r="C35" s="21">
        <v>13.88868897</v>
      </c>
      <c r="D35" s="21">
        <v>24.268374739999999</v>
      </c>
      <c r="E35" s="21">
        <f t="shared" si="6"/>
        <v>38.157063710000003</v>
      </c>
      <c r="F35" s="23">
        <f t="shared" si="7"/>
        <v>2.6690450383575363E-2</v>
      </c>
      <c r="G35" s="23">
        <f t="shared" si="8"/>
        <v>4.6637508643696236E-2</v>
      </c>
    </row>
    <row r="36" spans="1:7" x14ac:dyDescent="0.25">
      <c r="A36" s="25" t="s">
        <v>42</v>
      </c>
      <c r="B36">
        <v>3</v>
      </c>
      <c r="C36" s="21">
        <v>19.171700040000001</v>
      </c>
      <c r="D36" s="21">
        <v>33.499634270000001</v>
      </c>
      <c r="E36" s="21">
        <f t="shared" si="6"/>
        <v>52.671334310000006</v>
      </c>
      <c r="F36" s="23">
        <f t="shared" si="7"/>
        <v>3.6843024549811761E-2</v>
      </c>
      <c r="G36" s="23">
        <f t="shared" si="8"/>
        <v>6.4377590158630787E-2</v>
      </c>
    </row>
    <row r="37" spans="1:7" x14ac:dyDescent="0.25">
      <c r="A37" s="25" t="s">
        <v>43</v>
      </c>
      <c r="B37">
        <v>3</v>
      </c>
      <c r="C37" s="21">
        <v>1.2706613550000001</v>
      </c>
      <c r="D37" s="21">
        <v>3.0318772749999998</v>
      </c>
      <c r="E37" s="21">
        <f t="shared" si="6"/>
        <v>4.3025386299999999</v>
      </c>
      <c r="F37" s="23">
        <f t="shared" si="7"/>
        <v>2.4418808660205847E-3</v>
      </c>
      <c r="G37" s="23">
        <f t="shared" si="8"/>
        <v>5.8264801056652337E-3</v>
      </c>
    </row>
    <row r="38" spans="1:7" x14ac:dyDescent="0.25">
      <c r="A38" s="25" t="s">
        <v>44</v>
      </c>
      <c r="B38">
        <v>3</v>
      </c>
      <c r="C38" s="21">
        <v>11.31790309</v>
      </c>
      <c r="D38" s="21">
        <v>27.00522295</v>
      </c>
      <c r="E38" s="21">
        <f t="shared" si="6"/>
        <v>38.323126039999998</v>
      </c>
      <c r="F38" s="23">
        <f t="shared" si="7"/>
        <v>2.1750068096582861E-2</v>
      </c>
      <c r="G38" s="23">
        <f t="shared" si="8"/>
        <v>5.1897019567597506E-2</v>
      </c>
    </row>
    <row r="39" spans="1:7" x14ac:dyDescent="0.25">
      <c r="A39" s="25" t="s">
        <v>45</v>
      </c>
      <c r="B39">
        <v>3</v>
      </c>
      <c r="C39" s="21">
        <v>2.4465213000000001</v>
      </c>
      <c r="D39" s="21">
        <v>4.6782984269999996</v>
      </c>
      <c r="E39" s="21">
        <f t="shared" si="6"/>
        <v>7.1248197270000002</v>
      </c>
      <c r="F39" s="23">
        <f t="shared" si="7"/>
        <v>4.7015780619076167E-3</v>
      </c>
      <c r="G39" s="23">
        <f t="shared" si="8"/>
        <v>8.9904736375849698E-3</v>
      </c>
    </row>
    <row r="40" spans="1:7" x14ac:dyDescent="0.25">
      <c r="A40" s="25" t="s">
        <v>47</v>
      </c>
      <c r="B40">
        <v>3</v>
      </c>
      <c r="C40" s="21">
        <v>7.612086744</v>
      </c>
      <c r="D40" s="21">
        <v>13.30096556</v>
      </c>
      <c r="E40" s="21">
        <f t="shared" si="6"/>
        <v>20.913052304000001</v>
      </c>
      <c r="F40" s="23">
        <f t="shared" si="7"/>
        <v>1.4628452260329055E-2</v>
      </c>
      <c r="G40" s="23">
        <f t="shared" si="8"/>
        <v>2.5560998745069074E-2</v>
      </c>
    </row>
    <row r="41" spans="1:7" x14ac:dyDescent="0.25">
      <c r="A41" s="36" t="s">
        <v>2</v>
      </c>
      <c r="B41" s="36"/>
      <c r="C41" s="21">
        <f>SUM(C33:C40)</f>
        <v>250.73027061899998</v>
      </c>
      <c r="D41" s="21">
        <f>SUM(D33:D40)</f>
        <v>269.63146065199999</v>
      </c>
      <c r="E41" s="21">
        <f>C41+D41</f>
        <v>520.36173127099994</v>
      </c>
    </row>
    <row r="43" spans="1:7" x14ac:dyDescent="0.25">
      <c r="A43" s="27" t="s">
        <v>1</v>
      </c>
      <c r="B43" s="9"/>
      <c r="C43" s="9"/>
      <c r="D43" s="9"/>
      <c r="E43" s="9"/>
      <c r="F43" s="9"/>
      <c r="G43" s="9"/>
    </row>
    <row r="45" spans="1:7" x14ac:dyDescent="0.25">
      <c r="A45" t="s">
        <v>5</v>
      </c>
      <c r="B45" t="s">
        <v>17</v>
      </c>
      <c r="C45" t="s">
        <v>28</v>
      </c>
      <c r="D45" t="s">
        <v>29</v>
      </c>
      <c r="E45" t="s">
        <v>30</v>
      </c>
      <c r="F45" s="22" t="s">
        <v>31</v>
      </c>
      <c r="G45" s="22" t="s">
        <v>32</v>
      </c>
    </row>
    <row r="46" spans="1:7" x14ac:dyDescent="0.25">
      <c r="A46" t="s">
        <v>48</v>
      </c>
      <c r="B46">
        <v>2</v>
      </c>
      <c r="C46" s="21">
        <v>253.29965749328991</v>
      </c>
      <c r="D46" s="21">
        <v>484.36585837395199</v>
      </c>
      <c r="E46" s="21">
        <f>C46+D46</f>
        <v>737.66551586724188</v>
      </c>
      <c r="F46" s="23">
        <f>C46/$E$46</f>
        <v>0.3433800984928736</v>
      </c>
      <c r="G46" s="23">
        <f>D46/$E$46</f>
        <v>0.65661990150712646</v>
      </c>
    </row>
    <row r="48" spans="1:7" x14ac:dyDescent="0.25">
      <c r="A48" s="27" t="s">
        <v>9</v>
      </c>
      <c r="B48" s="9"/>
      <c r="C48" s="9"/>
      <c r="D48" s="9"/>
      <c r="E48" s="9"/>
      <c r="F48" s="9"/>
      <c r="G48" s="9"/>
    </row>
    <row r="50" spans="1:7" x14ac:dyDescent="0.25">
      <c r="A50" t="s">
        <v>5</v>
      </c>
      <c r="B50" t="s">
        <v>17</v>
      </c>
      <c r="C50" t="s">
        <v>28</v>
      </c>
      <c r="D50" t="s">
        <v>29</v>
      </c>
      <c r="E50" t="s">
        <v>30</v>
      </c>
      <c r="F50" s="22" t="s">
        <v>31</v>
      </c>
      <c r="G50" s="22" t="s">
        <v>32</v>
      </c>
    </row>
    <row r="51" spans="1:7" x14ac:dyDescent="0.25">
      <c r="A51" t="s">
        <v>48</v>
      </c>
      <c r="B51">
        <v>2</v>
      </c>
      <c r="C51" s="21">
        <v>152.58610611928523</v>
      </c>
      <c r="D51" s="21">
        <v>291.77891907873732</v>
      </c>
      <c r="E51" s="21">
        <f>C51+D51</f>
        <v>444.36502519802252</v>
      </c>
      <c r="F51" s="23">
        <f>C51/$E$51</f>
        <v>0.3433800984928736</v>
      </c>
      <c r="G51" s="23">
        <f>D51/$E$51</f>
        <v>0.65661990150712646</v>
      </c>
    </row>
    <row r="53" spans="1:7" x14ac:dyDescent="0.25">
      <c r="A53" s="27" t="s">
        <v>10</v>
      </c>
      <c r="B53" s="9"/>
      <c r="C53" s="9"/>
      <c r="D53" s="9"/>
      <c r="E53" s="9"/>
      <c r="F53" s="9"/>
      <c r="G53" s="9"/>
    </row>
    <row r="55" spans="1:7" x14ac:dyDescent="0.25">
      <c r="A55" t="s">
        <v>5</v>
      </c>
      <c r="B55" t="s">
        <v>17</v>
      </c>
      <c r="C55" t="s">
        <v>28</v>
      </c>
      <c r="D55" t="s">
        <v>29</v>
      </c>
      <c r="E55" t="s">
        <v>30</v>
      </c>
      <c r="F55" s="22" t="s">
        <v>31</v>
      </c>
      <c r="G55" s="22" t="s">
        <v>32</v>
      </c>
    </row>
    <row r="56" spans="1:7" x14ac:dyDescent="0.25">
      <c r="A56" t="s">
        <v>10</v>
      </c>
      <c r="B56">
        <v>2</v>
      </c>
      <c r="C56" s="21">
        <v>431.3958594644476</v>
      </c>
      <c r="D56" s="21">
        <v>824.92581251911565</v>
      </c>
      <c r="E56" s="21">
        <f>C56+D56</f>
        <v>1256.3216719835632</v>
      </c>
      <c r="F56" s="23">
        <f>C56/$E$56</f>
        <v>0.3433800984928736</v>
      </c>
      <c r="G56" s="23">
        <f>D56/$E$56</f>
        <v>0.65661990150712646</v>
      </c>
    </row>
    <row r="58" spans="1:7" x14ac:dyDescent="0.25">
      <c r="A58" s="27" t="s">
        <v>11</v>
      </c>
      <c r="B58" s="9"/>
      <c r="C58" s="9"/>
      <c r="D58" s="9"/>
      <c r="E58" s="9"/>
      <c r="F58" s="9"/>
      <c r="G58" s="9"/>
    </row>
    <row r="60" spans="1:7" x14ac:dyDescent="0.25">
      <c r="A60" t="s">
        <v>5</v>
      </c>
      <c r="B60" t="s">
        <v>17</v>
      </c>
      <c r="C60" t="s">
        <v>28</v>
      </c>
      <c r="D60" t="s">
        <v>29</v>
      </c>
      <c r="E60" t="s">
        <v>30</v>
      </c>
      <c r="F60" s="22" t="s">
        <v>31</v>
      </c>
      <c r="G60" s="22" t="s">
        <v>32</v>
      </c>
    </row>
    <row r="61" spans="1:7" x14ac:dyDescent="0.25">
      <c r="A61" t="s">
        <v>49</v>
      </c>
      <c r="B61">
        <v>2</v>
      </c>
      <c r="C61" s="21">
        <v>758.38837920000003</v>
      </c>
      <c r="D61" s="21">
        <v>1204.555742</v>
      </c>
      <c r="E61" s="21">
        <f>C61+D61</f>
        <v>1962.9441212000002</v>
      </c>
      <c r="F61" s="23">
        <f>C61/$E$63</f>
        <v>0.37825913042150133</v>
      </c>
      <c r="G61" s="23">
        <f>D61/$E$63</f>
        <v>0.60079270728512546</v>
      </c>
    </row>
    <row r="62" spans="1:7" x14ac:dyDescent="0.25">
      <c r="A62" t="s">
        <v>50</v>
      </c>
      <c r="B62">
        <v>2</v>
      </c>
      <c r="C62" s="21">
        <v>14.42192725</v>
      </c>
      <c r="D62" s="21">
        <v>27.577965339999999</v>
      </c>
      <c r="E62" s="21">
        <f>C62+D62</f>
        <v>41.999892590000002</v>
      </c>
      <c r="F62" s="23">
        <f>C62/$E$63</f>
        <v>7.1931820294262672E-3</v>
      </c>
      <c r="G62" s="23">
        <f>D62/$E$63</f>
        <v>1.3754980263946934E-2</v>
      </c>
    </row>
    <row r="63" spans="1:7" x14ac:dyDescent="0.25">
      <c r="A63" s="36" t="s">
        <v>2</v>
      </c>
      <c r="B63" s="36"/>
      <c r="C63" s="21">
        <f>SUM(C61:C62)</f>
        <v>772.81030644999998</v>
      </c>
      <c r="D63" s="21">
        <f>SUM(D61:D62)</f>
        <v>1232.13370734</v>
      </c>
      <c r="E63" s="21">
        <f>C63+D63</f>
        <v>2004.9440137900001</v>
      </c>
    </row>
    <row r="65" spans="1:7" x14ac:dyDescent="0.25">
      <c r="A65" s="27" t="s">
        <v>12</v>
      </c>
      <c r="B65" s="9"/>
      <c r="C65" s="9"/>
      <c r="D65" s="9"/>
      <c r="E65" s="9"/>
      <c r="F65" s="9"/>
      <c r="G65" s="9"/>
    </row>
    <row r="67" spans="1:7" x14ac:dyDescent="0.25">
      <c r="A67" t="s">
        <v>5</v>
      </c>
      <c r="B67" t="s">
        <v>17</v>
      </c>
      <c r="C67" t="s">
        <v>28</v>
      </c>
      <c r="D67" t="s">
        <v>29</v>
      </c>
      <c r="E67" t="s">
        <v>30</v>
      </c>
      <c r="F67" s="22" t="s">
        <v>31</v>
      </c>
      <c r="G67" s="22" t="s">
        <v>32</v>
      </c>
    </row>
    <row r="68" spans="1:7" x14ac:dyDescent="0.25">
      <c r="A68" t="s">
        <v>50</v>
      </c>
      <c r="B68">
        <v>2</v>
      </c>
      <c r="C68" s="21">
        <v>3.182102157040418</v>
      </c>
      <c r="D68" s="21">
        <v>6.0848943025882942</v>
      </c>
      <c r="E68" s="21">
        <f>C68+D68</f>
        <v>9.2669964596287127</v>
      </c>
      <c r="F68" s="23">
        <f>C68/$E$68</f>
        <v>0.34338009849287354</v>
      </c>
      <c r="G68" s="23">
        <f>D68/$E$68</f>
        <v>0.65661990150712635</v>
      </c>
    </row>
    <row r="69" spans="1:7" x14ac:dyDescent="0.25">
      <c r="A69" s="36"/>
      <c r="B69" s="36"/>
      <c r="C69" s="21"/>
      <c r="D69" s="21"/>
      <c r="E69" s="21"/>
    </row>
    <row r="70" spans="1:7" x14ac:dyDescent="0.25">
      <c r="A70" s="27" t="s">
        <v>13</v>
      </c>
      <c r="B70" s="9"/>
      <c r="C70" s="9"/>
      <c r="D70" s="9"/>
      <c r="E70" s="9"/>
      <c r="F70" s="9"/>
      <c r="G70" s="9"/>
    </row>
    <row r="72" spans="1:7" x14ac:dyDescent="0.25">
      <c r="A72" t="s">
        <v>5</v>
      </c>
      <c r="B72" t="s">
        <v>17</v>
      </c>
      <c r="C72" t="s">
        <v>28</v>
      </c>
      <c r="D72" t="s">
        <v>29</v>
      </c>
      <c r="E72" t="s">
        <v>30</v>
      </c>
      <c r="F72" s="22" t="s">
        <v>31</v>
      </c>
      <c r="G72" s="22" t="s">
        <v>32</v>
      </c>
    </row>
    <row r="73" spans="1:7" x14ac:dyDescent="0.25">
      <c r="A73" t="s">
        <v>52</v>
      </c>
      <c r="B73">
        <v>1</v>
      </c>
      <c r="C73" s="21">
        <v>10.77974741040639</v>
      </c>
      <c r="D73" s="21">
        <v>4.33118142039321</v>
      </c>
      <c r="E73" s="21">
        <f>C73+D73</f>
        <v>15.110928830799601</v>
      </c>
      <c r="F73" s="23">
        <f>C73/$E$73</f>
        <v>0.71337424264978</v>
      </c>
      <c r="G73" s="23">
        <f>D73/$E$73</f>
        <v>0.28662575735022</v>
      </c>
    </row>
    <row r="75" spans="1:7" x14ac:dyDescent="0.25">
      <c r="A75" s="27" t="s">
        <v>14</v>
      </c>
      <c r="B75" s="9"/>
      <c r="C75" s="9"/>
      <c r="D75" s="9"/>
      <c r="E75" s="9"/>
      <c r="F75" s="9"/>
      <c r="G75" s="9"/>
    </row>
    <row r="77" spans="1:7" x14ac:dyDescent="0.25">
      <c r="A77" t="s">
        <v>5</v>
      </c>
      <c r="B77" t="s">
        <v>17</v>
      </c>
      <c r="C77" t="s">
        <v>28</v>
      </c>
      <c r="D77" t="s">
        <v>29</v>
      </c>
      <c r="E77" t="s">
        <v>30</v>
      </c>
      <c r="F77" s="22" t="s">
        <v>31</v>
      </c>
      <c r="G77" s="22" t="s">
        <v>32</v>
      </c>
    </row>
    <row r="78" spans="1:7" x14ac:dyDescent="0.25">
      <c r="A78" t="s">
        <v>53</v>
      </c>
      <c r="B78">
        <v>2</v>
      </c>
      <c r="C78" s="21">
        <v>73.448962322394152</v>
      </c>
      <c r="D78" s="21">
        <v>117.91390476060522</v>
      </c>
      <c r="E78" s="21">
        <f>C78+D78</f>
        <v>191.36286708299937</v>
      </c>
      <c r="F78" s="23">
        <f>C78/$E$78</f>
        <v>0.38382034844062668</v>
      </c>
      <c r="G78" s="23">
        <f>D78/$E$78</f>
        <v>0.61617965155937326</v>
      </c>
    </row>
    <row r="80" spans="1:7" x14ac:dyDescent="0.25">
      <c r="A80" s="27" t="s">
        <v>15</v>
      </c>
      <c r="B80" s="9"/>
      <c r="C80" s="9"/>
      <c r="D80" s="9"/>
      <c r="E80" s="9"/>
      <c r="F80" s="9"/>
      <c r="G80" s="9"/>
    </row>
    <row r="82" spans="1:7" x14ac:dyDescent="0.25">
      <c r="A82" t="s">
        <v>5</v>
      </c>
      <c r="B82" t="s">
        <v>17</v>
      </c>
      <c r="C82" t="s">
        <v>28</v>
      </c>
      <c r="D82" t="s">
        <v>29</v>
      </c>
      <c r="E82" t="s">
        <v>30</v>
      </c>
      <c r="F82" s="22" t="s">
        <v>31</v>
      </c>
      <c r="G82" s="22" t="s">
        <v>32</v>
      </c>
    </row>
    <row r="83" spans="1:7" x14ac:dyDescent="0.25">
      <c r="A83" t="s">
        <v>54</v>
      </c>
      <c r="B83">
        <v>2</v>
      </c>
      <c r="C83" s="21">
        <v>317.11298018557477</v>
      </c>
      <c r="D83" s="21">
        <v>509.08860468070827</v>
      </c>
      <c r="E83" s="21">
        <f>C83+D83</f>
        <v>826.20158486628304</v>
      </c>
      <c r="F83" s="23">
        <f>C83/$E$83</f>
        <v>0.38382034844062668</v>
      </c>
      <c r="G83" s="23">
        <f>D83/$E$83</f>
        <v>0.61617965155937326</v>
      </c>
    </row>
    <row r="85" spans="1:7" x14ac:dyDescent="0.25">
      <c r="A85" s="28" t="s">
        <v>51</v>
      </c>
    </row>
  </sheetData>
  <mergeCells count="5">
    <mergeCell ref="A16:B16"/>
    <mergeCell ref="A28:B28"/>
    <mergeCell ref="A41:B41"/>
    <mergeCell ref="A63:B63"/>
    <mergeCell ref="A69:B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4C3C7A4624F4E9D53BDC0DE3E9B7E" ma:contentTypeVersion="11" ma:contentTypeDescription="Create a new document." ma:contentTypeScope="" ma:versionID="eb568f6d59f5eed75ca36ca525048d09">
  <xsd:schema xmlns:xsd="http://www.w3.org/2001/XMLSchema" xmlns:xs="http://www.w3.org/2001/XMLSchema" xmlns:p="http://schemas.microsoft.com/office/2006/metadata/properties" xmlns:ns2="c013a390-6a41-41d7-a4aa-97299633717e" xmlns:ns3="84929144-d36a-41e1-af84-f5eaab08fb1e" targetNamespace="http://schemas.microsoft.com/office/2006/metadata/properties" ma:root="true" ma:fieldsID="4fdeaaf7d595c97e8280597517dfb70b" ns2:_="" ns3:_="">
    <xsd:import namespace="c013a390-6a41-41d7-a4aa-97299633717e"/>
    <xsd:import namespace="84929144-d36a-41e1-af84-f5eaab08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a390-6a41-41d7-a4aa-972996337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29144-d36a-41e1-af84-f5eaab08f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9E600-FF0C-4B68-A7F5-B4CE586B6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78706F-CD27-40DD-B7A3-0A2392D1E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3a390-6a41-41d7-a4aa-97299633717e"/>
    <ds:schemaRef ds:uri="84929144-d36a-41e1-af84-f5eaab08f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1852B4-F0CE-4859-A7D1-6F624C629417}">
  <ds:schemaRefs>
    <ds:schemaRef ds:uri="c013a390-6a41-41d7-a4aa-97299633717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4929144-d36a-41e1-af84-f5eaab08fb1e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Total-Expand Scenario</vt:lpstr>
      <vt:lpstr>EC-UNC All Components</vt:lpstr>
      <vt:lpstr>Nacelle</vt:lpstr>
      <vt:lpstr>Rotor Blades</vt:lpstr>
      <vt:lpstr>Towers</vt:lpstr>
      <vt:lpstr>Monopiles</vt:lpstr>
      <vt:lpstr>Transition Piece</vt:lpstr>
      <vt:lpstr>Jacket (For Turbine)</vt:lpstr>
      <vt:lpstr>GBF</vt:lpstr>
      <vt:lpstr>Jacket (For Substation)</vt:lpstr>
      <vt:lpstr>Substation (Topside)</vt:lpstr>
      <vt:lpstr>Array Cable</vt:lpstr>
      <vt:lpstr>Export Cable</vt:lpstr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Stefek, Jeremy</cp:lastModifiedBy>
  <dcterms:created xsi:type="dcterms:W3CDTF">2021-10-06T23:07:23Z</dcterms:created>
  <dcterms:modified xsi:type="dcterms:W3CDTF">2022-02-16T17:23:11Z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0x010100DD04C3C7A4624F4E9D53BDC0DE3E9B7E</vt:lpwstr>
  </property>
</Properties>
</file>