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CC450BA1-758C-48F7-B114-D0CEB8C98D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Scenario'!$F$10:$F$43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9" l="1"/>
  <c r="M44" i="9" s="1"/>
  <c r="M26" i="9" l="1"/>
  <c r="L26" i="9"/>
  <c r="I26" i="9"/>
  <c r="H43" i="9"/>
  <c r="H40" i="9"/>
  <c r="H39" i="9"/>
  <c r="H38" i="9"/>
  <c r="H36" i="9"/>
  <c r="H35" i="9"/>
  <c r="H32" i="9"/>
  <c r="H30" i="9"/>
  <c r="H27" i="9"/>
  <c r="H23" i="9"/>
  <c r="H22" i="9"/>
  <c r="H21" i="9"/>
  <c r="H18" i="9"/>
  <c r="H15" i="9"/>
  <c r="H14" i="9"/>
  <c r="H13" i="9"/>
  <c r="H12" i="9"/>
  <c r="I43" i="9" l="1"/>
  <c r="I42" i="9"/>
  <c r="I41" i="9"/>
  <c r="I38" i="9"/>
  <c r="I36" i="9"/>
  <c r="I35" i="9"/>
  <c r="I34" i="9"/>
  <c r="I33" i="9"/>
  <c r="I32" i="9"/>
  <c r="I31" i="9"/>
  <c r="I30" i="9"/>
  <c r="I27" i="9"/>
  <c r="I25" i="9"/>
  <c r="I24" i="9"/>
  <c r="I23" i="9"/>
  <c r="I22" i="9"/>
  <c r="I21" i="9"/>
  <c r="I20" i="9"/>
  <c r="I19" i="9"/>
  <c r="I18" i="9"/>
  <c r="I15" i="9"/>
  <c r="I14" i="9"/>
  <c r="I13" i="9"/>
  <c r="I12" i="9"/>
  <c r="I11" i="9"/>
  <c r="L40" i="9" l="1"/>
  <c r="M40" i="9" s="1"/>
  <c r="L19" i="9"/>
  <c r="M19" i="9" s="1"/>
  <c r="L43" i="9"/>
  <c r="M43" i="9" s="1"/>
  <c r="K23" i="9"/>
  <c r="L23" i="9" s="1"/>
  <c r="M23" i="9" s="1"/>
  <c r="L42" i="9"/>
  <c r="M42" i="9" s="1"/>
  <c r="L41" i="9"/>
  <c r="M41" i="9" s="1"/>
  <c r="K15" i="9"/>
  <c r="L15" i="9" s="1"/>
  <c r="M15" i="9" s="1"/>
  <c r="L39" i="9"/>
  <c r="M39" i="9" s="1"/>
  <c r="L28" i="9" l="1"/>
  <c r="M28" i="9" s="1"/>
  <c r="K32" i="9" l="1"/>
  <c r="L32" i="9" s="1"/>
  <c r="M32" i="9" s="1"/>
  <c r="L20" i="9"/>
  <c r="M20" i="9" s="1"/>
  <c r="L24" i="9"/>
  <c r="M24" i="9" s="1"/>
  <c r="L29" i="9"/>
  <c r="M29" i="9" s="1"/>
  <c r="K35" i="9"/>
  <c r="K36" i="9"/>
  <c r="K37" i="9"/>
  <c r="K38" i="9"/>
  <c r="K34" i="9"/>
  <c r="K31" i="9"/>
  <c r="K30" i="9"/>
  <c r="K27" i="9"/>
  <c r="K25" i="9"/>
  <c r="K22" i="9"/>
  <c r="K21" i="9"/>
  <c r="K18" i="9"/>
  <c r="K12" i="9"/>
  <c r="K13" i="9"/>
  <c r="K14" i="9"/>
  <c r="K11" i="9"/>
  <c r="M33" i="9"/>
  <c r="K17" i="9"/>
  <c r="K16" i="9"/>
  <c r="L37" i="9" l="1"/>
  <c r="M37" i="9" s="1"/>
  <c r="L31" i="9"/>
  <c r="M31" i="9" s="1"/>
  <c r="L16" i="9"/>
  <c r="M16" i="9" s="1"/>
  <c r="L38" i="9"/>
  <c r="M38" i="9" s="1"/>
  <c r="L22" i="9"/>
  <c r="M22" i="9" s="1"/>
  <c r="L17" i="9"/>
  <c r="M17" i="9" s="1"/>
  <c r="L36" i="9"/>
  <c r="M36" i="9" s="1"/>
  <c r="L35" i="9"/>
  <c r="M35" i="9" s="1"/>
  <c r="L21" i="9"/>
  <c r="M21" i="9" s="1"/>
  <c r="L27" i="9"/>
  <c r="M27" i="9" s="1"/>
  <c r="L12" i="9"/>
  <c r="M12" i="9" s="1"/>
  <c r="L14" i="9"/>
  <c r="M14" i="9" s="1"/>
  <c r="L30" i="9"/>
  <c r="M30" i="9" s="1"/>
  <c r="L13" i="9"/>
  <c r="M13" i="9" s="1"/>
  <c r="L18" i="9"/>
  <c r="M18" i="9" s="1"/>
  <c r="L34" i="9"/>
  <c r="M34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<sst xmlns="http://schemas.openxmlformats.org/spreadsheetml/2006/main" count="319" uniqueCount="178">
  <si>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</si>
  <si>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</si>
  <si>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</si>
  <si>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</si>
  <si>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</si>
  <si>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</si>
  <si>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</si>
  <si>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</si>
  <si>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</si>
  <si>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</si>
  <si>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</si>
  <si>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</si>
  <si>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</si>
  <si>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</si>
  <si>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</si>
  <si>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</si>
  <si>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</si>
  <si>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</si>
  <si>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</si>
  <si>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</si>
  <si>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</si>
  <si>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</si>
  <si>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</si>
  <si>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</si>
  <si>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</si>
  <si>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</si>
  <si>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</si>
  <si>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</si>
  <si>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</si>
  <si>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</si>
  <si>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</si>
  <si>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</si>
  <si>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</si>
  <si>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</si>
  <si>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</si>
  <si>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</si>
  <si>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</si>
  <si>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</si>
  <si>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</si>
  <si>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</si>
  <si>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</si>
  <si>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</si>
  <si>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</si>
  <si>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</si>
  <si>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</si>
  <si>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</si>
  <si>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</si>
  <si>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</si>
  <si>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</si>
  <si>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</si>
  <si>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</si>
  <si>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</si>
  <si>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</si>
  <si>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</si>
  <si>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</si>
  <si>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</si>
  <si>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</si>
  <si>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</si>
  <si>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</si>
  <si>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</si>
  <si>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</si>
  <si>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</si>
  <si>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</si>
  <si>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</si>
  <si>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</si>
  <si>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</si>
  <si>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</si>
  <si>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</si>
  <si>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</si>
  <si>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</si>
  <si>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</si>
  <si>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</si>
  <si>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</si>
  <si>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</si>
  <si>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</si>
  <si>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</si>
  <si>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</si>
  <si>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</si>
  <si>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</si>
  <si>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</si>
  <si>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</si>
  <si>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</si>
  <si>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</si>
  <si>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</si>
  <si>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</si>
  <si>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</si>
  <si>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</si>
  <si>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</si>
  <si>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</si>
  <si>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</si>
  <si>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</si>
  <si>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</si>
  <si>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</si>
  <si>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</si>
  <si>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</si>
  <si>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</si>
  <si>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</si>
  <si>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</si>
  <si>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</si>
  <si>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</si>
  <si>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</si>
  <si>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</si>
  <si>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</si>
  <si>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</si>
  <si>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</si>
  <si>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</si>
  <si>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</si>
  <si>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</si>
  <si>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</si>
  <si>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</si>
  <si>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</si>
  <si>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</si>
  <si>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</si>
  <si>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</si>
  <si>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</si>
  <si>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</si>
  <si>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</si>
  <si>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</si>
  <si>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</si>
  <si>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</si>
  <si>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</si>
  <si>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</si>
  <si>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Coos Bay</t>
  </si>
  <si>
    <t>WA</t>
  </si>
  <si>
    <t>Flange</t>
  </si>
  <si>
    <t>NH</t>
  </si>
  <si>
    <t>Schiller Newington, Portsmouth</t>
  </si>
  <si>
    <t>Assembly port</t>
  </si>
  <si>
    <t>TBD - TX</t>
  </si>
  <si>
    <t>TX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</si>
  <si>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</si>
  <si>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</si>
  <si>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</si>
  <si>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</si>
  <si>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</si>
  <si>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</si>
  <si>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</si>
  <si>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</si>
  <si>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</si>
  <si>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</si>
  <si>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</si>
  <si>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</si>
  <si>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</si>
  <si>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</si>
  <si>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</si>
  <si>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</si>
  <si>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</si>
  <si>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</si>
  <si>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</si>
  <si>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</si>
  <si>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</si>
  <si>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</si>
  <si>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</si>
  <si>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</si>
  <si>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</si>
  <si>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TX port, TX</t>
  </si>
  <si>
    <t>Floating port upgrade adder</t>
  </si>
  <si>
    <t>USFR planned to be done in 2024</t>
  </si>
  <si>
    <t>Floating date adder</t>
  </si>
  <si>
    <t>Type</t>
  </si>
  <si>
    <t>Port upgrade cost</t>
  </si>
  <si>
    <t>Announced</t>
  </si>
  <si>
    <t>Scenario</t>
  </si>
  <si>
    <t>Mooring chain</t>
  </si>
  <si>
    <t>Mooring rope</t>
  </si>
  <si>
    <t>Production capacity</t>
  </si>
  <si>
    <t>Facility cost</t>
  </si>
  <si>
    <t>Expected opration in 2022</t>
  </si>
  <si>
    <t>USFR</t>
  </si>
  <si>
    <t>HVDC</t>
  </si>
  <si>
    <t>Monopile 1</t>
  </si>
  <si>
    <t>Check anticipated operational date.  Assume that most of the port upgrade is from the tower facility</t>
  </si>
  <si>
    <t>Operational.  Assume ionly $50M port upgrades</t>
  </si>
  <si>
    <t>Most port upgrade under semisub</t>
  </si>
  <si>
    <t>Assume relatively minor upgrades to existin industry</t>
  </si>
  <si>
    <t>Floating platform</t>
  </si>
  <si>
    <t>Floating platform 1</t>
  </si>
  <si>
    <t>Floating platform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</si>
</sst>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USFR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Scenario'!$H$11:$H$43</c:f>
              <c:numCache>
                <c:formatCode>General</c:formatCode>
                <c:ptCount val="33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2023</c:v>
                </c:pt>
                <c:pt idx="17">
                  <c:v>2025</c:v>
                </c:pt>
                <c:pt idx="18">
                  <c:v>2021</c:v>
                </c:pt>
                <c:pt idx="19">
                  <c:v>2023</c:v>
                </c:pt>
                <c:pt idx="20">
                  <c:v>2021</c:v>
                </c:pt>
                <c:pt idx="21">
                  <c:v>2023</c:v>
                </c:pt>
                <c:pt idx="22">
                  <c:v>2018</c:v>
                </c:pt>
                <c:pt idx="23">
                  <c:v>2021</c:v>
                </c:pt>
                <c:pt idx="24">
                  <c:v>2023</c:v>
                </c:pt>
                <c:pt idx="25">
                  <c:v>2023</c:v>
                </c:pt>
                <c:pt idx="26">
                  <c:v>2021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2025</c:v>
                </c:pt>
                <c:pt idx="31">
                  <c:v>2025</c:v>
                </c:pt>
                <c:pt idx="32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USFR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Scenario'!$M$11:$M$43</c:f>
              <c:numCache>
                <c:formatCode>General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[ports_scenario_min.xlsx]Avg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Scenario'!$I$49:$I$67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Scenario'!$J$49:$J$67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46</xdr:row>
      <xdr:rowOff>58177</xdr:rowOff>
    </xdr:from>
    <xdr:to>
      <xdr:col>8</xdr:col>
      <xdr:colOff>244928</xdr:colOff>
      <xdr:row>92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46</xdr:row>
      <xdr:rowOff>75008</xdr:rowOff>
    </xdr:from>
    <xdr:to>
      <xdr:col>16</xdr:col>
      <xdr:colOff>2458640</xdr:colOff>
      <xdr:row>60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3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48:J67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67"/>
  <sheetViews>
    <sheetView tabSelected="1" topLeftCell="A18" zoomScale="70" zoomScaleNormal="70" workbookViewId="0">
      <selection activeCell="J34" sqref="J34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4" width="8.26953125" customWidth="1"/>
    <col min="15" max="15" width="26" customWidth="1"/>
    <col min="16" max="16" width="24.6328125" customWidth="1"/>
    <col min="17" max="17" width="82.54296875" bestFit="1" customWidth="1"/>
  </cols>
  <sheetData>
    <row r="1" spans="1:17" x14ac:dyDescent="0.35">
      <c r="A1" s="1" t="s">
        <v>91</v>
      </c>
    </row>
    <row r="3" spans="1:17" x14ac:dyDescent="0.35">
      <c r="A3" s="5" t="s">
        <v>92</v>
      </c>
      <c r="B3" t="s">
        <v>93</v>
      </c>
      <c r="E3">
        <v>0.25</v>
      </c>
      <c r="F3" t="s">
        <v>94</v>
      </c>
    </row>
    <row r="4" spans="1:17" x14ac:dyDescent="0.35">
      <c r="B4" t="s">
        <v>34</v>
      </c>
      <c r="E4">
        <v>2023</v>
      </c>
      <c r="F4" t="s">
        <v>97</v>
      </c>
    </row>
    <row r="5" spans="1:17" x14ac:dyDescent="0.35">
      <c r="B5" t="s">
        <v>158</v>
      </c>
      <c r="E5">
        <v>1</v>
      </c>
      <c r="F5" t="s">
        <v>99</v>
      </c>
    </row>
    <row r="6" spans="1:17" x14ac:dyDescent="0.35">
      <c r="B6" t="s">
        <v>98</v>
      </c>
      <c r="E6">
        <v>2</v>
      </c>
      <c r="F6" t="s">
        <v>99</v>
      </c>
    </row>
    <row r="7" spans="1:17" x14ac:dyDescent="0.35">
      <c r="B7" t="s">
        <v>156</v>
      </c>
      <c r="E7">
        <v>1</v>
      </c>
      <c r="F7" t="s">
        <v>99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159</v>
      </c>
      <c r="D10" s="1" t="s">
        <v>131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160</v>
      </c>
      <c r="O10" s="1" t="s">
        <v>165</v>
      </c>
      <c r="P10" s="1" t="s">
        <v>166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161</v>
      </c>
      <c r="D11" t="s">
        <v>135</v>
      </c>
      <c r="E11" t="s">
        <v>7</v>
      </c>
      <c r="F11" t="s">
        <v>8</v>
      </c>
      <c r="G11" t="s">
        <v>5</v>
      </c>
      <c r="H11">
        <v>2021</v>
      </c>
      <c r="I11">
        <f>$E$6</f>
        <v>2</v>
      </c>
      <c r="J11">
        <v>3</v>
      </c>
      <c r="K11">
        <f>$E$3</f>
        <v>0.25</v>
      </c>
      <c r="L11">
        <f>ROUNDDOWN(H11+I11+J11*(1-K11),0)</f>
        <v>2025</v>
      </c>
      <c r="M11">
        <f>L11-H11</f>
        <v>4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162</v>
      </c>
      <c r="D12" t="s">
        <v>136</v>
      </c>
      <c r="E12" s="2" t="s">
        <v>9</v>
      </c>
      <c r="F12" t="s">
        <v>10</v>
      </c>
      <c r="G12" t="s">
        <v>5</v>
      </c>
      <c r="H12">
        <f>$E$4</f>
        <v>2023</v>
      </c>
      <c r="I12">
        <f>$E$6</f>
        <v>2</v>
      </c>
      <c r="J12">
        <v>3</v>
      </c>
      <c r="K12">
        <f t="shared" ref="K12:K15" si="0">$E$3</f>
        <v>0.25</v>
      </c>
      <c r="L12">
        <f>ROUNDDOWN(H12+I12+J12*(1-K12),0)</f>
        <v>2027</v>
      </c>
      <c r="M12">
        <f t="shared" ref="M12:M44" si="1">L12-H12</f>
        <v>4</v>
      </c>
      <c r="N12">
        <v>150</v>
      </c>
      <c r="O12">
        <v>225</v>
      </c>
      <c r="P12">
        <v>300</v>
      </c>
      <c r="Q12" t="s">
        <v>44</v>
      </c>
    </row>
    <row r="13" spans="1:17" x14ac:dyDescent="0.35">
      <c r="A13" t="s">
        <v>41</v>
      </c>
      <c r="B13" t="s">
        <v>45</v>
      </c>
      <c r="C13" t="s">
        <v>162</v>
      </c>
      <c r="D13" t="s">
        <v>132</v>
      </c>
      <c r="E13" s="2" t="s">
        <v>20</v>
      </c>
      <c r="F13" t="s">
        <v>14</v>
      </c>
      <c r="G13" t="s">
        <v>15</v>
      </c>
      <c r="H13">
        <f t="shared" ref="H13:H14" si="2">$E$4</f>
        <v>2023</v>
      </c>
      <c r="I13">
        <f>$E$6</f>
        <v>2</v>
      </c>
      <c r="J13">
        <v>3</v>
      </c>
      <c r="K13">
        <f t="shared" si="0"/>
        <v>0.25</v>
      </c>
      <c r="L13">
        <f t="shared" ref="L13:L44" si="3">ROUNDDOWN(H13+I13+J13*(1-K13),0)</f>
        <v>2027</v>
      </c>
      <c r="M13">
        <f t="shared" si="1"/>
        <v>4</v>
      </c>
      <c r="N13">
        <v>250</v>
      </c>
      <c r="O13">
        <v>225</v>
      </c>
      <c r="P13">
        <v>300</v>
      </c>
      <c r="Q13" t="s">
        <v>44</v>
      </c>
    </row>
    <row r="14" spans="1:17" x14ac:dyDescent="0.35">
      <c r="A14" t="s">
        <v>41</v>
      </c>
      <c r="B14" t="s">
        <v>46</v>
      </c>
      <c r="C14" t="s">
        <v>162</v>
      </c>
      <c r="D14" t="s">
        <v>134</v>
      </c>
      <c r="E14" s="2" t="s">
        <v>47</v>
      </c>
      <c r="F14" t="s">
        <v>26</v>
      </c>
      <c r="G14" t="s">
        <v>24</v>
      </c>
      <c r="H14">
        <f t="shared" si="2"/>
        <v>2023</v>
      </c>
      <c r="I14">
        <f>$E$6</f>
        <v>2</v>
      </c>
      <c r="J14">
        <v>3</v>
      </c>
      <c r="K14">
        <f t="shared" si="0"/>
        <v>0.25</v>
      </c>
      <c r="L14">
        <f t="shared" si="3"/>
        <v>2027</v>
      </c>
      <c r="M14">
        <f t="shared" si="1"/>
        <v>4</v>
      </c>
      <c r="N14">
        <v>150</v>
      </c>
      <c r="O14">
        <v>225</v>
      </c>
      <c r="P14">
        <v>300</v>
      </c>
      <c r="Q14" t="s">
        <v>48</v>
      </c>
    </row>
    <row r="15" spans="1:17" x14ac:dyDescent="0.35">
      <c r="A15" t="s">
        <v>41</v>
      </c>
      <c r="B15" t="s">
        <v>115</v>
      </c>
      <c r="C15" t="s">
        <v>162</v>
      </c>
      <c r="D15" t="s">
        <v>133</v>
      </c>
      <c r="E15" s="2" t="s">
        <v>122</v>
      </c>
      <c r="F15" t="s">
        <v>119</v>
      </c>
      <c r="G15" t="s">
        <v>120</v>
      </c>
      <c r="H15">
        <f>$E$4+$E$5</f>
        <v>2024</v>
      </c>
      <c r="I15">
        <f>$E$6+$E$7</f>
        <v>3</v>
      </c>
      <c r="J15">
        <v>3</v>
      </c>
      <c r="K15">
        <f t="shared" si="0"/>
        <v>0.25</v>
      </c>
      <c r="L15">
        <f t="shared" si="3"/>
        <v>2029</v>
      </c>
      <c r="M15">
        <f t="shared" si="1"/>
        <v>5</v>
      </c>
      <c r="N15">
        <v>50</v>
      </c>
      <c r="O15">
        <v>225</v>
      </c>
      <c r="P15">
        <v>300</v>
      </c>
      <c r="Q15" t="s">
        <v>173</v>
      </c>
    </row>
    <row r="16" spans="1:17" x14ac:dyDescent="0.35">
      <c r="A16" t="s">
        <v>49</v>
      </c>
      <c r="B16" t="s">
        <v>50</v>
      </c>
      <c r="C16" t="s">
        <v>161</v>
      </c>
      <c r="D16" t="s">
        <v>134</v>
      </c>
      <c r="E16" t="s">
        <v>47</v>
      </c>
      <c r="F16" t="s">
        <v>26</v>
      </c>
      <c r="G16" t="s">
        <v>24</v>
      </c>
      <c r="H16">
        <v>2021</v>
      </c>
      <c r="I16">
        <v>1</v>
      </c>
      <c r="J16">
        <v>3</v>
      </c>
      <c r="K16">
        <f>1/3</f>
        <v>0.33333333333333331</v>
      </c>
      <c r="L16">
        <f t="shared" si="3"/>
        <v>2024</v>
      </c>
      <c r="M16">
        <f t="shared" si="1"/>
        <v>3</v>
      </c>
      <c r="N16">
        <v>150</v>
      </c>
      <c r="O16">
        <v>100</v>
      </c>
      <c r="P16">
        <v>250</v>
      </c>
      <c r="Q16" t="s">
        <v>95</v>
      </c>
    </row>
    <row r="17" spans="1:17" x14ac:dyDescent="0.35">
      <c r="A17" t="s">
        <v>49</v>
      </c>
      <c r="B17" t="s">
        <v>51</v>
      </c>
      <c r="C17" t="s">
        <v>161</v>
      </c>
      <c r="D17" t="s">
        <v>134</v>
      </c>
      <c r="E17" t="s">
        <v>47</v>
      </c>
      <c r="F17" t="s">
        <v>26</v>
      </c>
      <c r="G17" t="s">
        <v>24</v>
      </c>
      <c r="H17">
        <v>2021</v>
      </c>
      <c r="I17">
        <v>1</v>
      </c>
      <c r="J17">
        <v>3</v>
      </c>
      <c r="K17">
        <f>1/3</f>
        <v>0.33333333333333331</v>
      </c>
      <c r="L17">
        <f t="shared" si="3"/>
        <v>2024</v>
      </c>
      <c r="M17">
        <f t="shared" si="1"/>
        <v>3</v>
      </c>
      <c r="N17">
        <v>150</v>
      </c>
      <c r="O17">
        <v>100</v>
      </c>
      <c r="P17">
        <v>250</v>
      </c>
      <c r="Q17" t="s">
        <v>95</v>
      </c>
    </row>
    <row r="18" spans="1:17" x14ac:dyDescent="0.35">
      <c r="A18" t="s">
        <v>49</v>
      </c>
      <c r="B18" t="s">
        <v>52</v>
      </c>
      <c r="C18" t="s">
        <v>162</v>
      </c>
      <c r="D18" t="s">
        <v>137</v>
      </c>
      <c r="E18" s="2" t="s">
        <v>29</v>
      </c>
      <c r="F18" t="s">
        <v>17</v>
      </c>
      <c r="G18" t="s">
        <v>15</v>
      </c>
      <c r="H18">
        <f t="shared" ref="H18" si="4">$E$4</f>
        <v>2023</v>
      </c>
      <c r="I18">
        <f>$E$6</f>
        <v>2</v>
      </c>
      <c r="J18">
        <v>3</v>
      </c>
      <c r="K18">
        <f t="shared" ref="K18" si="5">$E$3</f>
        <v>0.25</v>
      </c>
      <c r="L18">
        <f t="shared" si="3"/>
        <v>2027</v>
      </c>
      <c r="M18">
        <f t="shared" si="1"/>
        <v>4</v>
      </c>
      <c r="N18">
        <v>300</v>
      </c>
      <c r="O18">
        <v>100</v>
      </c>
      <c r="P18">
        <v>250</v>
      </c>
    </row>
    <row r="19" spans="1:17" x14ac:dyDescent="0.35">
      <c r="A19" t="s">
        <v>49</v>
      </c>
      <c r="B19" t="s">
        <v>117</v>
      </c>
      <c r="C19" t="s">
        <v>162</v>
      </c>
      <c r="D19" t="s">
        <v>138</v>
      </c>
      <c r="E19" s="2" t="s">
        <v>121</v>
      </c>
      <c r="F19" t="s">
        <v>116</v>
      </c>
      <c r="G19" t="s">
        <v>120</v>
      </c>
      <c r="H19">
        <v>2023</v>
      </c>
      <c r="I19">
        <f>$E$6+$E$7</f>
        <v>3</v>
      </c>
      <c r="J19">
        <v>3</v>
      </c>
      <c r="K19">
        <v>0.25</v>
      </c>
      <c r="L19">
        <f t="shared" ref="L19" si="6">ROUNDDOWN(H19+I19+J19*(1-K19),0)</f>
        <v>2028</v>
      </c>
      <c r="M19">
        <f t="shared" ref="M19" si="7">L19-H19</f>
        <v>5</v>
      </c>
      <c r="N19">
        <v>50</v>
      </c>
      <c r="O19">
        <v>100</v>
      </c>
      <c r="P19">
        <v>250</v>
      </c>
      <c r="Q19" t="s">
        <v>173</v>
      </c>
    </row>
    <row r="20" spans="1:17" x14ac:dyDescent="0.35">
      <c r="A20" t="s">
        <v>53</v>
      </c>
      <c r="B20" t="s">
        <v>54</v>
      </c>
      <c r="C20" t="s">
        <v>161</v>
      </c>
      <c r="D20" t="s">
        <v>139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2</v>
      </c>
      <c r="J20">
        <v>3</v>
      </c>
      <c r="K20">
        <v>0.8</v>
      </c>
      <c r="L20">
        <f t="shared" si="3"/>
        <v>2023</v>
      </c>
      <c r="M20">
        <f t="shared" si="1"/>
        <v>2</v>
      </c>
      <c r="N20">
        <v>250</v>
      </c>
      <c r="O20">
        <v>150</v>
      </c>
      <c r="P20">
        <v>300</v>
      </c>
      <c r="Q20" t="s">
        <v>96</v>
      </c>
    </row>
    <row r="21" spans="1:17" x14ac:dyDescent="0.35">
      <c r="A21" t="s">
        <v>53</v>
      </c>
      <c r="B21" t="s">
        <v>56</v>
      </c>
      <c r="C21" t="s">
        <v>162</v>
      </c>
      <c r="D21" t="s">
        <v>140</v>
      </c>
      <c r="E21" s="2" t="s">
        <v>57</v>
      </c>
      <c r="F21" t="s">
        <v>6</v>
      </c>
      <c r="G21" t="s">
        <v>5</v>
      </c>
      <c r="H21">
        <f t="shared" ref="H21:H22" si="8">$E$4</f>
        <v>2023</v>
      </c>
      <c r="I21">
        <f>$E$6</f>
        <v>2</v>
      </c>
      <c r="J21">
        <v>3</v>
      </c>
      <c r="K21">
        <f t="shared" ref="K21:K23" si="9">$E$3</f>
        <v>0.25</v>
      </c>
      <c r="L21">
        <f t="shared" si="3"/>
        <v>2027</v>
      </c>
      <c r="M21">
        <f t="shared" si="1"/>
        <v>4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162</v>
      </c>
      <c r="D22" t="s">
        <v>141</v>
      </c>
      <c r="E22" s="2" t="s">
        <v>18</v>
      </c>
      <c r="F22" t="s">
        <v>19</v>
      </c>
      <c r="G22" t="s">
        <v>15</v>
      </c>
      <c r="H22">
        <f t="shared" si="8"/>
        <v>2023</v>
      </c>
      <c r="I22">
        <f>$E$6</f>
        <v>2</v>
      </c>
      <c r="J22">
        <v>3</v>
      </c>
      <c r="K22">
        <f t="shared" si="9"/>
        <v>0.25</v>
      </c>
      <c r="L22">
        <f t="shared" si="3"/>
        <v>2027</v>
      </c>
      <c r="M22">
        <f t="shared" si="1"/>
        <v>4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118</v>
      </c>
      <c r="C23" t="s">
        <v>162</v>
      </c>
      <c r="D23" t="s">
        <v>138</v>
      </c>
      <c r="E23" s="2" t="s">
        <v>121</v>
      </c>
      <c r="F23" t="s">
        <v>116</v>
      </c>
      <c r="G23" t="s">
        <v>120</v>
      </c>
      <c r="H23">
        <f>$E$4+$E$5</f>
        <v>2024</v>
      </c>
      <c r="I23">
        <f>$E$6+$E$7</f>
        <v>3</v>
      </c>
      <c r="J23">
        <v>3</v>
      </c>
      <c r="K23">
        <f t="shared" si="9"/>
        <v>0.25</v>
      </c>
      <c r="L23">
        <f t="shared" ref="L23" si="10">ROUNDDOWN(H23+I23+J23*(1-K23),0)</f>
        <v>2029</v>
      </c>
      <c r="M23">
        <f t="shared" ref="M23" si="11">L23-H23</f>
        <v>5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161</v>
      </c>
      <c r="D24" t="s">
        <v>142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2</v>
      </c>
      <c r="J24">
        <v>4</v>
      </c>
      <c r="K24">
        <v>0.5</v>
      </c>
      <c r="L24">
        <f t="shared" si="3"/>
        <v>2024</v>
      </c>
      <c r="M24">
        <f t="shared" si="1"/>
        <v>4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161</v>
      </c>
      <c r="D25" t="s">
        <v>140</v>
      </c>
      <c r="E25" s="2" t="s">
        <v>57</v>
      </c>
      <c r="F25" t="s">
        <v>6</v>
      </c>
      <c r="G25" t="s">
        <v>5</v>
      </c>
      <c r="H25">
        <v>2021</v>
      </c>
      <c r="I25">
        <f>$E$6</f>
        <v>2</v>
      </c>
      <c r="J25">
        <v>3.5</v>
      </c>
      <c r="K25">
        <f t="shared" ref="K25:K27" si="12">$E$3</f>
        <v>0.25</v>
      </c>
      <c r="L25">
        <f t="shared" si="3"/>
        <v>2025</v>
      </c>
      <c r="M25">
        <f t="shared" si="1"/>
        <v>4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61</v>
      </c>
      <c r="B26" t="s">
        <v>170</v>
      </c>
      <c r="C26" t="s">
        <v>162</v>
      </c>
      <c r="D26" t="s">
        <v>135</v>
      </c>
      <c r="E26" t="s">
        <v>7</v>
      </c>
      <c r="F26" t="s">
        <v>8</v>
      </c>
      <c r="G26" t="s">
        <v>5</v>
      </c>
      <c r="H26">
        <v>2023</v>
      </c>
      <c r="I26">
        <f>$E$6</f>
        <v>2</v>
      </c>
      <c r="J26">
        <v>2</v>
      </c>
      <c r="K26">
        <v>0.25</v>
      </c>
      <c r="L26">
        <f t="shared" si="3"/>
        <v>2026</v>
      </c>
      <c r="M26">
        <f t="shared" si="1"/>
        <v>3</v>
      </c>
      <c r="N26">
        <v>150</v>
      </c>
      <c r="O26">
        <v>100</v>
      </c>
      <c r="P26">
        <v>410</v>
      </c>
    </row>
    <row r="27" spans="1:17" x14ac:dyDescent="0.35">
      <c r="A27" t="s">
        <v>65</v>
      </c>
      <c r="B27" t="s">
        <v>66</v>
      </c>
      <c r="C27" t="s">
        <v>162</v>
      </c>
      <c r="D27" t="s">
        <v>143</v>
      </c>
      <c r="E27" s="2" t="s">
        <v>21</v>
      </c>
      <c r="F27" t="s">
        <v>22</v>
      </c>
      <c r="G27" t="s">
        <v>67</v>
      </c>
      <c r="H27">
        <f t="shared" ref="H27" si="13">$E$4</f>
        <v>2023</v>
      </c>
      <c r="I27">
        <f>$E$6</f>
        <v>2</v>
      </c>
      <c r="J27">
        <v>1</v>
      </c>
      <c r="K27">
        <f t="shared" si="12"/>
        <v>0.25</v>
      </c>
      <c r="L27">
        <f>ROUNDDOWN(H27+I27+J27*(1-K27),0)</f>
        <v>2025</v>
      </c>
      <c r="M27">
        <f t="shared" si="1"/>
        <v>2</v>
      </c>
      <c r="N27">
        <v>150</v>
      </c>
      <c r="O27">
        <v>50</v>
      </c>
      <c r="P27">
        <v>10</v>
      </c>
      <c r="Q27" t="s">
        <v>68</v>
      </c>
    </row>
    <row r="28" spans="1:17" x14ac:dyDescent="0.35">
      <c r="A28" t="s">
        <v>104</v>
      </c>
      <c r="B28" t="s">
        <v>105</v>
      </c>
      <c r="C28" t="s">
        <v>162</v>
      </c>
      <c r="D28" t="s">
        <v>144</v>
      </c>
      <c r="E28" s="4" t="s">
        <v>85</v>
      </c>
      <c r="F28" t="s">
        <v>10</v>
      </c>
      <c r="G28" t="s">
        <v>5</v>
      </c>
      <c r="H28">
        <v>2025</v>
      </c>
      <c r="I28">
        <v>2</v>
      </c>
      <c r="J28">
        <v>1</v>
      </c>
      <c r="K28">
        <v>0</v>
      </c>
      <c r="L28">
        <f>ROUNDDOWN(H28+I28+J28*(1-K28),0)</f>
        <v>2028</v>
      </c>
      <c r="M28">
        <f t="shared" si="1"/>
        <v>3</v>
      </c>
      <c r="N28">
        <v>150</v>
      </c>
      <c r="O28">
        <v>50</v>
      </c>
      <c r="P28">
        <v>10</v>
      </c>
      <c r="Q28" t="s">
        <v>106</v>
      </c>
    </row>
    <row r="29" spans="1:17" x14ac:dyDescent="0.35">
      <c r="A29" t="s">
        <v>69</v>
      </c>
      <c r="B29" t="s">
        <v>70</v>
      </c>
      <c r="C29" t="s">
        <v>161</v>
      </c>
      <c r="D29" t="s">
        <v>139</v>
      </c>
      <c r="E29" s="2" t="s">
        <v>25</v>
      </c>
      <c r="F29" t="s">
        <v>23</v>
      </c>
      <c r="G29" t="s">
        <v>24</v>
      </c>
      <c r="H29">
        <v>2021</v>
      </c>
      <c r="I29">
        <v>1</v>
      </c>
      <c r="J29">
        <v>2</v>
      </c>
      <c r="K29">
        <v>0.25</v>
      </c>
      <c r="L29">
        <f t="shared" si="3"/>
        <v>2023</v>
      </c>
      <c r="M29">
        <f t="shared" si="1"/>
        <v>2</v>
      </c>
      <c r="N29">
        <v>50</v>
      </c>
      <c r="O29">
        <v>100</v>
      </c>
      <c r="P29">
        <v>200</v>
      </c>
      <c r="Q29" t="s">
        <v>171</v>
      </c>
    </row>
    <row r="30" spans="1:17" x14ac:dyDescent="0.35">
      <c r="A30" t="s">
        <v>69</v>
      </c>
      <c r="B30" t="s">
        <v>107</v>
      </c>
      <c r="C30" t="s">
        <v>162</v>
      </c>
      <c r="D30" t="s">
        <v>145</v>
      </c>
      <c r="E30" s="2" t="s">
        <v>71</v>
      </c>
      <c r="F30" t="s">
        <v>23</v>
      </c>
      <c r="G30" t="s">
        <v>24</v>
      </c>
      <c r="H30">
        <f t="shared" ref="H30" si="14">$E$4</f>
        <v>2023</v>
      </c>
      <c r="I30">
        <f t="shared" ref="I30:I38" si="15">$E$6</f>
        <v>2</v>
      </c>
      <c r="J30">
        <v>2</v>
      </c>
      <c r="K30">
        <f t="shared" ref="K30:K32" si="16">$E$3</f>
        <v>0.25</v>
      </c>
      <c r="L30">
        <f t="shared" si="3"/>
        <v>2026</v>
      </c>
      <c r="M30">
        <f t="shared" si="1"/>
        <v>3</v>
      </c>
      <c r="N30">
        <v>300</v>
      </c>
      <c r="O30">
        <v>100</v>
      </c>
      <c r="P30">
        <v>300</v>
      </c>
      <c r="Q30" t="s">
        <v>72</v>
      </c>
    </row>
    <row r="31" spans="1:17" x14ac:dyDescent="0.35">
      <c r="A31" t="s">
        <v>73</v>
      </c>
      <c r="B31" t="s">
        <v>74</v>
      </c>
      <c r="C31" t="s">
        <v>161</v>
      </c>
      <c r="D31" t="s">
        <v>140</v>
      </c>
      <c r="E31" s="2" t="s">
        <v>57</v>
      </c>
      <c r="F31" t="s">
        <v>6</v>
      </c>
      <c r="G31" t="s">
        <v>5</v>
      </c>
      <c r="H31">
        <v>2021</v>
      </c>
      <c r="I31">
        <f t="shared" si="15"/>
        <v>2</v>
      </c>
      <c r="J31">
        <v>5</v>
      </c>
      <c r="K31">
        <f t="shared" si="16"/>
        <v>0.25</v>
      </c>
      <c r="L31">
        <f t="shared" si="3"/>
        <v>2026</v>
      </c>
      <c r="M31">
        <f t="shared" si="1"/>
        <v>5</v>
      </c>
      <c r="N31">
        <v>150</v>
      </c>
      <c r="O31">
        <v>1000</v>
      </c>
      <c r="P31">
        <v>200</v>
      </c>
    </row>
    <row r="32" spans="1:17" x14ac:dyDescent="0.35">
      <c r="A32" t="s">
        <v>73</v>
      </c>
      <c r="B32" t="s">
        <v>75</v>
      </c>
      <c r="C32" t="s">
        <v>162</v>
      </c>
      <c r="D32" t="s">
        <v>146</v>
      </c>
      <c r="E32" s="2" t="s">
        <v>28</v>
      </c>
      <c r="F32" t="s">
        <v>23</v>
      </c>
      <c r="G32" t="s">
        <v>24</v>
      </c>
      <c r="H32">
        <f t="shared" ref="H32" si="17">$E$4</f>
        <v>2023</v>
      </c>
      <c r="I32">
        <f t="shared" si="15"/>
        <v>2</v>
      </c>
      <c r="J32">
        <v>5</v>
      </c>
      <c r="K32">
        <f t="shared" si="16"/>
        <v>0.25</v>
      </c>
      <c r="L32">
        <f t="shared" si="3"/>
        <v>2028</v>
      </c>
      <c r="M32">
        <f t="shared" si="1"/>
        <v>5</v>
      </c>
      <c r="N32">
        <v>150</v>
      </c>
      <c r="O32">
        <v>500</v>
      </c>
      <c r="P32">
        <v>400</v>
      </c>
      <c r="Q32" t="s">
        <v>76</v>
      </c>
    </row>
    <row r="33" spans="1:17" x14ac:dyDescent="0.35">
      <c r="A33" t="s">
        <v>77</v>
      </c>
      <c r="B33" t="s">
        <v>78</v>
      </c>
      <c r="C33" t="s">
        <v>161</v>
      </c>
      <c r="D33" t="s">
        <v>147</v>
      </c>
      <c r="E33" s="2" t="s">
        <v>79</v>
      </c>
      <c r="F33" t="s">
        <v>12</v>
      </c>
      <c r="G33" t="s">
        <v>5</v>
      </c>
      <c r="H33">
        <v>2018</v>
      </c>
      <c r="I33">
        <f t="shared" si="15"/>
        <v>2</v>
      </c>
      <c r="J33" t="s">
        <v>80</v>
      </c>
      <c r="K33" t="s">
        <v>80</v>
      </c>
      <c r="L33">
        <v>2020</v>
      </c>
      <c r="M33">
        <f t="shared" si="1"/>
        <v>2</v>
      </c>
      <c r="N33">
        <v>50</v>
      </c>
      <c r="O33" s="9">
        <v>200</v>
      </c>
      <c r="P33">
        <v>200</v>
      </c>
      <c r="Q33" t="s">
        <v>172</v>
      </c>
    </row>
    <row r="34" spans="1:17" x14ac:dyDescent="0.35">
      <c r="A34" t="s">
        <v>77</v>
      </c>
      <c r="B34" t="s">
        <v>81</v>
      </c>
      <c r="C34" t="s">
        <v>161</v>
      </c>
      <c r="D34" t="s">
        <v>148</v>
      </c>
      <c r="E34" s="2" t="s">
        <v>13</v>
      </c>
      <c r="F34" t="s">
        <v>14</v>
      </c>
      <c r="G34" t="s">
        <v>15</v>
      </c>
      <c r="H34">
        <v>2021</v>
      </c>
      <c r="I34">
        <f t="shared" si="15"/>
        <v>2</v>
      </c>
      <c r="J34">
        <v>5</v>
      </c>
      <c r="K34">
        <f t="shared" ref="K34:K38" si="18">$E$3</f>
        <v>0.25</v>
      </c>
      <c r="L34">
        <f t="shared" si="3"/>
        <v>2026</v>
      </c>
      <c r="M34">
        <f t="shared" si="1"/>
        <v>5</v>
      </c>
      <c r="N34">
        <v>150</v>
      </c>
      <c r="O34" s="9">
        <v>200</v>
      </c>
      <c r="P34">
        <v>200</v>
      </c>
    </row>
    <row r="35" spans="1:17" x14ac:dyDescent="0.35">
      <c r="A35" t="s">
        <v>77</v>
      </c>
      <c r="B35" t="s">
        <v>82</v>
      </c>
      <c r="C35" t="s">
        <v>162</v>
      </c>
      <c r="D35" t="s">
        <v>149</v>
      </c>
      <c r="E35" s="3" t="s">
        <v>16</v>
      </c>
      <c r="F35" t="s">
        <v>17</v>
      </c>
      <c r="G35" t="s">
        <v>15</v>
      </c>
      <c r="H35">
        <f t="shared" ref="H35:H36" si="19">$E$4</f>
        <v>2023</v>
      </c>
      <c r="I35">
        <f t="shared" si="15"/>
        <v>2</v>
      </c>
      <c r="J35">
        <v>5</v>
      </c>
      <c r="K35">
        <f t="shared" si="18"/>
        <v>0.25</v>
      </c>
      <c r="L35">
        <f t="shared" si="3"/>
        <v>2028</v>
      </c>
      <c r="M35">
        <f t="shared" si="1"/>
        <v>5</v>
      </c>
      <c r="N35">
        <v>150</v>
      </c>
      <c r="O35" s="9">
        <v>200</v>
      </c>
      <c r="P35">
        <v>400</v>
      </c>
      <c r="Q35" t="s">
        <v>83</v>
      </c>
    </row>
    <row r="36" spans="1:17" x14ac:dyDescent="0.35">
      <c r="A36" t="s">
        <v>77</v>
      </c>
      <c r="B36" t="s">
        <v>84</v>
      </c>
      <c r="C36" t="s">
        <v>162</v>
      </c>
      <c r="D36" t="s">
        <v>150</v>
      </c>
      <c r="E36" t="s">
        <v>11</v>
      </c>
      <c r="F36" t="s">
        <v>12</v>
      </c>
      <c r="G36" t="s">
        <v>5</v>
      </c>
      <c r="H36">
        <f t="shared" si="19"/>
        <v>2023</v>
      </c>
      <c r="I36">
        <f t="shared" si="15"/>
        <v>2</v>
      </c>
      <c r="J36">
        <v>5</v>
      </c>
      <c r="K36">
        <f t="shared" si="18"/>
        <v>0.25</v>
      </c>
      <c r="L36">
        <f t="shared" si="3"/>
        <v>2028</v>
      </c>
      <c r="M36">
        <f t="shared" si="1"/>
        <v>5</v>
      </c>
      <c r="N36">
        <v>150</v>
      </c>
      <c r="O36" s="9">
        <v>600</v>
      </c>
      <c r="P36">
        <v>400</v>
      </c>
      <c r="Q36" t="s">
        <v>169</v>
      </c>
    </row>
    <row r="37" spans="1:17" x14ac:dyDescent="0.35">
      <c r="A37" t="s">
        <v>86</v>
      </c>
      <c r="B37" t="s">
        <v>87</v>
      </c>
      <c r="C37" t="s">
        <v>161</v>
      </c>
      <c r="D37" t="s">
        <v>151</v>
      </c>
      <c r="E37" s="2" t="s">
        <v>88</v>
      </c>
      <c r="F37" t="s">
        <v>89</v>
      </c>
      <c r="G37" t="s">
        <v>5</v>
      </c>
      <c r="H37">
        <v>2021</v>
      </c>
      <c r="I37">
        <v>0</v>
      </c>
      <c r="J37">
        <v>2</v>
      </c>
      <c r="K37">
        <f t="shared" si="18"/>
        <v>0.25</v>
      </c>
      <c r="L37">
        <f t="shared" si="3"/>
        <v>2022</v>
      </c>
      <c r="M37">
        <f t="shared" si="1"/>
        <v>1</v>
      </c>
      <c r="N37">
        <v>150</v>
      </c>
      <c r="O37">
        <v>60000</v>
      </c>
      <c r="P37">
        <v>1000</v>
      </c>
      <c r="Q37" t="s">
        <v>167</v>
      </c>
    </row>
    <row r="38" spans="1:17" x14ac:dyDescent="0.35">
      <c r="A38" t="s">
        <v>86</v>
      </c>
      <c r="B38" t="s">
        <v>90</v>
      </c>
      <c r="C38" t="s">
        <v>162</v>
      </c>
      <c r="D38" t="s">
        <v>152</v>
      </c>
      <c r="E38" t="s">
        <v>3</v>
      </c>
      <c r="F38" t="s">
        <v>4</v>
      </c>
      <c r="G38" t="s">
        <v>5</v>
      </c>
      <c r="H38">
        <f t="shared" ref="H38:H40" si="20">$E$4</f>
        <v>2023</v>
      </c>
      <c r="I38">
        <f t="shared" si="15"/>
        <v>2</v>
      </c>
      <c r="J38">
        <v>2</v>
      </c>
      <c r="K38">
        <f t="shared" si="18"/>
        <v>0.25</v>
      </c>
      <c r="L38">
        <f t="shared" si="3"/>
        <v>2026</v>
      </c>
      <c r="M38">
        <f t="shared" si="1"/>
        <v>3</v>
      </c>
      <c r="N38">
        <v>150</v>
      </c>
      <c r="O38">
        <v>1000000</v>
      </c>
      <c r="P38">
        <v>2000</v>
      </c>
    </row>
    <row r="39" spans="1:17" x14ac:dyDescent="0.35">
      <c r="A39" t="s">
        <v>108</v>
      </c>
      <c r="B39" t="s">
        <v>109</v>
      </c>
      <c r="C39" t="s">
        <v>162</v>
      </c>
      <c r="D39" t="s">
        <v>153</v>
      </c>
      <c r="F39" t="s">
        <v>110</v>
      </c>
      <c r="G39" t="s">
        <v>111</v>
      </c>
      <c r="H39">
        <f t="shared" si="20"/>
        <v>2023</v>
      </c>
      <c r="I39">
        <v>0</v>
      </c>
      <c r="J39">
        <v>2</v>
      </c>
      <c r="K39">
        <v>0</v>
      </c>
      <c r="L39">
        <f t="shared" si="3"/>
        <v>2025</v>
      </c>
      <c r="M39">
        <f t="shared" si="1"/>
        <v>2</v>
      </c>
      <c r="N39">
        <v>0</v>
      </c>
      <c r="O39" s="8">
        <v>700</v>
      </c>
      <c r="P39">
        <v>100</v>
      </c>
      <c r="Q39" t="s">
        <v>112</v>
      </c>
    </row>
    <row r="40" spans="1:17" x14ac:dyDescent="0.35">
      <c r="A40" t="s">
        <v>124</v>
      </c>
      <c r="B40" t="s">
        <v>168</v>
      </c>
      <c r="C40" t="s">
        <v>161</v>
      </c>
      <c r="D40" t="s">
        <v>154</v>
      </c>
      <c r="E40" t="s">
        <v>126</v>
      </c>
      <c r="F40" t="s">
        <v>125</v>
      </c>
      <c r="G40" t="s">
        <v>15</v>
      </c>
      <c r="H40">
        <f t="shared" si="20"/>
        <v>2023</v>
      </c>
      <c r="I40">
        <v>0</v>
      </c>
      <c r="J40">
        <v>2</v>
      </c>
      <c r="K40">
        <v>0.25</v>
      </c>
      <c r="L40">
        <f t="shared" si="3"/>
        <v>2024</v>
      </c>
      <c r="M40">
        <f t="shared" si="1"/>
        <v>1</v>
      </c>
      <c r="N40">
        <v>200</v>
      </c>
      <c r="O40" s="8">
        <v>5000</v>
      </c>
      <c r="P40">
        <v>100</v>
      </c>
      <c r="Q40" t="s">
        <v>157</v>
      </c>
    </row>
    <row r="41" spans="1:17" x14ac:dyDescent="0.35">
      <c r="A41" t="s">
        <v>175</v>
      </c>
      <c r="B41" t="s">
        <v>176</v>
      </c>
      <c r="C41" t="s">
        <v>162</v>
      </c>
      <c r="D41" t="s">
        <v>138</v>
      </c>
      <c r="E41" t="s">
        <v>121</v>
      </c>
      <c r="F41" t="s">
        <v>116</v>
      </c>
      <c r="G41" t="s">
        <v>120</v>
      </c>
      <c r="H41">
        <v>2025</v>
      </c>
      <c r="I41">
        <f>$E$6+$E$7</f>
        <v>3</v>
      </c>
      <c r="J41">
        <v>1</v>
      </c>
      <c r="K41">
        <v>0.25</v>
      </c>
      <c r="L41">
        <f t="shared" si="3"/>
        <v>2028</v>
      </c>
      <c r="M41">
        <f t="shared" si="1"/>
        <v>3</v>
      </c>
      <c r="N41">
        <v>150</v>
      </c>
      <c r="O41">
        <v>50</v>
      </c>
      <c r="P41">
        <v>100</v>
      </c>
      <c r="Q41" t="s">
        <v>127</v>
      </c>
    </row>
    <row r="42" spans="1:17" x14ac:dyDescent="0.35">
      <c r="A42" t="s">
        <v>175</v>
      </c>
      <c r="B42" t="s">
        <v>177</v>
      </c>
      <c r="C42" t="s">
        <v>162</v>
      </c>
      <c r="D42" t="s">
        <v>133</v>
      </c>
      <c r="E42" t="s">
        <v>122</v>
      </c>
      <c r="F42" t="s">
        <v>119</v>
      </c>
      <c r="G42" t="s">
        <v>120</v>
      </c>
      <c r="H42">
        <v>2025</v>
      </c>
      <c r="I42">
        <f>$E$6+$E$7</f>
        <v>3</v>
      </c>
      <c r="J42">
        <v>1</v>
      </c>
      <c r="K42">
        <v>0.25</v>
      </c>
      <c r="L42">
        <f t="shared" si="3"/>
        <v>2028</v>
      </c>
      <c r="M42">
        <f t="shared" si="1"/>
        <v>3</v>
      </c>
      <c r="N42">
        <v>150</v>
      </c>
      <c r="O42">
        <v>50</v>
      </c>
      <c r="P42">
        <v>100</v>
      </c>
      <c r="Q42" t="s">
        <v>127</v>
      </c>
    </row>
    <row r="43" spans="1:17" x14ac:dyDescent="0.35">
      <c r="A43" t="s">
        <v>163</v>
      </c>
      <c r="B43" t="s">
        <v>113</v>
      </c>
      <c r="C43" t="s">
        <v>162</v>
      </c>
      <c r="D43" t="s">
        <v>155</v>
      </c>
      <c r="E43" t="s">
        <v>128</v>
      </c>
      <c r="F43" t="s">
        <v>129</v>
      </c>
      <c r="G43" t="s">
        <v>67</v>
      </c>
      <c r="H43">
        <f>$E$4+$E$5</f>
        <v>2024</v>
      </c>
      <c r="I43">
        <f>$E$6</f>
        <v>2</v>
      </c>
      <c r="J43">
        <v>2</v>
      </c>
      <c r="K43">
        <v>0.25</v>
      </c>
      <c r="L43">
        <f t="shared" si="3"/>
        <v>2027</v>
      </c>
      <c r="M43">
        <f t="shared" si="1"/>
        <v>3</v>
      </c>
      <c r="N43">
        <v>150</v>
      </c>
      <c r="O43">
        <v>2000</v>
      </c>
      <c r="P43">
        <v>50</v>
      </c>
      <c r="Q43" t="s">
        <v>130</v>
      </c>
    </row>
    <row r="44" spans="1:17" x14ac:dyDescent="0.35">
      <c r="A44" t="s">
        <v>164</v>
      </c>
      <c r="B44" t="s">
        <v>114</v>
      </c>
      <c r="C44" t="s">
        <v>162</v>
      </c>
      <c r="D44" t="s">
        <v>141</v>
      </c>
      <c r="E44" t="s">
        <v>18</v>
      </c>
      <c r="F44" t="s">
        <v>19</v>
      </c>
      <c r="G44" t="s">
        <v>15</v>
      </c>
      <c r="H44">
        <v>2024</v>
      </c>
      <c r="I44">
        <v>2</v>
      </c>
      <c r="J44">
        <v>1</v>
      </c>
      <c r="K44">
        <v>0.25</v>
      </c>
      <c r="L44">
        <f t="shared" si="3"/>
        <v>2026</v>
      </c>
      <c r="M44">
        <f t="shared" si="1"/>
        <v>2</v>
      </c>
      <c r="N44">
        <v>50</v>
      </c>
      <c r="O44">
        <v>2000</v>
      </c>
      <c r="P44">
        <v>50</v>
      </c>
      <c r="Q44" t="s">
        <v>174</v>
      </c>
    </row>
    <row r="46" spans="1:17" x14ac:dyDescent="0.35">
      <c r="A46" s="1" t="s">
        <v>100</v>
      </c>
    </row>
    <row r="48" spans="1:17" x14ac:dyDescent="0.35">
      <c r="I48" s="6" t="s">
        <v>101</v>
      </c>
      <c r="J48" t="s">
        <v>103</v>
      </c>
    </row>
    <row r="49" spans="9:10" x14ac:dyDescent="0.35">
      <c r="I49" s="7" t="s">
        <v>116</v>
      </c>
      <c r="J49">
        <v>4</v>
      </c>
    </row>
    <row r="50" spans="9:10" x14ac:dyDescent="0.35">
      <c r="I50" s="7" t="s">
        <v>4</v>
      </c>
      <c r="J50">
        <v>1</v>
      </c>
    </row>
    <row r="51" spans="9:10" x14ac:dyDescent="0.35">
      <c r="I51" s="7" t="s">
        <v>89</v>
      </c>
      <c r="J51">
        <v>1</v>
      </c>
    </row>
    <row r="52" spans="9:10" x14ac:dyDescent="0.35">
      <c r="I52" s="7" t="s">
        <v>22</v>
      </c>
      <c r="J52">
        <v>3</v>
      </c>
    </row>
    <row r="53" spans="9:10" x14ac:dyDescent="0.35">
      <c r="I53" s="7" t="s">
        <v>14</v>
      </c>
      <c r="J53">
        <v>2</v>
      </c>
    </row>
    <row r="54" spans="9:10" x14ac:dyDescent="0.35">
      <c r="I54" s="7" t="s">
        <v>6</v>
      </c>
      <c r="J54">
        <v>3</v>
      </c>
    </row>
    <row r="55" spans="9:10" x14ac:dyDescent="0.35">
      <c r="I55" s="7" t="s">
        <v>19</v>
      </c>
      <c r="J55">
        <v>2</v>
      </c>
    </row>
    <row r="56" spans="9:10" x14ac:dyDescent="0.35">
      <c r="I56" s="7" t="s">
        <v>10</v>
      </c>
      <c r="J56">
        <v>2</v>
      </c>
    </row>
    <row r="57" spans="9:10" x14ac:dyDescent="0.35">
      <c r="I57" s="7" t="s">
        <v>125</v>
      </c>
      <c r="J57">
        <v>1</v>
      </c>
    </row>
    <row r="58" spans="9:10" x14ac:dyDescent="0.35">
      <c r="I58" s="7" t="s">
        <v>26</v>
      </c>
      <c r="J58">
        <v>4</v>
      </c>
    </row>
    <row r="59" spans="9:10" x14ac:dyDescent="0.35">
      <c r="I59" s="7" t="s">
        <v>23</v>
      </c>
      <c r="J59">
        <v>4</v>
      </c>
    </row>
    <row r="60" spans="9:10" x14ac:dyDescent="0.35">
      <c r="I60" s="7" t="s">
        <v>119</v>
      </c>
      <c r="J60">
        <v>2</v>
      </c>
    </row>
    <row r="61" spans="9:10" x14ac:dyDescent="0.35">
      <c r="I61" s="7" t="s">
        <v>110</v>
      </c>
      <c r="J61">
        <v>1</v>
      </c>
    </row>
    <row r="62" spans="9:10" x14ac:dyDescent="0.35">
      <c r="I62" s="7" t="s">
        <v>17</v>
      </c>
      <c r="J62">
        <v>2</v>
      </c>
    </row>
    <row r="63" spans="9:10" x14ac:dyDescent="0.35">
      <c r="I63" s="7" t="s">
        <v>12</v>
      </c>
      <c r="J63">
        <v>2</v>
      </c>
    </row>
    <row r="64" spans="9:10" x14ac:dyDescent="0.35">
      <c r="I64" s="7" t="s">
        <v>8</v>
      </c>
      <c r="J64">
        <v>2</v>
      </c>
    </row>
    <row r="65" spans="9:10" x14ac:dyDescent="0.35">
      <c r="I65" s="7" t="s">
        <v>123</v>
      </c>
      <c r="J65">
        <v>1</v>
      </c>
    </row>
    <row r="66" spans="9:10" x14ac:dyDescent="0.35">
      <c r="I66" s="7" t="s">
        <v>129</v>
      </c>
      <c r="J66">
        <v>2</v>
      </c>
    </row>
    <row r="67" spans="9:10" x14ac:dyDescent="0.35">
      <c r="I67" s="7" t="s">
        <v>102</v>
      </c>
      <c r="J67">
        <v>39</v>
      </c>
    </row>
  </sheetData>
  <autoFilter ref="F10:F43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2022-10-18T21:48:22Z</dcterms:modified>
</cp:coreProperties>
</file>