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5AD9F57B-1AA3-4966-8420-9368CD77A6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calcPr calcId="191029"/>
  <pivotCaches>
    <pivotCache cacheId="1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9" l="1"/>
  <c r="K38" i="9" s="1"/>
  <c r="J17" i="9"/>
  <c r="K17" i="9" s="1"/>
  <c r="J42" i="9"/>
  <c r="K42" i="9" s="1"/>
  <c r="J43" i="9"/>
  <c r="K43" i="9" s="1"/>
  <c r="I21" i="9"/>
  <c r="J21" i="9" s="1"/>
  <c r="K21" i="9" s="1"/>
  <c r="J41" i="9"/>
  <c r="K41" i="9" s="1"/>
  <c r="J40" i="9"/>
  <c r="K40" i="9" s="1"/>
  <c r="J39" i="9"/>
  <c r="K39" i="9" s="1"/>
  <c r="I13" i="9"/>
  <c r="J13" i="9" s="1"/>
  <c r="K13" i="9" s="1"/>
  <c r="J37" i="9"/>
  <c r="K37" i="9" s="1"/>
  <c r="J25" i="9" l="1"/>
  <c r="K25" i="9" s="1"/>
  <c r="I29" i="9" l="1"/>
  <c r="G10" i="9"/>
  <c r="G11" i="9"/>
  <c r="G12" i="9"/>
  <c r="G14" i="9"/>
  <c r="G15" i="9"/>
  <c r="G16" i="9"/>
  <c r="G18" i="9"/>
  <c r="J18" i="9" s="1"/>
  <c r="K18" i="9" s="1"/>
  <c r="G19" i="9"/>
  <c r="G20" i="9"/>
  <c r="G22" i="9"/>
  <c r="J22" i="9" s="1"/>
  <c r="K22" i="9" s="1"/>
  <c r="G23" i="9"/>
  <c r="G24" i="9"/>
  <c r="G26" i="9"/>
  <c r="J26" i="9" s="1"/>
  <c r="K26" i="9" s="1"/>
  <c r="G27" i="9"/>
  <c r="G28" i="9"/>
  <c r="G29" i="9"/>
  <c r="J29" i="9" s="1"/>
  <c r="K29" i="9" s="1"/>
  <c r="G30" i="9"/>
  <c r="G31" i="9"/>
  <c r="G32" i="9"/>
  <c r="G33" i="9"/>
  <c r="G34" i="9"/>
  <c r="G35" i="9"/>
  <c r="J35" i="9" s="1"/>
  <c r="K35" i="9" s="1"/>
  <c r="G36" i="9"/>
  <c r="J36" i="9" s="1"/>
  <c r="K36" i="9" s="1"/>
  <c r="G9" i="9"/>
  <c r="I33" i="9"/>
  <c r="I34" i="9"/>
  <c r="I35" i="9"/>
  <c r="I36" i="9"/>
  <c r="I32" i="9"/>
  <c r="I30" i="9"/>
  <c r="I28" i="9"/>
  <c r="J28" i="9" s="1"/>
  <c r="K28" i="9" s="1"/>
  <c r="I27" i="9"/>
  <c r="I24" i="9"/>
  <c r="I23" i="9"/>
  <c r="I20" i="9"/>
  <c r="J20" i="9" s="1"/>
  <c r="K20" i="9" s="1"/>
  <c r="I19" i="9"/>
  <c r="I16" i="9"/>
  <c r="I10" i="9"/>
  <c r="I11" i="9"/>
  <c r="I12" i="9"/>
  <c r="I9" i="9"/>
  <c r="K31" i="9"/>
  <c r="I15" i="9"/>
  <c r="I14" i="9"/>
  <c r="J14" i="9" s="1"/>
  <c r="K14" i="9" s="1"/>
  <c r="J15" i="9" l="1"/>
  <c r="K15" i="9" s="1"/>
  <c r="J34" i="9"/>
  <c r="K34" i="9" s="1"/>
  <c r="J33" i="9"/>
  <c r="K33" i="9" s="1"/>
  <c r="J19" i="9"/>
  <c r="K19" i="9" s="1"/>
  <c r="J24" i="9"/>
  <c r="K24" i="9" s="1"/>
  <c r="J10" i="9"/>
  <c r="K10" i="9" s="1"/>
  <c r="J12" i="9"/>
  <c r="K12" i="9" s="1"/>
  <c r="J27" i="9"/>
  <c r="K27" i="9" s="1"/>
  <c r="J11" i="9"/>
  <c r="K11" i="9" s="1"/>
  <c r="J16" i="9"/>
  <c r="K16" i="9" s="1"/>
  <c r="J32" i="9"/>
  <c r="K32" i="9" s="1"/>
  <c r="J23" i="9"/>
  <c r="K23" i="9" s="1"/>
  <c r="J30" i="9"/>
  <c r="K30" i="9" s="1"/>
  <c r="J9" i="9"/>
  <c r="K9" i="9" s="1"/>
</calcChain>
</file>

<file path=xl/sharedStrings.xml><?xml version="1.0" encoding="utf-8"?>
<sst xmlns="http://schemas.openxmlformats.org/spreadsheetml/2006/main" count="219" uniqueCount="139">
  <si>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</si>
  <si>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</si>
  <si>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</si>
  <si>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</si>
  <si>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</si>
  <si>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</si>
  <si>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</si>
  <si>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</si>
  <si>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</si>
  <si>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</si>
  <si>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</si>
  <si>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Newport News Marine Terminal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</si>
  <si>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</si>
  <si>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</si>
  <si>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</si>
  <si>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</si>
  <si>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</si>
  <si>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</si>
  <si>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</si>
  <si>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</si>
  <si>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</si>
  <si>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</si>
  <si>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</si>
  <si>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</si>
  <si>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</si>
  <si>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</si>
  <si>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</si>
  <si>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</si>
  <si>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</si>
  <si>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</si>
  <si>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</si>
  <si>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</si>
  <si>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</si>
  <si>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</si>
  <si>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</si>
  <si>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</si>
  <si>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</si>
  <si>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</si>
  <si>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</si>
  <si>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</si>
  <si>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</si>
  <si>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</si>
  <si>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</si>
  <si>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</si>
  <si>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</si>
  <si>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</si>
  <si>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</si>
  <si>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</si>
  <si>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</si>
  <si>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</si>
  <si>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</si>
  <si>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</si>
  <si>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</si>
  <si>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</si>
  <si>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</si>
  <si>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</si>
  <si>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</si>
  <si>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</si>
  <si>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</si>
  <si>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</si>
  <si>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</si>
  <si>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</si>
  <si>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</si>
  <si>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</si>
  <si>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</si>
  <si>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</si>
  <si>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</si>
  <si>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</si>
  <si>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</si>
  <si>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</si>
  <si>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</si>
  <si>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</si>
  <si>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</si>
  <si>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</si>
  <si>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</si>
  <si>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</si>
  <si>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</si>
  <si>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</si>
  <si>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Array cable 2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</si>
  <si>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</si>
  <si>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</si>
  <si>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</si>
  <si>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</si>
  <si>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</si>
  <si>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</si>
  <si>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</si>
  <si>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</si>
  <si>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</si>
  <si>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</si>
  <si>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</si>
  <si>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</si>
  <si>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</si>
  <si>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</si>
  <si>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</si>
  <si>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</si>
  <si>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</si>
  <si>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</si>
  <si>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</si>
  <si>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</si>
  <si>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</si>
  <si>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</si>
  <si>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</si>
  <si>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</si>
  <si>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</si>
  <si>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</si>
  <si>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</si>
  <si>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</si>
  <si>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</si>
  <si>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</si>
  <si>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</si>
  <si>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</si>
  <si>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</si>
  <si>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</si>
  <si>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</si>
  <si>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</si>
  <si>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</si>
  <si>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</si>
  <si>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</si>
  <si>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</si>
  <si>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</si>
  <si>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</si>
  <si>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</si>
  <si>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</si>
  <si>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</si>
  <si>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</si>
  <si>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</si>
  <si>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</si>
  <si>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</si>
  <si>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</si>
  <si>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</si>
  <si>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</si>
  <si>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</si>
  <si>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TBD - WA</t>
  </si>
  <si>
    <t>WA</t>
  </si>
  <si>
    <t>Assume fabricaiton elsewhere (GOM, Asia) and assembly at marshalling site.  Somewhat industrialized.  Don't need major facility upgrades (beyond port fab)</t>
  </si>
  <si>
    <t>Flange</t>
  </si>
  <si>
    <t>Flange 1</t>
  </si>
  <si>
    <t>NH</t>
  </si>
  <si>
    <t>Schiller Newington, 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</si>
</sst>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'Avg Demand Scenario'!$F$8</c:f>
              <c:strCache>
                <c:ptCount val="1"/>
                <c:pt idx="0">
                  <c:v>Announcement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Scenario'!$B$9:$B$36</c:f>
              <c:strCache>
                <c:ptCount val="28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Array cable 2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</c:strCache>
            </c:strRef>
          </c:cat>
          <c:val>
            <c:numRef>
              <c:f>'Avg Demand Scenario'!$F$9:$F$36</c:f>
              <c:numCache>
                <c:formatCode>General</c:formatCode>
                <c:ptCount val="28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2023</c:v>
                </c:pt>
                <c:pt idx="22">
                  <c:v>2018</c:v>
                </c:pt>
                <c:pt idx="23">
                  <c:v>2021</c:v>
                </c:pt>
                <c:pt idx="24">
                  <c:v>2023</c:v>
                </c:pt>
                <c:pt idx="25">
                  <c:v>2023</c:v>
                </c:pt>
                <c:pt idx="26">
                  <c:v>2021</c:v>
                </c:pt>
                <c:pt idx="27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tx>
            <c:strRef>
              <c:f>'Avg Demand Scenario'!$K$8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Scenario'!$B$9:$B$36</c:f>
              <c:strCache>
                <c:ptCount val="28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Array cable 2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</c:strCache>
            </c:strRef>
          </c:cat>
          <c:val>
            <c:numRef>
              <c:f>'Avg Demand Scenario'!$K$9:$K$36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F3D-B07A-A2B748EF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Scenario'!$H$48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Scenario'!$G$49:$G$66</c:f>
              <c:strCache>
                <c:ptCount val="17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</c:strCache>
            </c:strRef>
          </c:cat>
          <c:val>
            <c:numRef>
              <c:f>'Avg Demand Scenario'!$H$49:$H$66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5</xdr:col>
      <xdr:colOff>209736</xdr:colOff>
      <xdr:row>77</xdr:row>
      <xdr:rowOff>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898921</xdr:colOff>
      <xdr:row>46</xdr:row>
      <xdr:rowOff>75008</xdr:rowOff>
    </xdr:from>
    <xdr:to>
      <xdr:col>11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0.98404166667" createdVersion="8" refreshedVersion="8" minRefreshableVersion="3" recordCount="35" xr:uid="{8520C2B9-52CF-46B0-8F6A-64DE6645DC34}">
  <cacheSource type="worksheet">
    <worksheetSource ref="A8:K43" sheet="Avg Demand Scenario"/>
  </cacheSource>
  <cacheFields count="11">
    <cacheField name="Component" numFmtId="0">
      <sharedItems containsBlank="1"/>
    </cacheField>
    <cacheField name="Factory" numFmtId="0">
      <sharedItems count="35">
        <s v="SGRE"/>
        <s v="Blade 1"/>
        <s v="Blade 2"/>
        <s v="Blade 3"/>
        <s v="Blade 4"/>
        <s v="GE"/>
        <s v="Vestas"/>
        <s v="Nacelle 1"/>
        <s v="Nacelle 2"/>
        <s v="Marmen Welcon"/>
        <s v="Tower 1"/>
        <s v="Tower 2"/>
        <s v="Tower 3"/>
        <s v="EEW"/>
        <s v="US Wind"/>
        <s v="Jacket 1"/>
        <s v="GBF 1"/>
        <s v="Smulders"/>
        <s v="Transition piece 1"/>
        <s v="Hellenic"/>
        <s v="Array cable 1"/>
        <s v="Array cable 2"/>
        <s v="Nexans"/>
        <s v="Prysmian"/>
        <s v="Export cable 1"/>
        <s v="Export cable 2"/>
        <s v="Nucor"/>
        <s v="Steel plate 1"/>
        <s v="Casting 1"/>
        <s v="Flange 1"/>
        <s v="Semisubmersible 1"/>
        <s v="Semisubmersible 2"/>
        <s v="Semisubmersible 3"/>
        <s v="Mooring chain 1"/>
        <s v="Mooring rope 1"/>
      </sharedItems>
    </cacheField>
    <cacheField name="Port" numFmtId="0">
      <sharedItems containsBlank="1" count="26">
        <s v="Portsmouth Marine Terminal"/>
        <s v="General Cargo Terminal at Port of Wilmington"/>
        <s v="Newport News Marine Terminal"/>
        <s v="New Jersey Wind Port"/>
        <s v="TBD - Coos Bay"/>
        <s v="South Quay"/>
        <s v="TBD - Humboldt"/>
        <s v="Port of Albany"/>
        <s v="Tradepoint Atlantic"/>
        <s v="Searsport"/>
        <s v="Port of Paulsboro"/>
        <s v="Port of New Orleans"/>
        <s v="Radio Island, Morehead City"/>
        <s v="Port of Coeymans"/>
        <s v="Arthur Kill Terminal"/>
        <s v="Mystic River, Everett"/>
        <s v="Goose Island"/>
        <s v="Brayton Point"/>
        <s v="Quonset Business Park / Port of Davisville"/>
        <s v="Columbus Terminal"/>
        <s v="Brandenburg "/>
        <s v="Port of Brunswick"/>
        <m/>
        <s v="Schiller Newington, Portsmouth"/>
        <s v="TBD - Central Coast"/>
        <s v="TBD - WA"/>
      </sharedItems>
    </cacheField>
    <cacheField name="State" numFmtId="0">
      <sharedItems count="17">
        <s v="VA"/>
        <s v="NC"/>
        <s v="NJ"/>
        <s v="OR"/>
        <s v="RI"/>
        <s v="CA"/>
        <s v="NY"/>
        <s v="MD"/>
        <s v="ME"/>
        <s v="LA"/>
        <s v="MA"/>
        <s v="SC"/>
        <s v="KY"/>
        <s v="GA"/>
        <s v="PA"/>
        <s v="NH"/>
        <s v="WA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26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0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Blade"/>
    <x v="0"/>
    <x v="0"/>
    <x v="0"/>
    <s v="South Atlantic"/>
    <n v="2021"/>
    <n v="3"/>
    <n v="3"/>
    <n v="0.25"/>
    <n v="2026"/>
    <n v="5"/>
  </r>
  <r>
    <m/>
    <x v="1"/>
    <x v="1"/>
    <x v="1"/>
    <s v="South Atlantic"/>
    <n v="2023"/>
    <n v="3"/>
    <n v="3"/>
    <n v="0.25"/>
    <n v="2028"/>
    <n v="5"/>
  </r>
  <r>
    <m/>
    <x v="2"/>
    <x v="2"/>
    <x v="0"/>
    <s v="South Atlantic"/>
    <n v="2023"/>
    <n v="3"/>
    <n v="3"/>
    <n v="0.25"/>
    <n v="2028"/>
    <n v="5"/>
  </r>
  <r>
    <m/>
    <x v="3"/>
    <x v="3"/>
    <x v="2"/>
    <s v="Central Atlantic"/>
    <n v="2023"/>
    <n v="3"/>
    <n v="3"/>
    <n v="0.25"/>
    <n v="2028"/>
    <n v="5"/>
  </r>
  <r>
    <m/>
    <x v="4"/>
    <x v="4"/>
    <x v="3"/>
    <s v="West Coast"/>
    <n v="2024"/>
    <n v="4"/>
    <n v="3"/>
    <n v="0.25"/>
    <n v="2030"/>
    <n v="6"/>
  </r>
  <r>
    <s v="Nacelle"/>
    <x v="5"/>
    <x v="3"/>
    <x v="2"/>
    <s v="Central Atlantic"/>
    <n v="2021"/>
    <n v="3"/>
    <n v="3"/>
    <n v="0.33333333333333331"/>
    <n v="2026"/>
    <n v="5"/>
  </r>
  <r>
    <m/>
    <x v="6"/>
    <x v="3"/>
    <x v="2"/>
    <s v="Central Atlantic"/>
    <n v="2021"/>
    <n v="3"/>
    <n v="3"/>
    <n v="0.33333333333333331"/>
    <n v="2026"/>
    <n v="5"/>
  </r>
  <r>
    <m/>
    <x v="7"/>
    <x v="5"/>
    <x v="4"/>
    <s v="North Atlantic"/>
    <n v="2023"/>
    <n v="3"/>
    <n v="3"/>
    <n v="0.25"/>
    <n v="2028"/>
    <n v="5"/>
  </r>
  <r>
    <m/>
    <x v="8"/>
    <x v="6"/>
    <x v="5"/>
    <s v="West Coast"/>
    <n v="2023"/>
    <n v="4"/>
    <n v="3"/>
    <n v="0.25"/>
    <n v="2029"/>
    <n v="6"/>
  </r>
  <r>
    <s v="Tower"/>
    <x v="9"/>
    <x v="7"/>
    <x v="6"/>
    <s v="Central Atlantic"/>
    <n v="2021"/>
    <n v="3"/>
    <n v="2.5"/>
    <n v="0.8"/>
    <n v="2024"/>
    <n v="3"/>
  </r>
  <r>
    <m/>
    <x v="10"/>
    <x v="8"/>
    <x v="7"/>
    <s v="South Atlantic"/>
    <n v="2023"/>
    <n v="3"/>
    <n v="2.5"/>
    <n v="0.25"/>
    <n v="2027"/>
    <n v="4"/>
  </r>
  <r>
    <m/>
    <x v="11"/>
    <x v="9"/>
    <x v="8"/>
    <s v="North Atlantic"/>
    <n v="2023"/>
    <n v="3"/>
    <n v="2.5"/>
    <n v="0.25"/>
    <n v="2027"/>
    <n v="4"/>
  </r>
  <r>
    <m/>
    <x v="12"/>
    <x v="6"/>
    <x v="5"/>
    <s v="West Coast"/>
    <n v="2023"/>
    <n v="4"/>
    <n v="2.5"/>
    <n v="0.25"/>
    <n v="2028"/>
    <n v="5"/>
  </r>
  <r>
    <s v="Monopile"/>
    <x v="13"/>
    <x v="10"/>
    <x v="2"/>
    <s v="Central Atlantic"/>
    <n v="2020"/>
    <n v="3"/>
    <n v="2"/>
    <n v="0.5"/>
    <n v="2024"/>
    <n v="4"/>
  </r>
  <r>
    <m/>
    <x v="14"/>
    <x v="8"/>
    <x v="2"/>
    <s v="South Atlantic"/>
    <n v="2021"/>
    <n v="3"/>
    <n v="3.5"/>
    <n v="0.25"/>
    <n v="2026"/>
    <n v="5"/>
  </r>
  <r>
    <s v="Jacket"/>
    <x v="15"/>
    <x v="11"/>
    <x v="9"/>
    <s v="Gulf of Mexico"/>
    <n v="2023"/>
    <n v="3"/>
    <n v="1"/>
    <n v="0.25"/>
    <n v="2026"/>
    <n v="3"/>
  </r>
  <r>
    <s v="GBF"/>
    <x v="16"/>
    <x v="12"/>
    <x v="1"/>
    <s v="South Atlantic"/>
    <n v="2025"/>
    <n v="2"/>
    <n v="1"/>
    <n v="0"/>
    <n v="2028"/>
    <n v="3"/>
  </r>
  <r>
    <s v="Transition piece"/>
    <x v="17"/>
    <x v="7"/>
    <x v="6"/>
    <s v="Central Atlantic"/>
    <n v="2021"/>
    <n v="3"/>
    <n v="2.5"/>
    <n v="0.25"/>
    <n v="2025"/>
    <n v="4"/>
  </r>
  <r>
    <m/>
    <x v="18"/>
    <x v="13"/>
    <x v="6"/>
    <s v="Central Atlantic"/>
    <n v="2023"/>
    <n v="3"/>
    <n v="2.5"/>
    <n v="0.25"/>
    <n v="2027"/>
    <n v="4"/>
  </r>
  <r>
    <s v="Array cable"/>
    <x v="19"/>
    <x v="8"/>
    <x v="7"/>
    <s v="South Atlantic"/>
    <n v="2021"/>
    <n v="3"/>
    <n v="5"/>
    <n v="0.25"/>
    <n v="2027"/>
    <n v="6"/>
  </r>
  <r>
    <m/>
    <x v="20"/>
    <x v="14"/>
    <x v="6"/>
    <s v="Central Atlantic"/>
    <n v="2023"/>
    <n v="3"/>
    <n v="5"/>
    <n v="0.25"/>
    <n v="2029"/>
    <n v="6"/>
  </r>
  <r>
    <m/>
    <x v="21"/>
    <x v="15"/>
    <x v="10"/>
    <s v="North Atlantic"/>
    <n v="2023"/>
    <n v="3"/>
    <n v="5"/>
    <n v="0.25"/>
    <n v="2029"/>
    <n v="6"/>
  </r>
  <r>
    <s v="Export cable"/>
    <x v="22"/>
    <x v="16"/>
    <x v="11"/>
    <s v="South Atlantic"/>
    <n v="2018"/>
    <n v="3"/>
    <s v="n/a"/>
    <s v="n/a"/>
    <n v="2020"/>
    <n v="2"/>
  </r>
  <r>
    <m/>
    <x v="23"/>
    <x v="17"/>
    <x v="10"/>
    <s v="North Atlantic"/>
    <n v="2021"/>
    <n v="3"/>
    <n v="5"/>
    <n v="0.25"/>
    <n v="2027"/>
    <n v="6"/>
  </r>
  <r>
    <m/>
    <x v="24"/>
    <x v="18"/>
    <x v="4"/>
    <s v="North Atlantic"/>
    <n v="2023"/>
    <n v="3"/>
    <n v="5"/>
    <n v="0.25"/>
    <n v="2029"/>
    <n v="6"/>
  </r>
  <r>
    <m/>
    <x v="25"/>
    <x v="19"/>
    <x v="11"/>
    <s v="South Atlantic"/>
    <n v="2023"/>
    <n v="3"/>
    <n v="5"/>
    <n v="0.25"/>
    <n v="2029"/>
    <n v="6"/>
  </r>
  <r>
    <s v="Steel plates"/>
    <x v="26"/>
    <x v="20"/>
    <x v="12"/>
    <s v="South Atlantic"/>
    <n v="2021"/>
    <n v="3"/>
    <n v="2"/>
    <n v="0.25"/>
    <n v="2025"/>
    <n v="4"/>
  </r>
  <r>
    <m/>
    <x v="27"/>
    <x v="21"/>
    <x v="13"/>
    <s v="South Atlantic"/>
    <n v="2023"/>
    <n v="3"/>
    <n v="5"/>
    <n v="0.25"/>
    <n v="2029"/>
    <n v="6"/>
  </r>
  <r>
    <s v="Casting"/>
    <x v="28"/>
    <x v="22"/>
    <x v="14"/>
    <s v="Other"/>
    <n v="2023"/>
    <n v="0"/>
    <n v="2"/>
    <n v="0"/>
    <n v="2025"/>
    <n v="2"/>
  </r>
  <r>
    <s v="Flange"/>
    <x v="29"/>
    <x v="23"/>
    <x v="15"/>
    <s v="North Atlantic"/>
    <n v="2023"/>
    <n v="3"/>
    <n v="2"/>
    <n v="0.25"/>
    <n v="2027"/>
    <n v="4"/>
  </r>
  <r>
    <s v="Semisubmersible"/>
    <x v="30"/>
    <x v="6"/>
    <x v="5"/>
    <s v="West Coast"/>
    <n v="2024"/>
    <n v="4"/>
    <n v="1"/>
    <n v="0.25"/>
    <n v="2028"/>
    <n v="4"/>
  </r>
  <r>
    <m/>
    <x v="31"/>
    <x v="24"/>
    <x v="5"/>
    <s v="West Coast"/>
    <n v="2025"/>
    <n v="4"/>
    <n v="1"/>
    <n v="0.25"/>
    <n v="2029"/>
    <n v="4"/>
  </r>
  <r>
    <m/>
    <x v="32"/>
    <x v="4"/>
    <x v="3"/>
    <s v="West Coast"/>
    <n v="2026"/>
    <n v="4"/>
    <n v="1"/>
    <n v="0.25"/>
    <n v="2030"/>
    <n v="4"/>
  </r>
  <r>
    <s v="Stationkeeping"/>
    <x v="33"/>
    <x v="25"/>
    <x v="16"/>
    <s v="West Coast"/>
    <n v="2024"/>
    <n v="3"/>
    <n v="2"/>
    <n v="0.25"/>
    <n v="2028"/>
    <n v="4"/>
  </r>
  <r>
    <m/>
    <x v="34"/>
    <x v="25"/>
    <x v="16"/>
    <s v="West Coast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48:H66" firstHeaderRow="1" firstDataRow="1" firstDataCol="1"/>
  <pivotFields count="11">
    <pivotField showAll="0"/>
    <pivotField dataField="1" showAll="0">
      <items count="36">
        <item x="20"/>
        <item x="21"/>
        <item x="1"/>
        <item x="2"/>
        <item x="3"/>
        <item x="4"/>
        <item x="28"/>
        <item x="13"/>
        <item x="24"/>
        <item x="25"/>
        <item x="29"/>
        <item x="16"/>
        <item x="5"/>
        <item x="19"/>
        <item x="15"/>
        <item x="9"/>
        <item x="33"/>
        <item x="34"/>
        <item x="7"/>
        <item x="8"/>
        <item x="22"/>
        <item x="26"/>
        <item x="23"/>
        <item x="30"/>
        <item x="31"/>
        <item x="32"/>
        <item x="0"/>
        <item x="17"/>
        <item x="27"/>
        <item x="10"/>
        <item x="11"/>
        <item x="12"/>
        <item x="18"/>
        <item x="14"/>
        <item x="6"/>
        <item t="default"/>
      </items>
    </pivotField>
    <pivotField showAll="0">
      <items count="27">
        <item x="14"/>
        <item x="20"/>
        <item x="17"/>
        <item x="19"/>
        <item x="1"/>
        <item x="16"/>
        <item x="15"/>
        <item x="3"/>
        <item x="2"/>
        <item x="7"/>
        <item x="21"/>
        <item x="13"/>
        <item x="11"/>
        <item x="10"/>
        <item x="0"/>
        <item x="18"/>
        <item x="12"/>
        <item x="23"/>
        <item x="9"/>
        <item x="5"/>
        <item x="24"/>
        <item x="4"/>
        <item x="6"/>
        <item x="25"/>
        <item x="8"/>
        <item x="22"/>
        <item t="default"/>
      </items>
    </pivotField>
    <pivotField axis="axisRow" showAll="0">
      <items count="18">
        <item x="5"/>
        <item x="13"/>
        <item x="12"/>
        <item x="9"/>
        <item x="10"/>
        <item x="7"/>
        <item x="8"/>
        <item x="1"/>
        <item x="15"/>
        <item x="2"/>
        <item x="6"/>
        <item x="3"/>
        <item x="14"/>
        <item x="4"/>
        <item x="11"/>
        <item x="0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L66"/>
  <sheetViews>
    <sheetView tabSelected="1" topLeftCell="A29" zoomScale="80" zoomScaleNormal="80" workbookViewId="0">
      <selection activeCell="L57" sqref="L57"/>
    </sheetView>
  </sheetViews>
  <sheetFormatPr defaultRowHeight="15" x14ac:dyDescent="0.25"/>
  <cols>
    <col min="1" max="1" width="14.5703125" bestFit="1" customWidth="1"/>
    <col min="2" max="2" width="25.140625" customWidth="1"/>
    <col min="3" max="3" width="42.42578125" bestFit="1" customWidth="1"/>
    <col min="4" max="4" width="5.28515625" bestFit="1" customWidth="1"/>
    <col min="5" max="5" width="14.140625" bestFit="1" customWidth="1"/>
    <col min="6" max="6" width="18.5703125" bestFit="1" customWidth="1"/>
    <col min="7" max="7" width="14.140625" bestFit="1" customWidth="1"/>
    <col min="8" max="8" width="15.85546875" bestFit="1" customWidth="1"/>
    <col min="9" max="9" width="21.5703125" bestFit="1" customWidth="1"/>
    <col min="10" max="10" width="15.42578125" bestFit="1" customWidth="1"/>
    <col min="11" max="11" width="8.28515625" bestFit="1" customWidth="1"/>
    <col min="12" max="12" width="82.5703125" bestFit="1" customWidth="1"/>
  </cols>
  <sheetData>
    <row r="1" spans="1:12" x14ac:dyDescent="0.25">
      <c r="A1" s="1" t="s">
        <v>94</v>
      </c>
    </row>
    <row r="3" spans="1:12" x14ac:dyDescent="0.25">
      <c r="A3" s="5" t="s">
        <v>95</v>
      </c>
      <c r="B3" t="s">
        <v>96</v>
      </c>
      <c r="C3">
        <v>0.25</v>
      </c>
      <c r="D3" t="s">
        <v>97</v>
      </c>
    </row>
    <row r="4" spans="1:12" x14ac:dyDescent="0.25">
      <c r="B4" t="s">
        <v>35</v>
      </c>
      <c r="C4">
        <v>2023</v>
      </c>
      <c r="D4" t="s">
        <v>100</v>
      </c>
    </row>
    <row r="5" spans="1:12" x14ac:dyDescent="0.25">
      <c r="B5" t="s">
        <v>101</v>
      </c>
      <c r="C5">
        <v>3</v>
      </c>
      <c r="D5" t="s">
        <v>102</v>
      </c>
    </row>
    <row r="7" spans="1:12" x14ac:dyDescent="0.25">
      <c r="B7" s="1"/>
      <c r="C7" s="1" t="s">
        <v>31</v>
      </c>
      <c r="D7" s="1"/>
      <c r="E7" s="1"/>
      <c r="F7" s="1" t="s">
        <v>32</v>
      </c>
      <c r="G7" s="1"/>
      <c r="H7" s="1"/>
      <c r="I7" s="1"/>
      <c r="J7" s="1"/>
      <c r="K7" s="1"/>
    </row>
    <row r="8" spans="1:12" x14ac:dyDescent="0.25">
      <c r="A8" s="1" t="s">
        <v>33</v>
      </c>
      <c r="B8" s="1" t="s">
        <v>34</v>
      </c>
      <c r="C8" s="1" t="s">
        <v>0</v>
      </c>
      <c r="D8" s="1" t="s">
        <v>1</v>
      </c>
      <c r="E8" s="1" t="s">
        <v>2</v>
      </c>
      <c r="F8" s="1" t="s">
        <v>35</v>
      </c>
      <c r="G8" s="1" t="s">
        <v>36</v>
      </c>
      <c r="H8" s="1" t="s">
        <v>37</v>
      </c>
      <c r="I8" s="1" t="s">
        <v>38</v>
      </c>
      <c r="J8" s="1" t="s">
        <v>39</v>
      </c>
      <c r="K8" s="1" t="s">
        <v>40</v>
      </c>
      <c r="L8" s="1" t="s">
        <v>41</v>
      </c>
    </row>
    <row r="9" spans="1:12" x14ac:dyDescent="0.25">
      <c r="A9" t="s">
        <v>42</v>
      </c>
      <c r="B9" t="s">
        <v>43</v>
      </c>
      <c r="C9" t="s">
        <v>7</v>
      </c>
      <c r="D9" t="s">
        <v>8</v>
      </c>
      <c r="E9" t="s">
        <v>5</v>
      </c>
      <c r="F9">
        <v>2021</v>
      </c>
      <c r="G9">
        <f>$C$5</f>
        <v>3</v>
      </c>
      <c r="H9">
        <v>3</v>
      </c>
      <c r="I9">
        <f>$C$3</f>
        <v>0.25</v>
      </c>
      <c r="J9">
        <f>ROUNDDOWN(F9+G9+H9*(1-I9),0)</f>
        <v>2026</v>
      </c>
      <c r="K9">
        <f>J9-F9</f>
        <v>5</v>
      </c>
    </row>
    <row r="10" spans="1:12" x14ac:dyDescent="0.25">
      <c r="B10" t="s">
        <v>44</v>
      </c>
      <c r="C10" s="2" t="s">
        <v>9</v>
      </c>
      <c r="D10" t="s">
        <v>10</v>
      </c>
      <c r="E10" t="s">
        <v>5</v>
      </c>
      <c r="F10">
        <v>2023</v>
      </c>
      <c r="G10">
        <f t="shared" ref="G10:G36" si="0">$C$5</f>
        <v>3</v>
      </c>
      <c r="H10">
        <v>3</v>
      </c>
      <c r="I10">
        <f t="shared" ref="I10:I13" si="1">$C$3</f>
        <v>0.25</v>
      </c>
      <c r="J10">
        <f>ROUNDDOWN(F10+G10+H10*(1-I10),0)</f>
        <v>2028</v>
      </c>
      <c r="K10">
        <f t="shared" ref="K10:K43" si="2">J10-F10</f>
        <v>5</v>
      </c>
      <c r="L10" t="s">
        <v>45</v>
      </c>
    </row>
    <row r="11" spans="1:12" x14ac:dyDescent="0.25">
      <c r="B11" t="s">
        <v>46</v>
      </c>
      <c r="C11" s="2" t="s">
        <v>11</v>
      </c>
      <c r="D11" t="s">
        <v>8</v>
      </c>
      <c r="E11" t="s">
        <v>5</v>
      </c>
      <c r="F11">
        <v>2023</v>
      </c>
      <c r="G11">
        <f t="shared" si="0"/>
        <v>3</v>
      </c>
      <c r="H11">
        <v>3</v>
      </c>
      <c r="I11">
        <f t="shared" si="1"/>
        <v>0.25</v>
      </c>
      <c r="J11">
        <f t="shared" ref="J11:J43" si="3">ROUNDDOWN(F11+G11+H11*(1-I11),0)</f>
        <v>2028</v>
      </c>
      <c r="K11">
        <f t="shared" si="2"/>
        <v>5</v>
      </c>
      <c r="L11" t="s">
        <v>45</v>
      </c>
    </row>
    <row r="12" spans="1:12" x14ac:dyDescent="0.25">
      <c r="B12" t="s">
        <v>47</v>
      </c>
      <c r="C12" s="2" t="s">
        <v>48</v>
      </c>
      <c r="D12" t="s">
        <v>27</v>
      </c>
      <c r="E12" t="s">
        <v>25</v>
      </c>
      <c r="F12">
        <v>2023</v>
      </c>
      <c r="G12">
        <f t="shared" si="0"/>
        <v>3</v>
      </c>
      <c r="H12">
        <v>3</v>
      </c>
      <c r="I12">
        <f t="shared" si="1"/>
        <v>0.25</v>
      </c>
      <c r="J12">
        <f t="shared" si="3"/>
        <v>2028</v>
      </c>
      <c r="K12">
        <f t="shared" si="2"/>
        <v>5</v>
      </c>
      <c r="L12" t="s">
        <v>49</v>
      </c>
    </row>
    <row r="13" spans="1:12" x14ac:dyDescent="0.25">
      <c r="B13" t="s">
        <v>123</v>
      </c>
      <c r="C13" s="2" t="s">
        <v>131</v>
      </c>
      <c r="D13" t="s">
        <v>127</v>
      </c>
      <c r="E13" t="s">
        <v>128</v>
      </c>
      <c r="F13">
        <v>2024</v>
      </c>
      <c r="G13">
        <v>4</v>
      </c>
      <c r="H13">
        <v>3</v>
      </c>
      <c r="I13">
        <f t="shared" si="1"/>
        <v>0.25</v>
      </c>
      <c r="J13">
        <f t="shared" si="3"/>
        <v>2030</v>
      </c>
      <c r="K13">
        <f t="shared" si="2"/>
        <v>6</v>
      </c>
    </row>
    <row r="14" spans="1:12" x14ac:dyDescent="0.25">
      <c r="A14" t="s">
        <v>50</v>
      </c>
      <c r="B14" t="s">
        <v>51</v>
      </c>
      <c r="C14" t="s">
        <v>48</v>
      </c>
      <c r="D14" t="s">
        <v>27</v>
      </c>
      <c r="E14" t="s">
        <v>25</v>
      </c>
      <c r="F14">
        <v>2021</v>
      </c>
      <c r="G14">
        <f t="shared" si="0"/>
        <v>3</v>
      </c>
      <c r="H14">
        <v>3</v>
      </c>
      <c r="I14">
        <f>1/3</f>
        <v>0.33333333333333331</v>
      </c>
      <c r="J14">
        <f t="shared" si="3"/>
        <v>2026</v>
      </c>
      <c r="K14">
        <f t="shared" si="2"/>
        <v>5</v>
      </c>
      <c r="L14" t="s">
        <v>98</v>
      </c>
    </row>
    <row r="15" spans="1:12" x14ac:dyDescent="0.25">
      <c r="B15" t="s">
        <v>52</v>
      </c>
      <c r="C15" t="s">
        <v>48</v>
      </c>
      <c r="D15" t="s">
        <v>27</v>
      </c>
      <c r="E15" t="s">
        <v>25</v>
      </c>
      <c r="F15">
        <v>2021</v>
      </c>
      <c r="G15">
        <f t="shared" si="0"/>
        <v>3</v>
      </c>
      <c r="H15">
        <v>3</v>
      </c>
      <c r="I15">
        <f>1/3</f>
        <v>0.33333333333333331</v>
      </c>
      <c r="J15">
        <f t="shared" si="3"/>
        <v>2026</v>
      </c>
      <c r="K15">
        <f t="shared" si="2"/>
        <v>5</v>
      </c>
      <c r="L15" t="s">
        <v>98</v>
      </c>
    </row>
    <row r="16" spans="1:12" x14ac:dyDescent="0.25">
      <c r="B16" t="s">
        <v>53</v>
      </c>
      <c r="C16" s="2" t="s">
        <v>30</v>
      </c>
      <c r="D16" t="s">
        <v>18</v>
      </c>
      <c r="E16" t="s">
        <v>16</v>
      </c>
      <c r="F16">
        <v>2023</v>
      </c>
      <c r="G16">
        <f t="shared" si="0"/>
        <v>3</v>
      </c>
      <c r="H16">
        <v>3</v>
      </c>
      <c r="I16">
        <f t="shared" ref="I16" si="4">$C$3</f>
        <v>0.25</v>
      </c>
      <c r="J16">
        <f t="shared" si="3"/>
        <v>2028</v>
      </c>
      <c r="K16">
        <f t="shared" si="2"/>
        <v>5</v>
      </c>
    </row>
    <row r="17" spans="1:12" x14ac:dyDescent="0.25">
      <c r="B17" t="s">
        <v>125</v>
      </c>
      <c r="C17" s="2" t="s">
        <v>129</v>
      </c>
      <c r="D17" t="s">
        <v>124</v>
      </c>
      <c r="E17" t="s">
        <v>128</v>
      </c>
      <c r="F17">
        <v>2023</v>
      </c>
      <c r="G17">
        <v>4</v>
      </c>
      <c r="H17">
        <v>3</v>
      </c>
      <c r="I17">
        <v>0.25</v>
      </c>
      <c r="J17">
        <f t="shared" ref="J17" si="5">ROUNDDOWN(F17+G17+H17*(1-I17),0)</f>
        <v>2029</v>
      </c>
      <c r="K17">
        <f t="shared" ref="K17" si="6">J17-F17</f>
        <v>6</v>
      </c>
    </row>
    <row r="18" spans="1:12" x14ac:dyDescent="0.25">
      <c r="A18" t="s">
        <v>54</v>
      </c>
      <c r="B18" t="s">
        <v>55</v>
      </c>
      <c r="C18" s="2" t="s">
        <v>26</v>
      </c>
      <c r="D18" t="s">
        <v>24</v>
      </c>
      <c r="E18" t="s">
        <v>25</v>
      </c>
      <c r="F18">
        <v>2021</v>
      </c>
      <c r="G18">
        <f t="shared" si="0"/>
        <v>3</v>
      </c>
      <c r="H18">
        <v>2.5</v>
      </c>
      <c r="I18">
        <v>0.8</v>
      </c>
      <c r="J18">
        <f t="shared" si="3"/>
        <v>2024</v>
      </c>
      <c r="K18">
        <f t="shared" si="2"/>
        <v>3</v>
      </c>
      <c r="L18" t="s">
        <v>99</v>
      </c>
    </row>
    <row r="19" spans="1:12" x14ac:dyDescent="0.25">
      <c r="B19" t="s">
        <v>57</v>
      </c>
      <c r="C19" s="2" t="s">
        <v>58</v>
      </c>
      <c r="D19" t="s">
        <v>6</v>
      </c>
      <c r="E19" t="s">
        <v>5</v>
      </c>
      <c r="F19">
        <v>2023</v>
      </c>
      <c r="G19">
        <f t="shared" si="0"/>
        <v>3</v>
      </c>
      <c r="H19">
        <v>2.5</v>
      </c>
      <c r="I19">
        <f t="shared" ref="I19:I21" si="7">$C$3</f>
        <v>0.25</v>
      </c>
      <c r="J19">
        <f t="shared" si="3"/>
        <v>2027</v>
      </c>
      <c r="K19">
        <f t="shared" si="2"/>
        <v>4</v>
      </c>
      <c r="L19" t="s">
        <v>59</v>
      </c>
    </row>
    <row r="20" spans="1:12" x14ac:dyDescent="0.25">
      <c r="B20" t="s">
        <v>60</v>
      </c>
      <c r="C20" s="2" t="s">
        <v>19</v>
      </c>
      <c r="D20" t="s">
        <v>20</v>
      </c>
      <c r="E20" t="s">
        <v>16</v>
      </c>
      <c r="F20">
        <v>2023</v>
      </c>
      <c r="G20">
        <f t="shared" si="0"/>
        <v>3</v>
      </c>
      <c r="H20">
        <v>2.5</v>
      </c>
      <c r="I20">
        <f t="shared" si="7"/>
        <v>0.25</v>
      </c>
      <c r="J20">
        <f t="shared" si="3"/>
        <v>2027</v>
      </c>
      <c r="K20">
        <f t="shared" si="2"/>
        <v>4</v>
      </c>
      <c r="L20" t="s">
        <v>61</v>
      </c>
    </row>
    <row r="21" spans="1:12" x14ac:dyDescent="0.25">
      <c r="B21" t="s">
        <v>126</v>
      </c>
      <c r="C21" s="2" t="s">
        <v>129</v>
      </c>
      <c r="D21" t="s">
        <v>124</v>
      </c>
      <c r="E21" t="s">
        <v>128</v>
      </c>
      <c r="F21">
        <v>2023</v>
      </c>
      <c r="G21">
        <v>4</v>
      </c>
      <c r="H21">
        <v>2.5</v>
      </c>
      <c r="I21">
        <f t="shared" si="7"/>
        <v>0.25</v>
      </c>
      <c r="J21">
        <f t="shared" ref="J21" si="8">ROUNDDOWN(F21+G21+H21*(1-I21),0)</f>
        <v>2028</v>
      </c>
      <c r="K21">
        <f t="shared" ref="K21" si="9">J21-F21</f>
        <v>5</v>
      </c>
    </row>
    <row r="22" spans="1:12" x14ac:dyDescent="0.25">
      <c r="A22" t="s">
        <v>62</v>
      </c>
      <c r="B22" t="s">
        <v>63</v>
      </c>
      <c r="C22" s="2" t="s">
        <v>28</v>
      </c>
      <c r="D22" t="s">
        <v>27</v>
      </c>
      <c r="E22" t="s">
        <v>25</v>
      </c>
      <c r="F22">
        <v>2020</v>
      </c>
      <c r="G22">
        <f t="shared" si="0"/>
        <v>3</v>
      </c>
      <c r="H22">
        <v>2</v>
      </c>
      <c r="I22">
        <v>0.5</v>
      </c>
      <c r="J22">
        <f t="shared" si="3"/>
        <v>2024</v>
      </c>
      <c r="K22">
        <f t="shared" si="2"/>
        <v>4</v>
      </c>
      <c r="L22" t="s">
        <v>56</v>
      </c>
    </row>
    <row r="23" spans="1:12" x14ac:dyDescent="0.25">
      <c r="B23" t="s">
        <v>64</v>
      </c>
      <c r="C23" s="2" t="s">
        <v>58</v>
      </c>
      <c r="D23" t="s">
        <v>27</v>
      </c>
      <c r="E23" t="s">
        <v>5</v>
      </c>
      <c r="F23">
        <v>2021</v>
      </c>
      <c r="G23">
        <f t="shared" si="0"/>
        <v>3</v>
      </c>
      <c r="H23">
        <v>3.5</v>
      </c>
      <c r="I23">
        <f t="shared" ref="I23:I24" si="10">$C$3</f>
        <v>0.25</v>
      </c>
      <c r="J23">
        <f t="shared" si="3"/>
        <v>2026</v>
      </c>
      <c r="K23">
        <f t="shared" si="2"/>
        <v>5</v>
      </c>
      <c r="L23" t="s">
        <v>65</v>
      </c>
    </row>
    <row r="24" spans="1:12" x14ac:dyDescent="0.25">
      <c r="A24" t="s">
        <v>66</v>
      </c>
      <c r="B24" t="s">
        <v>67</v>
      </c>
      <c r="C24" s="2" t="s">
        <v>22</v>
      </c>
      <c r="D24" t="s">
        <v>23</v>
      </c>
      <c r="E24" t="s">
        <v>68</v>
      </c>
      <c r="F24">
        <v>2023</v>
      </c>
      <c r="G24">
        <f t="shared" si="0"/>
        <v>3</v>
      </c>
      <c r="H24">
        <v>1</v>
      </c>
      <c r="I24">
        <f t="shared" si="10"/>
        <v>0.25</v>
      </c>
      <c r="J24">
        <f>ROUNDDOWN(F24+G24+H24*(1-I24),0)</f>
        <v>2026</v>
      </c>
      <c r="K24">
        <f t="shared" si="2"/>
        <v>3</v>
      </c>
      <c r="L24" t="s">
        <v>69</v>
      </c>
    </row>
    <row r="25" spans="1:12" x14ac:dyDescent="0.25">
      <c r="A25" t="s">
        <v>107</v>
      </c>
      <c r="B25" t="s">
        <v>108</v>
      </c>
      <c r="C25" s="4" t="s">
        <v>88</v>
      </c>
      <c r="D25" t="s">
        <v>10</v>
      </c>
      <c r="E25" t="s">
        <v>5</v>
      </c>
      <c r="F25">
        <v>2025</v>
      </c>
      <c r="G25">
        <v>2</v>
      </c>
      <c r="H25">
        <v>1</v>
      </c>
      <c r="I25">
        <v>0</v>
      </c>
      <c r="J25">
        <f>ROUNDDOWN(F25+G25+H25*(1-I25),0)</f>
        <v>2028</v>
      </c>
      <c r="K25">
        <f t="shared" si="2"/>
        <v>3</v>
      </c>
      <c r="L25" t="s">
        <v>109</v>
      </c>
    </row>
    <row r="26" spans="1:12" x14ac:dyDescent="0.25">
      <c r="A26" t="s">
        <v>70</v>
      </c>
      <c r="B26" t="s">
        <v>71</v>
      </c>
      <c r="C26" s="2" t="s">
        <v>26</v>
      </c>
      <c r="D26" t="s">
        <v>24</v>
      </c>
      <c r="E26" t="s">
        <v>25</v>
      </c>
      <c r="F26">
        <v>2021</v>
      </c>
      <c r="G26">
        <f t="shared" si="0"/>
        <v>3</v>
      </c>
      <c r="H26">
        <v>2.5</v>
      </c>
      <c r="I26">
        <v>0.25</v>
      </c>
      <c r="J26">
        <f t="shared" si="3"/>
        <v>2025</v>
      </c>
      <c r="K26">
        <f t="shared" si="2"/>
        <v>4</v>
      </c>
      <c r="L26" t="s">
        <v>56</v>
      </c>
    </row>
    <row r="27" spans="1:12" x14ac:dyDescent="0.25">
      <c r="B27" t="s">
        <v>110</v>
      </c>
      <c r="C27" s="2" t="s">
        <v>72</v>
      </c>
      <c r="D27" t="s">
        <v>24</v>
      </c>
      <c r="E27" t="s">
        <v>25</v>
      </c>
      <c r="F27">
        <v>2023</v>
      </c>
      <c r="G27">
        <f t="shared" si="0"/>
        <v>3</v>
      </c>
      <c r="H27">
        <v>2.5</v>
      </c>
      <c r="I27">
        <f t="shared" ref="I27:I29" si="11">$C$3</f>
        <v>0.25</v>
      </c>
      <c r="J27">
        <f t="shared" si="3"/>
        <v>2027</v>
      </c>
      <c r="K27">
        <f t="shared" si="2"/>
        <v>4</v>
      </c>
      <c r="L27" t="s">
        <v>73</v>
      </c>
    </row>
    <row r="28" spans="1:12" x14ac:dyDescent="0.25">
      <c r="A28" t="s">
        <v>74</v>
      </c>
      <c r="B28" t="s">
        <v>75</v>
      </c>
      <c r="C28" s="2" t="s">
        <v>58</v>
      </c>
      <c r="D28" t="s">
        <v>6</v>
      </c>
      <c r="E28" t="s">
        <v>5</v>
      </c>
      <c r="F28">
        <v>2021</v>
      </c>
      <c r="G28">
        <f t="shared" si="0"/>
        <v>3</v>
      </c>
      <c r="H28">
        <v>5</v>
      </c>
      <c r="I28">
        <f t="shared" si="11"/>
        <v>0.25</v>
      </c>
      <c r="J28">
        <f t="shared" si="3"/>
        <v>2027</v>
      </c>
      <c r="K28">
        <f t="shared" si="2"/>
        <v>6</v>
      </c>
    </row>
    <row r="29" spans="1:12" x14ac:dyDescent="0.25">
      <c r="B29" t="s">
        <v>76</v>
      </c>
      <c r="C29" s="2" t="s">
        <v>29</v>
      </c>
      <c r="D29" t="s">
        <v>24</v>
      </c>
      <c r="E29" t="s">
        <v>25</v>
      </c>
      <c r="F29">
        <v>2023</v>
      </c>
      <c r="G29">
        <f t="shared" si="0"/>
        <v>3</v>
      </c>
      <c r="H29">
        <v>5</v>
      </c>
      <c r="I29">
        <f t="shared" si="11"/>
        <v>0.25</v>
      </c>
      <c r="J29">
        <f t="shared" si="3"/>
        <v>2029</v>
      </c>
      <c r="K29">
        <f t="shared" si="2"/>
        <v>6</v>
      </c>
      <c r="L29" t="s">
        <v>77</v>
      </c>
    </row>
    <row r="30" spans="1:12" x14ac:dyDescent="0.25">
      <c r="B30" t="s">
        <v>78</v>
      </c>
      <c r="C30" s="2" t="s">
        <v>21</v>
      </c>
      <c r="D30" t="s">
        <v>15</v>
      </c>
      <c r="E30" t="s">
        <v>16</v>
      </c>
      <c r="F30">
        <v>2023</v>
      </c>
      <c r="G30">
        <f t="shared" si="0"/>
        <v>3</v>
      </c>
      <c r="H30">
        <v>5</v>
      </c>
      <c r="I30">
        <f t="shared" ref="I30" si="12">$C$3</f>
        <v>0.25</v>
      </c>
      <c r="J30">
        <f t="shared" si="3"/>
        <v>2029</v>
      </c>
      <c r="K30">
        <f t="shared" si="2"/>
        <v>6</v>
      </c>
    </row>
    <row r="31" spans="1:12" x14ac:dyDescent="0.25">
      <c r="A31" t="s">
        <v>79</v>
      </c>
      <c r="B31" t="s">
        <v>80</v>
      </c>
      <c r="C31" s="2" t="s">
        <v>81</v>
      </c>
      <c r="D31" t="s">
        <v>13</v>
      </c>
      <c r="E31" t="s">
        <v>5</v>
      </c>
      <c r="F31">
        <v>2018</v>
      </c>
      <c r="G31">
        <f t="shared" si="0"/>
        <v>3</v>
      </c>
      <c r="H31" t="s">
        <v>82</v>
      </c>
      <c r="I31" t="s">
        <v>82</v>
      </c>
      <c r="J31">
        <v>2020</v>
      </c>
      <c r="K31">
        <f t="shared" si="2"/>
        <v>2</v>
      </c>
      <c r="L31" t="s">
        <v>83</v>
      </c>
    </row>
    <row r="32" spans="1:12" x14ac:dyDescent="0.25">
      <c r="B32" t="s">
        <v>84</v>
      </c>
      <c r="C32" s="2" t="s">
        <v>14</v>
      </c>
      <c r="D32" t="s">
        <v>15</v>
      </c>
      <c r="E32" t="s">
        <v>16</v>
      </c>
      <c r="F32">
        <v>2021</v>
      </c>
      <c r="G32">
        <f t="shared" si="0"/>
        <v>3</v>
      </c>
      <c r="H32">
        <v>5</v>
      </c>
      <c r="I32">
        <f t="shared" ref="I32:I36" si="13">$C$3</f>
        <v>0.25</v>
      </c>
      <c r="J32">
        <f t="shared" si="3"/>
        <v>2027</v>
      </c>
      <c r="K32">
        <f t="shared" si="2"/>
        <v>6</v>
      </c>
    </row>
    <row r="33" spans="1:12" x14ac:dyDescent="0.25">
      <c r="B33" t="s">
        <v>85</v>
      </c>
      <c r="C33" s="3" t="s">
        <v>17</v>
      </c>
      <c r="D33" t="s">
        <v>18</v>
      </c>
      <c r="E33" t="s">
        <v>16</v>
      </c>
      <c r="F33">
        <v>2023</v>
      </c>
      <c r="G33">
        <f t="shared" si="0"/>
        <v>3</v>
      </c>
      <c r="H33">
        <v>5</v>
      </c>
      <c r="I33">
        <f t="shared" si="13"/>
        <v>0.25</v>
      </c>
      <c r="J33">
        <f t="shared" si="3"/>
        <v>2029</v>
      </c>
      <c r="K33">
        <f t="shared" si="2"/>
        <v>6</v>
      </c>
      <c r="L33" t="s">
        <v>86</v>
      </c>
    </row>
    <row r="34" spans="1:12" x14ac:dyDescent="0.25">
      <c r="B34" t="s">
        <v>87</v>
      </c>
      <c r="C34" t="s">
        <v>12</v>
      </c>
      <c r="D34" t="s">
        <v>13</v>
      </c>
      <c r="E34" t="s">
        <v>5</v>
      </c>
      <c r="F34">
        <v>2023</v>
      </c>
      <c r="G34">
        <f t="shared" si="0"/>
        <v>3</v>
      </c>
      <c r="H34">
        <v>5</v>
      </c>
      <c r="I34">
        <f t="shared" si="13"/>
        <v>0.25</v>
      </c>
      <c r="J34">
        <f t="shared" si="3"/>
        <v>2029</v>
      </c>
      <c r="K34">
        <f t="shared" si="2"/>
        <v>6</v>
      </c>
    </row>
    <row r="35" spans="1:12" x14ac:dyDescent="0.25">
      <c r="A35" t="s">
        <v>89</v>
      </c>
      <c r="B35" t="s">
        <v>90</v>
      </c>
      <c r="C35" s="2" t="s">
        <v>91</v>
      </c>
      <c r="D35" t="s">
        <v>92</v>
      </c>
      <c r="E35" t="s">
        <v>5</v>
      </c>
      <c r="F35">
        <v>2021</v>
      </c>
      <c r="G35">
        <f t="shared" si="0"/>
        <v>3</v>
      </c>
      <c r="H35">
        <v>2</v>
      </c>
      <c r="I35">
        <f t="shared" si="13"/>
        <v>0.25</v>
      </c>
      <c r="J35">
        <f t="shared" si="3"/>
        <v>2025</v>
      </c>
      <c r="K35">
        <f t="shared" si="2"/>
        <v>4</v>
      </c>
    </row>
    <row r="36" spans="1:12" x14ac:dyDescent="0.25">
      <c r="B36" t="s">
        <v>93</v>
      </c>
      <c r="C36" t="s">
        <v>3</v>
      </c>
      <c r="D36" t="s">
        <v>4</v>
      </c>
      <c r="E36" t="s">
        <v>5</v>
      </c>
      <c r="F36">
        <v>2023</v>
      </c>
      <c r="G36">
        <f t="shared" si="0"/>
        <v>3</v>
      </c>
      <c r="H36">
        <v>5</v>
      </c>
      <c r="I36">
        <f t="shared" si="13"/>
        <v>0.25</v>
      </c>
      <c r="J36">
        <f t="shared" si="3"/>
        <v>2029</v>
      </c>
      <c r="K36">
        <f t="shared" si="2"/>
        <v>6</v>
      </c>
    </row>
    <row r="37" spans="1:12" x14ac:dyDescent="0.25">
      <c r="A37" t="s">
        <v>111</v>
      </c>
      <c r="B37" t="s">
        <v>112</v>
      </c>
      <c r="D37" t="s">
        <v>113</v>
      </c>
      <c r="E37" t="s">
        <v>114</v>
      </c>
      <c r="F37">
        <v>2023</v>
      </c>
      <c r="G37">
        <v>0</v>
      </c>
      <c r="H37">
        <v>2</v>
      </c>
      <c r="I37">
        <v>0</v>
      </c>
      <c r="J37">
        <f t="shared" si="3"/>
        <v>2025</v>
      </c>
      <c r="K37">
        <f t="shared" si="2"/>
        <v>2</v>
      </c>
      <c r="L37" t="s">
        <v>115</v>
      </c>
    </row>
    <row r="38" spans="1:12" x14ac:dyDescent="0.25">
      <c r="A38" t="s">
        <v>135</v>
      </c>
      <c r="B38" t="s">
        <v>136</v>
      </c>
      <c r="C38" t="s">
        <v>138</v>
      </c>
      <c r="D38" t="s">
        <v>137</v>
      </c>
      <c r="E38" t="s">
        <v>16</v>
      </c>
      <c r="F38">
        <v>2023</v>
      </c>
      <c r="G38">
        <v>3</v>
      </c>
      <c r="H38">
        <v>2</v>
      </c>
      <c r="I38">
        <v>0.25</v>
      </c>
      <c r="J38">
        <f t="shared" si="3"/>
        <v>2027</v>
      </c>
      <c r="K38">
        <f t="shared" si="2"/>
        <v>4</v>
      </c>
    </row>
    <row r="39" spans="1:12" x14ac:dyDescent="0.25">
      <c r="A39" t="s">
        <v>116</v>
      </c>
      <c r="B39" t="s">
        <v>117</v>
      </c>
      <c r="C39" t="s">
        <v>129</v>
      </c>
      <c r="D39" t="s">
        <v>124</v>
      </c>
      <c r="E39" t="s">
        <v>128</v>
      </c>
      <c r="F39">
        <v>2024</v>
      </c>
      <c r="G39">
        <v>4</v>
      </c>
      <c r="H39">
        <v>1</v>
      </c>
      <c r="I39">
        <v>0.25</v>
      </c>
      <c r="J39">
        <f t="shared" si="3"/>
        <v>2028</v>
      </c>
      <c r="K39">
        <f t="shared" si="2"/>
        <v>4</v>
      </c>
      <c r="L39" t="s">
        <v>134</v>
      </c>
    </row>
    <row r="40" spans="1:12" x14ac:dyDescent="0.25">
      <c r="B40" t="s">
        <v>118</v>
      </c>
      <c r="C40" t="s">
        <v>130</v>
      </c>
      <c r="D40" t="s">
        <v>124</v>
      </c>
      <c r="E40" t="s">
        <v>128</v>
      </c>
      <c r="F40">
        <v>2025</v>
      </c>
      <c r="G40">
        <v>4</v>
      </c>
      <c r="H40">
        <v>1</v>
      </c>
      <c r="I40">
        <v>0.25</v>
      </c>
      <c r="J40">
        <f t="shared" si="3"/>
        <v>2029</v>
      </c>
      <c r="K40">
        <f t="shared" si="2"/>
        <v>4</v>
      </c>
      <c r="L40" t="s">
        <v>134</v>
      </c>
    </row>
    <row r="41" spans="1:12" x14ac:dyDescent="0.25">
      <c r="B41" t="s">
        <v>119</v>
      </c>
      <c r="C41" t="s">
        <v>131</v>
      </c>
      <c r="D41" t="s">
        <v>127</v>
      </c>
      <c r="E41" t="s">
        <v>128</v>
      </c>
      <c r="F41">
        <v>2026</v>
      </c>
      <c r="G41">
        <v>4</v>
      </c>
      <c r="H41">
        <v>1</v>
      </c>
      <c r="I41">
        <v>0.25</v>
      </c>
      <c r="J41">
        <f t="shared" si="3"/>
        <v>2030</v>
      </c>
      <c r="K41">
        <f t="shared" si="2"/>
        <v>4</v>
      </c>
      <c r="L41" t="s">
        <v>134</v>
      </c>
    </row>
    <row r="42" spans="1:12" x14ac:dyDescent="0.25">
      <c r="A42" t="s">
        <v>120</v>
      </c>
      <c r="B42" t="s">
        <v>121</v>
      </c>
      <c r="C42" t="s">
        <v>132</v>
      </c>
      <c r="D42" t="s">
        <v>133</v>
      </c>
      <c r="E42" t="s">
        <v>128</v>
      </c>
      <c r="F42">
        <v>2024</v>
      </c>
      <c r="G42">
        <v>3</v>
      </c>
      <c r="H42">
        <v>2</v>
      </c>
      <c r="I42">
        <v>0.25</v>
      </c>
      <c r="J42">
        <f t="shared" si="3"/>
        <v>2028</v>
      </c>
      <c r="K42">
        <f t="shared" si="2"/>
        <v>4</v>
      </c>
    </row>
    <row r="43" spans="1:12" x14ac:dyDescent="0.25">
      <c r="B43" t="s">
        <v>122</v>
      </c>
      <c r="C43" t="s">
        <v>132</v>
      </c>
      <c r="D43" t="s">
        <v>133</v>
      </c>
      <c r="E43" t="s">
        <v>128</v>
      </c>
      <c r="F43">
        <v>2024</v>
      </c>
      <c r="G43">
        <v>3</v>
      </c>
      <c r="H43">
        <v>2</v>
      </c>
      <c r="I43">
        <v>0.25</v>
      </c>
      <c r="J43">
        <f t="shared" si="3"/>
        <v>2028</v>
      </c>
      <c r="K43">
        <f t="shared" si="2"/>
        <v>4</v>
      </c>
    </row>
    <row r="46" spans="1:12" x14ac:dyDescent="0.25">
      <c r="A46" s="1" t="s">
        <v>103</v>
      </c>
    </row>
    <row r="48" spans="1:12" x14ac:dyDescent="0.25">
      <c r="G48" s="6" t="s">
        <v>104</v>
      </c>
      <c r="H48" t="s">
        <v>106</v>
      </c>
    </row>
    <row r="49" spans="7:8" x14ac:dyDescent="0.25">
      <c r="G49" s="7" t="s">
        <v>124</v>
      </c>
      <c r="H49" s="8">
        <v>4</v>
      </c>
    </row>
    <row r="50" spans="7:8" x14ac:dyDescent="0.25">
      <c r="G50" s="7" t="s">
        <v>4</v>
      </c>
      <c r="H50" s="8">
        <v>1</v>
      </c>
    </row>
    <row r="51" spans="7:8" x14ac:dyDescent="0.25">
      <c r="G51" s="7" t="s">
        <v>92</v>
      </c>
      <c r="H51" s="8">
        <v>1</v>
      </c>
    </row>
    <row r="52" spans="7:8" x14ac:dyDescent="0.25">
      <c r="G52" s="7" t="s">
        <v>23</v>
      </c>
      <c r="H52" s="8">
        <v>1</v>
      </c>
    </row>
    <row r="53" spans="7:8" x14ac:dyDescent="0.25">
      <c r="G53" s="7" t="s">
        <v>15</v>
      </c>
      <c r="H53" s="8">
        <v>2</v>
      </c>
    </row>
    <row r="54" spans="7:8" x14ac:dyDescent="0.25">
      <c r="G54" s="7" t="s">
        <v>6</v>
      </c>
      <c r="H54" s="8">
        <v>2</v>
      </c>
    </row>
    <row r="55" spans="7:8" x14ac:dyDescent="0.25">
      <c r="G55" s="7" t="s">
        <v>20</v>
      </c>
      <c r="H55" s="8">
        <v>1</v>
      </c>
    </row>
    <row r="56" spans="7:8" x14ac:dyDescent="0.25">
      <c r="G56" s="7" t="s">
        <v>10</v>
      </c>
      <c r="H56" s="8">
        <v>2</v>
      </c>
    </row>
    <row r="57" spans="7:8" x14ac:dyDescent="0.25">
      <c r="G57" s="7" t="s">
        <v>137</v>
      </c>
      <c r="H57" s="8">
        <v>1</v>
      </c>
    </row>
    <row r="58" spans="7:8" x14ac:dyDescent="0.25">
      <c r="G58" s="7" t="s">
        <v>27</v>
      </c>
      <c r="H58" s="8">
        <v>5</v>
      </c>
    </row>
    <row r="59" spans="7:8" x14ac:dyDescent="0.25">
      <c r="G59" s="7" t="s">
        <v>24</v>
      </c>
      <c r="H59" s="8">
        <v>4</v>
      </c>
    </row>
    <row r="60" spans="7:8" x14ac:dyDescent="0.25">
      <c r="G60" s="7" t="s">
        <v>127</v>
      </c>
      <c r="H60" s="8">
        <v>2</v>
      </c>
    </row>
    <row r="61" spans="7:8" x14ac:dyDescent="0.25">
      <c r="G61" s="7" t="s">
        <v>113</v>
      </c>
      <c r="H61" s="8">
        <v>1</v>
      </c>
    </row>
    <row r="62" spans="7:8" x14ac:dyDescent="0.25">
      <c r="G62" s="7" t="s">
        <v>18</v>
      </c>
      <c r="H62" s="8">
        <v>2</v>
      </c>
    </row>
    <row r="63" spans="7:8" x14ac:dyDescent="0.25">
      <c r="G63" s="7" t="s">
        <v>13</v>
      </c>
      <c r="H63" s="8">
        <v>2</v>
      </c>
    </row>
    <row r="64" spans="7:8" x14ac:dyDescent="0.25">
      <c r="G64" s="7" t="s">
        <v>8</v>
      </c>
      <c r="H64" s="8">
        <v>2</v>
      </c>
    </row>
    <row r="65" spans="7:8" x14ac:dyDescent="0.25">
      <c r="G65" s="7" t="s">
        <v>133</v>
      </c>
      <c r="H65" s="8">
        <v>2</v>
      </c>
    </row>
    <row r="66" spans="7:8" x14ac:dyDescent="0.25">
      <c r="G66" s="7" t="s">
        <v>105</v>
      </c>
      <c r="H66" s="8">
        <v>35</v>
      </c>
    </row>
  </sheetData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2022-07-29T05:37:37Z</dcterms:modified>
</cp:coreProperties>
</file>