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9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ylemadeira\Documents\Upwork - Word\September 2018\WebApp Word and Excel originals\Fixed\"/>
    </mc:Choice>
  </mc:AlternateContent>
  <xr:revisionPtr revIDLastSave="0" documentId="13_ncr:1_{65CF321A-09BE-4E79-8DDE-736CEFB90488}" xr6:coauthVersionLast="37" xr6:coauthVersionMax="37" xr10:uidLastSave="{00000000-0000-0000-0000-000000000000}"/>
  <bookViews>
    <workbookView xWindow="0" yWindow="0" windowWidth="21135" windowHeight="8640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79020" calcCompleted="0" concurrentCalc="0"/>
</workbook>
</file>

<file path=xl/calcChain.xml><?xml version="1.0" encoding="utf-8"?>
<calcChain xmlns="http://schemas.openxmlformats.org/spreadsheetml/2006/main">
  <c r="D3" i="1" l="1"/>
  <c r="D5" i="1"/>
  <c r="D6" i="1"/>
  <c r="E6" i="1"/>
  <c r="D7" i="1"/>
  <c r="E7" i="1"/>
  <c r="D8" i="1"/>
  <c r="D9" i="1"/>
  <c r="E9" i="1"/>
  <c r="D10" i="1"/>
  <c r="E10" i="1"/>
  <c r="D11" i="1"/>
  <c r="D12" i="1"/>
  <c r="E11" i="1"/>
  <c r="D13" i="1"/>
  <c r="E13" i="1"/>
  <c r="D5" i="2"/>
  <c r="B5" i="1"/>
  <c r="B9" i="1"/>
  <c r="B13" i="1"/>
  <c r="B6" i="1"/>
  <c r="B10" i="1"/>
  <c r="B8" i="1"/>
  <c r="B12" i="1"/>
  <c r="B7" i="1"/>
  <c r="B11" i="1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D28" i="2"/>
  <c r="D25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2" i="2"/>
  <c r="AH70" i="2"/>
  <c r="AH56" i="2"/>
  <c r="J55" i="2"/>
  <c r="P43" i="2"/>
  <c r="U55" i="2"/>
  <c r="U70" i="2"/>
  <c r="I55" i="2"/>
  <c r="I43" i="2"/>
  <c r="AB55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/>
  <c r="L55" i="2"/>
  <c r="AD55" i="2"/>
  <c r="X55" i="2"/>
  <c r="R55" i="2"/>
  <c r="R70" i="2"/>
  <c r="V55" i="2"/>
  <c r="V70" i="2"/>
  <c r="Y55" i="2"/>
  <c r="O55" i="2"/>
  <c r="N55" i="2"/>
  <c r="N70" i="2"/>
  <c r="H43" i="2"/>
  <c r="F55" i="2"/>
  <c r="S55" i="2"/>
  <c r="X43" i="2"/>
  <c r="AD43" i="2"/>
  <c r="R43" i="2"/>
  <c r="AG55" i="2"/>
  <c r="AG70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/>
  <c r="AC55" i="2"/>
  <c r="AC70" i="2"/>
  <c r="AI31" i="2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/>
  <c r="D11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F20" i="2"/>
  <c r="C37" i="2"/>
  <c r="AB37" i="2"/>
  <c r="F19" i="2"/>
  <c r="C36" i="2"/>
  <c r="E36" i="2"/>
  <c r="F17" i="2"/>
  <c r="C34" i="2"/>
  <c r="E34" i="2"/>
  <c r="F18" i="2"/>
  <c r="C35" i="2"/>
  <c r="AB35" i="2"/>
  <c r="F22" i="2"/>
  <c r="C39" i="2"/>
  <c r="C51" i="2"/>
  <c r="D51" i="2"/>
  <c r="F16" i="2"/>
  <c r="C33" i="2"/>
  <c r="M33" i="2"/>
  <c r="F15" i="2"/>
  <c r="C32" i="2"/>
  <c r="C44" i="2"/>
  <c r="D44" i="2"/>
  <c r="F21" i="2"/>
  <c r="C38" i="2"/>
  <c r="D38" i="2"/>
  <c r="F23" i="2"/>
  <c r="C40" i="2"/>
  <c r="V40" i="2"/>
  <c r="Y36" i="2"/>
  <c r="C49" i="2"/>
  <c r="D49" i="2"/>
  <c r="O37" i="2"/>
  <c r="AG37" i="2"/>
  <c r="X37" i="2"/>
  <c r="V37" i="2"/>
  <c r="N37" i="2"/>
  <c r="J34" i="2"/>
  <c r="D33" i="2"/>
  <c r="S36" i="2"/>
  <c r="M36" i="2"/>
  <c r="F36" i="2"/>
  <c r="AD37" i="2"/>
  <c r="J37" i="2"/>
  <c r="Q37" i="2"/>
  <c r="M37" i="2"/>
  <c r="M49" i="2"/>
  <c r="U37" i="2"/>
  <c r="U49" i="2"/>
  <c r="S37" i="2"/>
  <c r="R37" i="2"/>
  <c r="R49" i="2"/>
  <c r="AH37" i="2"/>
  <c r="AG49" i="2"/>
  <c r="W37" i="2"/>
  <c r="W49" i="2"/>
  <c r="K37" i="2"/>
  <c r="AI37" i="2"/>
  <c r="AA37" i="2"/>
  <c r="E37" i="2"/>
  <c r="D37" i="2"/>
  <c r="P37" i="2"/>
  <c r="O49" i="2"/>
  <c r="H37" i="2"/>
  <c r="AE37" i="2"/>
  <c r="Z37" i="2"/>
  <c r="I37" i="2"/>
  <c r="AI36" i="2"/>
  <c r="J36" i="2"/>
  <c r="N36" i="2"/>
  <c r="W36" i="2"/>
  <c r="C48" i="2"/>
  <c r="D48" i="2"/>
  <c r="F37" i="2"/>
  <c r="AF37" i="2"/>
  <c r="T37" i="2"/>
  <c r="AC37" i="2"/>
  <c r="AB49" i="2"/>
  <c r="L37" i="2"/>
  <c r="K49" i="2"/>
  <c r="G37" i="2"/>
  <c r="Y37" i="2"/>
  <c r="X49" i="2"/>
  <c r="L36" i="2"/>
  <c r="P36" i="2"/>
  <c r="T36" i="2"/>
  <c r="S48" i="2"/>
  <c r="AE36" i="2"/>
  <c r="O36" i="2"/>
  <c r="X36" i="2"/>
  <c r="X48" i="2"/>
  <c r="AC36" i="2"/>
  <c r="Z36" i="2"/>
  <c r="Y48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F48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/>
  <c r="F35" i="2"/>
  <c r="AE32" i="2"/>
  <c r="D32" i="2"/>
  <c r="W35" i="2"/>
  <c r="G34" i="2"/>
  <c r="Q34" i="2"/>
  <c r="S34" i="2"/>
  <c r="R46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/>
  <c r="AB34" i="2"/>
  <c r="AC34" i="2"/>
  <c r="D34" i="2"/>
  <c r="J35" i="2"/>
  <c r="M35" i="2"/>
  <c r="Q35" i="2"/>
  <c r="I33" i="2"/>
  <c r="J39" i="2"/>
  <c r="X39" i="2"/>
  <c r="AB33" i="2"/>
  <c r="J33" i="2"/>
  <c r="I45" i="2"/>
  <c r="U39" i="2"/>
  <c r="T39" i="2"/>
  <c r="E39" i="2"/>
  <c r="AA35" i="2"/>
  <c r="AA47" i="2"/>
  <c r="P35" i="2"/>
  <c r="O47" i="2"/>
  <c r="C47" i="2"/>
  <c r="D47" i="2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U51" i="2"/>
  <c r="D39" i="2"/>
  <c r="AC32" i="2"/>
  <c r="Q32" i="2"/>
  <c r="AB32" i="2"/>
  <c r="AA32" i="2"/>
  <c r="Z35" i="2"/>
  <c r="Y47" i="2"/>
  <c r="S35" i="2"/>
  <c r="S47" i="2"/>
  <c r="I35" i="2"/>
  <c r="AI35" i="2"/>
  <c r="AC35" i="2"/>
  <c r="AB47" i="2"/>
  <c r="U35" i="2"/>
  <c r="N35" i="2"/>
  <c r="N47" i="2"/>
  <c r="AE35" i="2"/>
  <c r="D35" i="2"/>
  <c r="AD34" i="2"/>
  <c r="I34" i="2"/>
  <c r="I46" i="2"/>
  <c r="AA34" i="2"/>
  <c r="M34" i="2"/>
  <c r="AH34" i="2"/>
  <c r="K34" i="2"/>
  <c r="J46" i="2"/>
  <c r="W34" i="2"/>
  <c r="P39" i="2"/>
  <c r="L39" i="2"/>
  <c r="AC39" i="2"/>
  <c r="Y39" i="2"/>
  <c r="X51" i="2"/>
  <c r="I39" i="2"/>
  <c r="M39" i="2"/>
  <c r="AE39" i="2"/>
  <c r="Z39" i="2"/>
  <c r="Y51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/>
  <c r="C45" i="2"/>
  <c r="D45" i="2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I50" i="2"/>
  <c r="K38" i="2"/>
  <c r="AG38" i="2"/>
  <c r="G38" i="2"/>
  <c r="G50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/>
  <c r="O40" i="2"/>
  <c r="AE40" i="2"/>
  <c r="C52" i="2"/>
  <c r="D52" i="2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/>
  <c r="Q49" i="2"/>
  <c r="AF49" i="2"/>
  <c r="N49" i="2"/>
  <c r="E48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<sst xmlns="http://schemas.openxmlformats.org/spreadsheetml/2006/main" count="30" uniqueCount="30">
  <si>
    <t>PROJECT TIMELINE</t>
  </si>
  <si>
    <t>Chart showing project activities with a scrollable timeline is in this cell.</t>
  </si>
  <si>
    <t xml:space="preserve">ENTER START DATE: </t>
  </si>
  <si>
    <t>Id</t>
  </si>
  <si>
    <t>ACTIVITY</t>
  </si>
  <si>
    <t>START</t>
  </si>
  <si>
    <t>END</t>
  </si>
  <si>
    <t>NOTES</t>
  </si>
  <si>
    <t>Project Start</t>
  </si>
  <si>
    <t>Milestone 1</t>
  </si>
  <si>
    <t>Milestone 2</t>
  </si>
  <si>
    <t>Milestone 3</t>
  </si>
  <si>
    <t>Milestone 4</t>
  </si>
  <si>
    <t>Milestone 5</t>
  </si>
  <si>
    <t>Milestone 6</t>
  </si>
  <si>
    <t>Milestone 7</t>
  </si>
  <si>
    <t>Project End</t>
  </si>
  <si>
    <t>*** This sheet should remain hidden ***</t>
  </si>
  <si>
    <t>Today:</t>
  </si>
  <si>
    <t># of rows</t>
  </si>
  <si>
    <t>Window Activities:</t>
  </si>
  <si>
    <t>Calc Window Start</t>
  </si>
  <si>
    <t>Offset</t>
  </si>
  <si>
    <t>Start</t>
  </si>
  <si>
    <t>Window</t>
  </si>
  <si>
    <t>Position</t>
  </si>
  <si>
    <t>Series</t>
  </si>
  <si>
    <t>Activity Id</t>
  </si>
  <si>
    <t>Activity</t>
  </si>
  <si>
    <t>Current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</si>
</sst>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3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3" fillId="0" borderId="3" xfId="3" applyBorder="1" applyAlignment="1">
      <alignment horizontal="center" vertical="center"/>
    </xf>
    <xf numFmtId="0" fontId="5" fillId="3" borderId="1" xfId="1" applyAlignment="1">
      <alignment horizontal="left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43369</c:v>
                </c:pt>
                <c:pt idx="1">
                  <c:v>43370</c:v>
                </c:pt>
                <c:pt idx="2">
                  <c:v>43371</c:v>
                </c:pt>
                <c:pt idx="3">
                  <c:v>43372</c:v>
                </c:pt>
                <c:pt idx="4">
                  <c:v>43373</c:v>
                </c:pt>
                <c:pt idx="5">
                  <c:v>43374</c:v>
                </c:pt>
                <c:pt idx="6">
                  <c:v>43375</c:v>
                </c:pt>
                <c:pt idx="7">
                  <c:v>43376</c:v>
                </c:pt>
                <c:pt idx="8">
                  <c:v>43377</c:v>
                </c:pt>
                <c:pt idx="9">
                  <c:v>43378</c:v>
                </c:pt>
                <c:pt idx="10">
                  <c:v>43379</c:v>
                </c:pt>
                <c:pt idx="11">
                  <c:v>43380</c:v>
                </c:pt>
                <c:pt idx="12">
                  <c:v>43381</c:v>
                </c:pt>
                <c:pt idx="13">
                  <c:v>43382</c:v>
                </c:pt>
                <c:pt idx="14">
                  <c:v>43383</c:v>
                </c:pt>
                <c:pt idx="15">
                  <c:v>43384</c:v>
                </c:pt>
                <c:pt idx="16">
                  <c:v>43385</c:v>
                </c:pt>
                <c:pt idx="17">
                  <c:v>43386</c:v>
                </c:pt>
                <c:pt idx="18">
                  <c:v>43387</c:v>
                </c:pt>
                <c:pt idx="19">
                  <c:v>43388</c:v>
                </c:pt>
                <c:pt idx="20">
                  <c:v>43389</c:v>
                </c:pt>
                <c:pt idx="21">
                  <c:v>43390</c:v>
                </c:pt>
                <c:pt idx="22">
                  <c:v>43391</c:v>
                </c:pt>
                <c:pt idx="23">
                  <c:v>43392</c:v>
                </c:pt>
                <c:pt idx="24">
                  <c:v>43393</c:v>
                </c:pt>
                <c:pt idx="25">
                  <c:v>43394</c:v>
                </c:pt>
                <c:pt idx="26">
                  <c:v>43395</c:v>
                </c:pt>
                <c:pt idx="27">
                  <c:v>43396</c:v>
                </c:pt>
                <c:pt idx="28">
                  <c:v>43397</c:v>
                </c:pt>
                <c:pt idx="29">
                  <c:v>43398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11.3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PROJECT START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11.3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43369</c:v>
                </c:pt>
                <c:pt idx="1">
                  <c:v>43370</c:v>
                </c:pt>
                <c:pt idx="2">
                  <c:v>43371</c:v>
                </c:pt>
                <c:pt idx="3">
                  <c:v>43372</c:v>
                </c:pt>
                <c:pt idx="4">
                  <c:v>43373</c:v>
                </c:pt>
                <c:pt idx="5">
                  <c:v>43374</c:v>
                </c:pt>
                <c:pt idx="6">
                  <c:v>43375</c:v>
                </c:pt>
                <c:pt idx="7">
                  <c:v>43376</c:v>
                </c:pt>
                <c:pt idx="8">
                  <c:v>43377</c:v>
                </c:pt>
                <c:pt idx="9">
                  <c:v>43378</c:v>
                </c:pt>
                <c:pt idx="10">
                  <c:v>43379</c:v>
                </c:pt>
                <c:pt idx="11">
                  <c:v>43380</c:v>
                </c:pt>
                <c:pt idx="12">
                  <c:v>43381</c:v>
                </c:pt>
                <c:pt idx="13">
                  <c:v>43382</c:v>
                </c:pt>
                <c:pt idx="14">
                  <c:v>43383</c:v>
                </c:pt>
                <c:pt idx="15">
                  <c:v>43384</c:v>
                </c:pt>
                <c:pt idx="16">
                  <c:v>43385</c:v>
                </c:pt>
                <c:pt idx="17">
                  <c:v>43386</c:v>
                </c:pt>
                <c:pt idx="18">
                  <c:v>43387</c:v>
                </c:pt>
                <c:pt idx="19">
                  <c:v>43388</c:v>
                </c:pt>
                <c:pt idx="20">
                  <c:v>43389</c:v>
                </c:pt>
                <c:pt idx="21">
                  <c:v>43390</c:v>
                </c:pt>
                <c:pt idx="22">
                  <c:v>43391</c:v>
                </c:pt>
                <c:pt idx="23">
                  <c:v>43392</c:v>
                </c:pt>
                <c:pt idx="24">
                  <c:v>43393</c:v>
                </c:pt>
                <c:pt idx="25">
                  <c:v>43394</c:v>
                </c:pt>
                <c:pt idx="26">
                  <c:v>43395</c:v>
                </c:pt>
                <c:pt idx="27">
                  <c:v>43396</c:v>
                </c:pt>
                <c:pt idx="28">
                  <c:v>43397</c:v>
                </c:pt>
                <c:pt idx="29">
                  <c:v>43398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10.3</c:v>
                </c:pt>
                <c:pt idx="4">
                  <c:v>10.3</c:v>
                </c:pt>
                <c:pt idx="5">
                  <c:v>10.3</c:v>
                </c:pt>
                <c:pt idx="6">
                  <c:v>10.3</c:v>
                </c:pt>
                <c:pt idx="7">
                  <c:v>10.3</c:v>
                </c:pt>
                <c:pt idx="8">
                  <c:v>10.3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MILESTONE 1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10.3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43369</c:v>
                </c:pt>
                <c:pt idx="1">
                  <c:v>43370</c:v>
                </c:pt>
                <c:pt idx="2">
                  <c:v>43371</c:v>
                </c:pt>
                <c:pt idx="3">
                  <c:v>43372</c:v>
                </c:pt>
                <c:pt idx="4">
                  <c:v>43373</c:v>
                </c:pt>
                <c:pt idx="5">
                  <c:v>43374</c:v>
                </c:pt>
                <c:pt idx="6">
                  <c:v>43375</c:v>
                </c:pt>
                <c:pt idx="7">
                  <c:v>43376</c:v>
                </c:pt>
                <c:pt idx="8">
                  <c:v>43377</c:v>
                </c:pt>
                <c:pt idx="9">
                  <c:v>43378</c:v>
                </c:pt>
                <c:pt idx="10">
                  <c:v>43379</c:v>
                </c:pt>
                <c:pt idx="11">
                  <c:v>43380</c:v>
                </c:pt>
                <c:pt idx="12">
                  <c:v>43381</c:v>
                </c:pt>
                <c:pt idx="13">
                  <c:v>43382</c:v>
                </c:pt>
                <c:pt idx="14">
                  <c:v>43383</c:v>
                </c:pt>
                <c:pt idx="15">
                  <c:v>43384</c:v>
                </c:pt>
                <c:pt idx="16">
                  <c:v>43385</c:v>
                </c:pt>
                <c:pt idx="17">
                  <c:v>43386</c:v>
                </c:pt>
                <c:pt idx="18">
                  <c:v>43387</c:v>
                </c:pt>
                <c:pt idx="19">
                  <c:v>43388</c:v>
                </c:pt>
                <c:pt idx="20">
                  <c:v>43389</c:v>
                </c:pt>
                <c:pt idx="21">
                  <c:v>43390</c:v>
                </c:pt>
                <c:pt idx="22">
                  <c:v>43391</c:v>
                </c:pt>
                <c:pt idx="23">
                  <c:v>43392</c:v>
                </c:pt>
                <c:pt idx="24">
                  <c:v>43393</c:v>
                </c:pt>
                <c:pt idx="25">
                  <c:v>43394</c:v>
                </c:pt>
                <c:pt idx="26">
                  <c:v>43395</c:v>
                </c:pt>
                <c:pt idx="27">
                  <c:v>43396</c:v>
                </c:pt>
                <c:pt idx="28">
                  <c:v>43397</c:v>
                </c:pt>
                <c:pt idx="29">
                  <c:v>43398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9.3000000000000007</c:v>
                </c:pt>
                <c:pt idx="10">
                  <c:v>9.3000000000000007</c:v>
                </c:pt>
                <c:pt idx="11">
                  <c:v>9.3000000000000007</c:v>
                </c:pt>
                <c:pt idx="12">
                  <c:v>9.3000000000000007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MILESTONE 2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9.3000000000000007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43369</c:v>
                </c:pt>
                <c:pt idx="1">
                  <c:v>43370</c:v>
                </c:pt>
                <c:pt idx="2">
                  <c:v>43371</c:v>
                </c:pt>
                <c:pt idx="3">
                  <c:v>43372</c:v>
                </c:pt>
                <c:pt idx="4">
                  <c:v>43373</c:v>
                </c:pt>
                <c:pt idx="5">
                  <c:v>43374</c:v>
                </c:pt>
                <c:pt idx="6">
                  <c:v>43375</c:v>
                </c:pt>
                <c:pt idx="7">
                  <c:v>43376</c:v>
                </c:pt>
                <c:pt idx="8">
                  <c:v>43377</c:v>
                </c:pt>
                <c:pt idx="9">
                  <c:v>43378</c:v>
                </c:pt>
                <c:pt idx="10">
                  <c:v>43379</c:v>
                </c:pt>
                <c:pt idx="11">
                  <c:v>43380</c:v>
                </c:pt>
                <c:pt idx="12">
                  <c:v>43381</c:v>
                </c:pt>
                <c:pt idx="13">
                  <c:v>43382</c:v>
                </c:pt>
                <c:pt idx="14">
                  <c:v>43383</c:v>
                </c:pt>
                <c:pt idx="15">
                  <c:v>43384</c:v>
                </c:pt>
                <c:pt idx="16">
                  <c:v>43385</c:v>
                </c:pt>
                <c:pt idx="17">
                  <c:v>43386</c:v>
                </c:pt>
                <c:pt idx="18">
                  <c:v>43387</c:v>
                </c:pt>
                <c:pt idx="19">
                  <c:v>43388</c:v>
                </c:pt>
                <c:pt idx="20">
                  <c:v>43389</c:v>
                </c:pt>
                <c:pt idx="21">
                  <c:v>43390</c:v>
                </c:pt>
                <c:pt idx="22">
                  <c:v>43391</c:v>
                </c:pt>
                <c:pt idx="23">
                  <c:v>43392</c:v>
                </c:pt>
                <c:pt idx="24">
                  <c:v>43393</c:v>
                </c:pt>
                <c:pt idx="25">
                  <c:v>43394</c:v>
                </c:pt>
                <c:pt idx="26">
                  <c:v>43395</c:v>
                </c:pt>
                <c:pt idx="27">
                  <c:v>43396</c:v>
                </c:pt>
                <c:pt idx="28">
                  <c:v>43397</c:v>
                </c:pt>
                <c:pt idx="29">
                  <c:v>43398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8.3000000000000007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MILESTONE 3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8.3000000000000007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43369</c:v>
                </c:pt>
                <c:pt idx="1">
                  <c:v>43370</c:v>
                </c:pt>
                <c:pt idx="2">
                  <c:v>43371</c:v>
                </c:pt>
                <c:pt idx="3">
                  <c:v>43372</c:v>
                </c:pt>
                <c:pt idx="4">
                  <c:v>43373</c:v>
                </c:pt>
                <c:pt idx="5">
                  <c:v>43374</c:v>
                </c:pt>
                <c:pt idx="6">
                  <c:v>43375</c:v>
                </c:pt>
                <c:pt idx="7">
                  <c:v>43376</c:v>
                </c:pt>
                <c:pt idx="8">
                  <c:v>43377</c:v>
                </c:pt>
                <c:pt idx="9">
                  <c:v>43378</c:v>
                </c:pt>
                <c:pt idx="10">
                  <c:v>43379</c:v>
                </c:pt>
                <c:pt idx="11">
                  <c:v>43380</c:v>
                </c:pt>
                <c:pt idx="12">
                  <c:v>43381</c:v>
                </c:pt>
                <c:pt idx="13">
                  <c:v>43382</c:v>
                </c:pt>
                <c:pt idx="14">
                  <c:v>43383</c:v>
                </c:pt>
                <c:pt idx="15">
                  <c:v>43384</c:v>
                </c:pt>
                <c:pt idx="16">
                  <c:v>43385</c:v>
                </c:pt>
                <c:pt idx="17">
                  <c:v>43386</c:v>
                </c:pt>
                <c:pt idx="18">
                  <c:v>43387</c:v>
                </c:pt>
                <c:pt idx="19">
                  <c:v>43388</c:v>
                </c:pt>
                <c:pt idx="20">
                  <c:v>43389</c:v>
                </c:pt>
                <c:pt idx="21">
                  <c:v>43390</c:v>
                </c:pt>
                <c:pt idx="22">
                  <c:v>43391</c:v>
                </c:pt>
                <c:pt idx="23">
                  <c:v>43392</c:v>
                </c:pt>
                <c:pt idx="24">
                  <c:v>43393</c:v>
                </c:pt>
                <c:pt idx="25">
                  <c:v>43394</c:v>
                </c:pt>
                <c:pt idx="26">
                  <c:v>43395</c:v>
                </c:pt>
                <c:pt idx="27">
                  <c:v>43396</c:v>
                </c:pt>
                <c:pt idx="28">
                  <c:v>43397</c:v>
                </c:pt>
                <c:pt idx="29">
                  <c:v>43398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7.3000000000000007</c:v>
                </c:pt>
                <c:pt idx="15">
                  <c:v>7.3000000000000007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MILESTONE 4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7.3000000000000007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6.3000000000000007</c:v>
                </c:pt>
                <c:pt idx="18">
                  <c:v>6.3000000000000007</c:v>
                </c:pt>
                <c:pt idx="19">
                  <c:v>6.3000000000000007</c:v>
                </c:pt>
                <c:pt idx="20">
                  <c:v>6.3000000000000007</c:v>
                </c:pt>
                <c:pt idx="21">
                  <c:v>6.3000000000000007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MILESTONE 5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6.3000000000000007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5.3000000000000007</c:v>
                </c:pt>
                <c:pt idx="24">
                  <c:v>5.3000000000000007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MILESTONE 6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5.3000000000000007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4.3000000000000007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MILESTONE 7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4.3000000000000007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PROJECT END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3.3000000000000007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Sep 2018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Oct 2018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Oct 2018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Sep 2018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{72EC3381-CE21-4997-8D84-8C725D39B6F0}</c15:txfldGUID>
                      <c15:f>calcs!$E$72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{D002AD16-F62B-459D-96C4-97E7ED8D9312}</c15:txfldGUID>
                      <c15:f>calcs!$F$72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{786E8333-7F5C-41AA-8998-7EC107DB62A9}</c15:txfldGUID>
                      <c15:f>calcs!$G$72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{0BFFFE72-E230-494A-BF6C-1D0F7B8E6237}</c15:txfldGUID>
                      <c15:f>calcs!$H$72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{329B07BD-DF96-4251-ABA8-29E2DF84ACC8}</c15:txfldGUID>
                      <c15:f>calcs!$I$72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{055E5F64-905F-4FDC-874E-B79D85766B60}</c15:txfldGUID>
                      <c15:f>calcs!$J$72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{54090590-E1AA-49B5-8C32-400194188B92}</c15:txfldGUID>
                      <c15:f>calcs!$K$72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{36582AAB-044D-4DA2-A314-E32F750ACB9D}</c15:txfldGUID>
                      <c15:f>calcs!$L$72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{56925F95-8E08-40E9-BEC1-E5E913965397}</c15:txfldGUID>
                      <c15:f>calcs!$M$72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{57F92FE9-4472-4D41-B613-3D83F5695303}</c15:txfldGUID>
                      <c15:f>calcs!$N$72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{C946D5E9-21B0-4B3D-B89D-8359A8691837}</c15:txfldGUID>
                      <c15:f>calcs!$O$72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{D6891979-CE96-4A1C-A368-19BEB832B081}</c15:txfldGUID>
                      <c15:f>calcs!$P$72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{715EFFF7-70C2-4C9B-A35A-06CFDF94B55D}</c15:txfldGUID>
                      <c15:f>calcs!$Q$72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{5903F24D-07F5-4276-A67F-44F3E7C9D6D2}</c15:txfldGUID>
                      <c15:f>calcs!$R$72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{331BD83B-55B0-4501-AD5D-375E473E4EC9}</c15:txfldGUID>
                      <c15:f>calcs!$S$72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{212B6354-751B-43AE-BD59-8C88490F5060}</c15:txfldGUID>
                      <c15:f>calcs!$T$72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{A3D244BC-0F37-4782-8ADD-29009BB3DAA3}</c15:txfldGUID>
                      <c15:f>calcs!$U$72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{D80D16F5-C086-4D17-9A9F-79BFE8C34E96}</c15:txfldGUID>
                      <c15:f>calcs!$V$72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{6ACA5210-A1A2-467F-AF0E-14956B1D3B0F}</c15:txfldGUID>
                      <c15:f>calcs!$W$72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{19FB07A6-D1F6-4BC5-A745-2DE9694EA610}</c15:txfldGUID>
                      <c15:f>calcs!$X$72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{249E6223-D977-421D-A9FB-B6D8C5094486}</c15:txfldGUID>
                      <c15:f>calcs!$Y$72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{452D51C9-9C4E-4D9A-A0B5-005EFD2A4C72}</c15:txfldGUID>
                      <c15:f>calcs!$Z$72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{4BE7456A-A0C0-4ADA-B97A-4178C3E5FDE5}</c15:txfldGUID>
                      <c15:f>calcs!$AA$72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{C762D497-EBFF-4E33-BDE5-F9DD7FA38C89}</c15:txfldGUID>
                      <c15:f>calcs!$AB$72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{182D63B7-CBE0-4919-BB79-EBE7E53761D4}</c15:txfldGUID>
                      <c15:f>calcs!$AC$72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{A7F2FA1C-1BCE-42ED-9A28-F7638CFE446A}</c15:txfldGUID>
                      <c15:f>calcs!$AD$72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{2BAB6CA3-F4F9-4CB9-8A13-DB9C4A3B4E7E}</c15:txfldGUID>
                      <c15:f>calcs!$AE$72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{E8B0D253-31E0-4B14-9523-ED0EB345FA46}</c15:txfldGUID>
                      <c15:f>calcs!$AF$72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{6E80F548-872B-4ECD-B2E1-B042EFCC5525}</c15:txfldGUID>
                      <c15:f>calcs!$AG$72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{399F3676-21A4-4783-827E-24D132FBB810}</c15:txfldGUID>
                      <c15:f>calcs!$AH$72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{2328E5CA-DF2A-44EE-A850-6ADC764631B4}</c15:txfldGUID>
                      <c15:f>calcs!$E$70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{DF8A2564-DA60-427A-88B5-5D4B0C88464B}</c15:txfldGUID>
                      <c15:f>calcs!$F$70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{54A7A6EC-8ACA-4A18-BC38-238E65130CA0}</c15:txfldGUID>
                      <c15:f>calcs!$G$70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{917ADA37-EF24-4F78-8F52-3C7629577401}</c15:txfldGUID>
                      <c15:f>calcs!$H$70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{E1D7A586-1EF7-4C15-A652-3E0C89730F6E}</c15:txfldGUID>
                      <c15:f>calcs!$I$70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{C0B03716-224A-4B67-91DD-C18EAC3EDE01}</c15:txfldGUID>
                      <c15:f>calcs!$J$70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{D3F706E6-0913-4720-A493-605C51F222BA}</c15:txfldGUID>
                      <c15:f>calcs!$K$70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{BEC44EB0-28F7-4944-B8AC-54C730D964A7}</c15:txfldGUID>
                      <c15:f>calcs!$L$70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{7D54F315-C99D-491F-8F9A-3E4F9A443776}</c15:txfldGUID>
                      <c15:f>calcs!$M$70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{B3FE9DC6-4CAB-4B40-92AA-F2817BA27B14}</c15:txfldGUID>
                      <c15:f>calcs!$N$70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{8BD0C112-5CE4-490C-A9A5-6E4E552F140F}</c15:txfldGUID>
                      <c15:f>calcs!$O$70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{B2ED4328-6B7D-460E-A4CC-083D9F01A9CC}</c15:txfldGUID>
                      <c15:f>calcs!$P$70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{9E547D4F-E4DF-449C-BB63-C12741951D17}</c15:txfldGUID>
                      <c15:f>calcs!$Q$70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{D3B95BB4-8CC5-4F89-A060-B7888845A6FF}</c15:txfldGUID>
                      <c15:f>calcs!$R$70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{22C368AA-19E5-42C6-A476-D1FE5F20F6CC}</c15:txfldGUID>
                      <c15:f>calcs!$S$70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{6ED79D17-48C5-4D49-8A10-E23934DBBA6E}</c15:txfldGUID>
                      <c15:f>calcs!$T$70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{CDE99952-53CD-4B6B-A3E7-7452C1447603}</c15:txfldGUID>
                      <c15:f>calcs!$U$70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{46BA4039-D47D-4A56-9D18-0F3EFF7979D9}</c15:txfldGUID>
                      <c15:f>calcs!$V$70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{FCE47860-A73E-439B-A817-EC27B17ED2ED}</c15:txfldGUID>
                      <c15:f>calcs!$W$70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{11AED944-564B-44B9-936D-9E3A6D1D5148}</c15:txfldGUID>
                      <c15:f>calcs!$X$70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{AF6B7FB3-F0E8-4E15-887D-7727CED7F610}</c15:txfldGUID>
                      <c15:f>calcs!$Y$70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{F62B7A58-E10E-48D7-A014-753DAACCEDB2}</c15:txfldGUID>
                      <c15:f>calcs!$Z$70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{7DF2505E-EC1B-4FB3-8065-6B3171E3C535}</c15:txfldGUID>
                      <c15:f>calcs!$AA$70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{550B5D12-1659-4C03-95D1-A7F993A00C58}</c15:txfldGUID>
                      <c15:f>calcs!$AB$70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{2136D582-9093-4FC9-AEEE-2F044874BC77}</c15:txfldGUID>
                      <c15:f>calcs!$AC$70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{8D671581-8812-436F-85E3-37E4D8DCDFC2}</c15:txfldGUID>
                      <c15:f>calcs!$AD$70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{E3155AE6-D2E6-4E75-8BD9-F763D31248D9}</c15:txfldGUID>
                      <c15:f>calcs!$AE$70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{BA0B5819-D705-4E5E-805E-890478B5ACF2}</c15:txfldGUID>
                      <c15:f>calcs!$AF$70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{ACA70A32-ADD3-444D-A37A-F45B6A84B8C1}</c15:txfldGUID>
                      <c15:f>calcs!$AG$70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{B72AA7DF-E7FA-48A1-88F8-DD4B18968F84}</c15:txfldGUID>
                      <c15:f>calcs!$AH$70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Sep 2018 -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Oct 2018 -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3" totalsRowShown="0">
  <autoFilter ref="B4:F13" xr:uid="{00000000-0009-0000-0100-000001000000}"/>
  <sortState ref="C16:F21">
    <sortCondition ref="D15:D21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3"/>
  <sheetViews>
    <sheetView showGridLines="0" tabSelected="1" zoomScaleNormal="100" workbookViewId="0" xr3:uid="{AEA406A1-0E4B-5B11-9CD5-51D6E497D94C}"/>
  </sheetViews>
  <sheetFormatPr defaultColWidth="9.140625" defaultRowHeight="35.1" customHeight="1"/>
  <cols>
    <col min="1" max="1" width="4.5703125" customWidth="1"/>
    <col min="2" max="2" width="7" hidden="1" customWidth="1"/>
    <col min="3" max="3" width="31" customWidth="1"/>
    <col min="4" max="5" width="18.42578125" customWidth="1"/>
    <col min="6" max="6" width="66.140625" customWidth="1"/>
    <col min="7" max="7" width="4.5703125" customWidth="1"/>
    <col min="8" max="8" width="4.7109375" customWidth="1"/>
  </cols>
  <sheetData>
    <row r="1" spans="1:7" s="4" customFormat="1" ht="35.1" customHeight="1" thickBot="1">
      <c r="A1" s="6"/>
      <c r="B1" s="6"/>
      <c r="C1" s="12" t="s">
        <v>0</v>
      </c>
      <c r="D1" s="12"/>
      <c r="E1" s="12"/>
      <c r="F1" s="12"/>
      <c r="G1" s="12"/>
    </row>
    <row r="2" spans="1:7" ht="297.75" customHeight="1" thickTop="1">
      <c r="C2" s="11" t="s">
        <v>1</v>
      </c>
      <c r="D2" s="11"/>
      <c r="E2" s="11"/>
      <c r="F2" s="11"/>
      <c r="G2" s="11"/>
    </row>
    <row r="3" spans="1:7" s="7" customFormat="1" ht="35.1" customHeight="1">
      <c r="C3" s="8" t="s">
        <v>2</v>
      </c>
      <c r="D3" s="9">
        <f ca="1">TODAY()</f>
        <v>43369</v>
      </c>
    </row>
    <row r="4" spans="1:7" ht="21" customHeight="1">
      <c r="B4" t="s">
        <v>3</v>
      </c>
      <c r="C4" s="10" t="s">
        <v>4</v>
      </c>
      <c r="D4" s="10" t="s">
        <v>5</v>
      </c>
      <c r="E4" s="10" t="s">
        <v>6</v>
      </c>
      <c r="F4" s="10" t="s">
        <v>7</v>
      </c>
    </row>
    <row r="5" spans="1:7" ht="35.1" customHeight="1">
      <c r="B5">
        <f ca="1">ROW(B5)-calcs!$D$5</f>
        <v>-4</v>
      </c>
      <c r="C5" t="s">
        <v>8</v>
      </c>
      <c r="D5" s="5">
        <f ca="1">$D$3+2</f>
        <v>43371</v>
      </c>
      <c r="E5" s="5"/>
    </row>
    <row r="6" spans="1:7" ht="35.1" customHeight="1">
      <c r="B6">
        <f ca="1">ROW(B6)-calcs!$D$5</f>
        <v>-3</v>
      </c>
      <c r="C6" t="s">
        <v>9</v>
      </c>
      <c r="D6" s="5">
        <f ca="1">D5+1</f>
        <v>43372</v>
      </c>
      <c r="E6" s="5">
        <f ca="1">Activities[[#This Row],[START]]+5</f>
        <v>43377</v>
      </c>
    </row>
    <row r="7" spans="1:7" ht="35.1" customHeight="1">
      <c r="B7">
        <f ca="1">ROW(B7)-calcs!$D$5</f>
        <v>-2</v>
      </c>
      <c r="C7" t="s">
        <v>10</v>
      </c>
      <c r="D7" s="5">
        <f ca="1">E6+1</f>
        <v>43378</v>
      </c>
      <c r="E7" s="5">
        <f ca="1">Activities[[#This Row],[START]]+3</f>
        <v>43381</v>
      </c>
    </row>
    <row r="8" spans="1:7" ht="35.1" customHeight="1">
      <c r="B8">
        <f ca="1">ROW(B8)-calcs!$D$5</f>
        <v>-1</v>
      </c>
      <c r="C8" t="s">
        <v>11</v>
      </c>
      <c r="D8" s="5">
        <f ca="1">E7+1</f>
        <v>43382</v>
      </c>
      <c r="E8" s="5"/>
    </row>
    <row r="9" spans="1:7" ht="35.1" customHeight="1">
      <c r="B9">
        <f ca="1">ROW(B9)-calcs!$D$5</f>
        <v>0</v>
      </c>
      <c r="C9" t="s">
        <v>12</v>
      </c>
      <c r="D9" s="5">
        <f ca="1">D8+1</f>
        <v>43383</v>
      </c>
      <c r="E9" s="5">
        <f ca="1">Activities[[#This Row],[START]]+1</f>
        <v>43384</v>
      </c>
    </row>
    <row r="10" spans="1:7" ht="35.1" customHeight="1">
      <c r="B10">
        <f ca="1">ROW(B10)-calcs!$D$5</f>
        <v>1</v>
      </c>
      <c r="C10" t="s">
        <v>13</v>
      </c>
      <c r="D10" s="5">
        <f ca="1">E9+2</f>
        <v>43386</v>
      </c>
      <c r="E10" s="5">
        <f ca="1">Activities[[#This Row],[START]]+4</f>
        <v>43390</v>
      </c>
    </row>
    <row r="11" spans="1:7" ht="35.1" customHeight="1">
      <c r="B11">
        <f ca="1">ROW(B11)-calcs!$D$5</f>
        <v>2</v>
      </c>
      <c r="C11" t="s">
        <v>14</v>
      </c>
      <c r="D11" s="5">
        <f ca="1">E10+2</f>
        <v>43392</v>
      </c>
      <c r="E11" s="5">
        <f ca="1">Activities[[#This Row],[START]]+1</f>
        <v>43393</v>
      </c>
    </row>
    <row r="12" spans="1:7" ht="35.1" customHeight="1">
      <c r="B12">
        <f ca="1">ROW(B12)-calcs!$D$5</f>
        <v>3</v>
      </c>
      <c r="C12" t="s">
        <v>15</v>
      </c>
      <c r="D12" s="5">
        <f ca="1">D11+2</f>
        <v>43394</v>
      </c>
      <c r="E12" s="5"/>
    </row>
    <row r="13" spans="1:7" ht="35.1" customHeight="1">
      <c r="B13">
        <f ca="1">ROW(B13)-calcs!$D$5</f>
        <v>4</v>
      </c>
      <c r="C13" t="s">
        <v>16</v>
      </c>
      <c r="D13" s="5">
        <f ca="1">D12+1</f>
        <v>43395</v>
      </c>
      <c r="E13" s="5">
        <f ca="1">Activities[[#This Row],[START]]+1</f>
        <v>43396</v>
      </c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 xr3:uid="{958C4451-9541-5A59-BF78-D2F731DF1C81}">
      <selection activeCell="C6" sqref="C6"/>
    </sheetView>
  </sheetViews>
  <sheetFormatPr defaultRowHeight="15"/>
  <cols>
    <col min="3" max="3" width="17.42578125" customWidth="1"/>
    <col min="4" max="4" width="18" customWidth="1"/>
    <col min="5" max="34" width="10.85546875" customWidth="1"/>
    <col min="35" max="35" width="17.5703125" customWidth="1"/>
  </cols>
  <sheetData>
    <row r="1" spans="1:6" ht="105">
      <c r="A1" t="s">
        <v>17</v>
      </c>
    </row>
    <row r="3" spans="1:6">
      <c r="C3" t="s">
        <v>18</v>
      </c>
      <c r="D3" s="1">
        <f ca="1">TODAY()</f>
        <v>43369</v>
      </c>
      <c r="E3" s="1"/>
    </row>
    <row r="4" spans="1:6">
      <c r="D4">
        <v>5</v>
      </c>
    </row>
    <row r="5" spans="1:6">
      <c r="C5" t="s">
        <v>19</v>
      </c>
      <c r="D5">
        <f ca="1">ROWS(Activities[])</f>
        <v>9</v>
      </c>
    </row>
    <row r="6" spans="1:6">
      <c r="E6" t="e">
        <f>NA()</f>
        <v>#N/A</v>
      </c>
    </row>
    <row r="7" spans="1:6">
      <c r="E7" t="e">
        <f>NA()</f>
        <v>#N/A</v>
      </c>
    </row>
    <row r="8" spans="1:6">
      <c r="E8" t="e">
        <f>NA()</f>
        <v>#N/A</v>
      </c>
    </row>
    <row r="9" spans="1:6" ht="30">
      <c r="C9" s="2" t="s">
        <v>20</v>
      </c>
      <c r="D9">
        <f ca="1">SUMPRODUCT( ((Activities[START]&gt;=StartDateWindow)+(Activities[END]&gt;=StartDateWindow)&gt;0)*(Activities[START]&lt;=(StartDateWindow+WindowDays-1)) )</f>
        <v>9</v>
      </c>
      <c r="E9" t="e">
        <f>NA()</f>
        <v>#N/A</v>
      </c>
    </row>
    <row r="10" spans="1:6">
      <c r="D10">
        <v>9</v>
      </c>
      <c r="E10" t="e">
        <f>NA()</f>
        <v>#N/A</v>
      </c>
    </row>
    <row r="11" spans="1:6">
      <c r="D11">
        <f ca="1">D10-MIN(D10,D9)</f>
        <v>0</v>
      </c>
      <c r="E11" t="e">
        <f>NA()</f>
        <v>#N/A</v>
      </c>
    </row>
    <row r="12" spans="1:6">
      <c r="E12" t="e">
        <f>NA()</f>
        <v>#N/A</v>
      </c>
    </row>
    <row r="13" spans="1:6">
      <c r="C13" s="2"/>
      <c r="E13" t="e">
        <f>NA()</f>
        <v>#N/A</v>
      </c>
    </row>
    <row r="14" spans="1:6">
      <c r="C14" s="2"/>
      <c r="E14" t="e">
        <f>NA()</f>
        <v>#N/A</v>
      </c>
    </row>
    <row r="15" spans="1:6">
      <c r="C15" s="2"/>
      <c r="E15">
        <f t="array" aca="1" ref="E15" ca="1">INDEX(Activities[Id],MATCH(1, ((Activities[START]&gt;=StartDateWindow)+(Activities[END]&gt;=StartDateWindow)&gt;0)*(Activities[START]&lt;=(StartDateWindow+WindowDays-1)), 0))</f>
        <v>-4</v>
      </c>
      <c r="F15">
        <f t="shared" ref="F15:F23" ca="1" si="0">OFFSET(E15,-$D$11,)</f>
        <v>-4</v>
      </c>
    </row>
    <row r="16" spans="1:6">
      <c r="C16" s="2"/>
      <c r="E16">
        <f t="array" aca="1" ref="E16" ca="1">INDEX(Activities[Id],MATCH(1, (Activities[Id]&gt;E15)*((Activities[START]&gt;=StartDateWindow)+(Activities[END]&gt;=StartDateWindow)&gt;0)*(Activities[START]&lt;=(StartDateWindow+WindowDays-1)), 0))</f>
        <v>-3</v>
      </c>
      <c r="F16">
        <f t="shared" ca="1" si="0"/>
        <v>-3</v>
      </c>
    </row>
    <row r="17" spans="1:35">
      <c r="C17" s="2"/>
      <c r="E17">
        <f t="array" aca="1" ref="E17" ca="1">INDEX(Activities[Id],MATCH(1, (Activities[Id]&gt;E16)*((Activities[START]&gt;=StartDateWindow)+(Activities[END]&gt;=StartDateWindow)&gt;0)*(Activities[START]&lt;=(StartDateWindow+WindowDays-1)), 0))</f>
        <v>-2</v>
      </c>
      <c r="F17">
        <f t="shared" ca="1" si="0"/>
        <v>-2</v>
      </c>
    </row>
    <row r="18" spans="1:35">
      <c r="E18">
        <f t="array" aca="1" ref="E18" ca="1">INDEX(Activities[Id],MATCH(1, (Activities[Id]&gt;E17)*((Activities[START]&gt;=StartDateWindow)+(Activities[END]&gt;=StartDateWindow)&gt;0)*(Activities[START]&lt;=(StartDateWindow+WindowDays-1)), 0))</f>
        <v>-1</v>
      </c>
      <c r="F18">
        <f t="shared" ca="1" si="0"/>
        <v>-1</v>
      </c>
    </row>
    <row r="19" spans="1:35">
      <c r="E19">
        <f t="array" aca="1" ref="E19" ca="1">INDEX(Activities[Id],MATCH(1, (Activities[Id]&gt;E18)*((Activities[START]&gt;=StartDateWindow)+(Activities[END]&gt;=StartDateWindow)&gt;0)*(Activities[START]&lt;=(StartDateWindow+WindowDays-1)), 0))</f>
        <v>0</v>
      </c>
      <c r="F19">
        <f t="shared" ca="1" si="0"/>
        <v>0</v>
      </c>
    </row>
    <row r="20" spans="1:35">
      <c r="E20">
        <f t="array" aca="1" ref="E20" ca="1">INDEX(Activities[Id],MATCH(1, (Activities[Id]&gt;E19)*((Activities[START]&gt;=StartDateWindow)+(Activities[END]&gt;=StartDateWindow)&gt;0)*(Activities[START]&lt;=(StartDateWindow+WindowDays-1)), 0))</f>
        <v>1</v>
      </c>
      <c r="F20">
        <f t="shared" ca="1" si="0"/>
        <v>1</v>
      </c>
    </row>
    <row r="21" spans="1:35">
      <c r="E21">
        <f t="array" aca="1" ref="E21" ca="1">INDEX(Activities[Id],MATCH(1, (Activities[Id]&gt;E20)*((Activities[START]&gt;=StartDateWindow)+(Activities[END]&gt;=StartDateWindow)&gt;0)*(Activities[START]&lt;=(StartDateWindow+WindowDays-1)), 0))</f>
        <v>2</v>
      </c>
      <c r="F21">
        <f t="shared" ca="1" si="0"/>
        <v>2</v>
      </c>
    </row>
    <row r="22" spans="1:35">
      <c r="E22">
        <f t="array" aca="1" ref="E22" ca="1">INDEX(Activities[Id],MATCH(1, (Activities[Id]&gt;E21)*((Activities[START]&gt;=StartDateWindow)+(Activities[END]&gt;=StartDateWindow)&gt;0)*(Activities[START]&lt;=(StartDateWindow+WindowDays-1)), 0))</f>
        <v>3</v>
      </c>
      <c r="F22">
        <f t="shared" ca="1" si="0"/>
        <v>3</v>
      </c>
    </row>
    <row r="23" spans="1:35">
      <c r="E23">
        <f t="array" aca="1" ref="E23" ca="1">INDEX(Activities[Id],MATCH(1, (Activities[Id]&gt;E22)*((Activities[START]&gt;=StartDateWindow)+(Activities[END]&gt;=StartDateWindow)&gt;0)*(Activities[START]&lt;=(StartDateWindow+WindowDays-1)), 0))</f>
        <v>4</v>
      </c>
      <c r="F23">
        <f t="shared" ca="1" si="0"/>
        <v>4</v>
      </c>
    </row>
    <row r="25" spans="1:35" ht="30">
      <c r="C25" t="s">
        <v>21</v>
      </c>
      <c r="D25" s="1">
        <f ca="1">StartDate+WindowOffset</f>
        <v>43369</v>
      </c>
    </row>
    <row r="26" spans="1:35">
      <c r="C26" t="s">
        <v>22</v>
      </c>
      <c r="D26">
        <v>0</v>
      </c>
    </row>
    <row r="28" spans="1:35">
      <c r="C28" t="s">
        <v>23</v>
      </c>
      <c r="D28" s="2">
        <f ca="1">'Project Timeline'!D3</f>
        <v>43369</v>
      </c>
    </row>
    <row r="29" spans="1:35">
      <c r="C29" t="s">
        <v>24</v>
      </c>
      <c r="D29">
        <v>30</v>
      </c>
    </row>
    <row r="31" spans="1:35" ht="30">
      <c r="A31" t="s">
        <v>25</v>
      </c>
      <c r="B31" t="s">
        <v>26</v>
      </c>
      <c r="C31" t="s">
        <v>27</v>
      </c>
      <c r="D31" t="s">
        <v>28</v>
      </c>
      <c r="E31" s="1">
        <f ca="1">StartDateWindow</f>
        <v>43369</v>
      </c>
      <c r="F31" s="1">
        <f t="shared" ref="F31:AI31" ca="1" si="1">E31+1</f>
        <v>43370</v>
      </c>
      <c r="G31" s="1">
        <f t="shared" ca="1" si="1"/>
        <v>43371</v>
      </c>
      <c r="H31" s="1">
        <f t="shared" ca="1" si="1"/>
        <v>43372</v>
      </c>
      <c r="I31" s="1">
        <f t="shared" ca="1" si="1"/>
        <v>43373</v>
      </c>
      <c r="J31" s="1">
        <f t="shared" ca="1" si="1"/>
        <v>43374</v>
      </c>
      <c r="K31" s="1">
        <f t="shared" ca="1" si="1"/>
        <v>43375</v>
      </c>
      <c r="L31" s="1">
        <f t="shared" ca="1" si="1"/>
        <v>43376</v>
      </c>
      <c r="M31" s="1">
        <f t="shared" ca="1" si="1"/>
        <v>43377</v>
      </c>
      <c r="N31" s="1">
        <f t="shared" ca="1" si="1"/>
        <v>43378</v>
      </c>
      <c r="O31" s="1">
        <f t="shared" ca="1" si="1"/>
        <v>43379</v>
      </c>
      <c r="P31" s="1">
        <f t="shared" ca="1" si="1"/>
        <v>43380</v>
      </c>
      <c r="Q31" s="1">
        <f t="shared" ca="1" si="1"/>
        <v>43381</v>
      </c>
      <c r="R31" s="1">
        <f t="shared" ca="1" si="1"/>
        <v>43382</v>
      </c>
      <c r="S31" s="1">
        <f t="shared" ca="1" si="1"/>
        <v>43383</v>
      </c>
      <c r="T31" s="1">
        <f t="shared" ca="1" si="1"/>
        <v>43384</v>
      </c>
      <c r="U31" s="1">
        <f t="shared" ca="1" si="1"/>
        <v>43385</v>
      </c>
      <c r="V31" s="1">
        <f t="shared" ca="1" si="1"/>
        <v>43386</v>
      </c>
      <c r="W31" s="1">
        <f t="shared" ca="1" si="1"/>
        <v>43387</v>
      </c>
      <c r="X31" s="1">
        <f t="shared" ca="1" si="1"/>
        <v>43388</v>
      </c>
      <c r="Y31" s="1">
        <f t="shared" ca="1" si="1"/>
        <v>43389</v>
      </c>
      <c r="Z31" s="1">
        <f t="shared" ca="1" si="1"/>
        <v>43390</v>
      </c>
      <c r="AA31" s="1">
        <f t="shared" ca="1" si="1"/>
        <v>43391</v>
      </c>
      <c r="AB31" s="1">
        <f t="shared" ca="1" si="1"/>
        <v>43392</v>
      </c>
      <c r="AC31" s="1">
        <f t="shared" ca="1" si="1"/>
        <v>43393</v>
      </c>
      <c r="AD31" s="1">
        <f t="shared" ca="1" si="1"/>
        <v>43394</v>
      </c>
      <c r="AE31" s="1">
        <f t="shared" ca="1" si="1"/>
        <v>43395</v>
      </c>
      <c r="AF31" s="1">
        <f t="shared" ca="1" si="1"/>
        <v>43396</v>
      </c>
      <c r="AG31" s="1">
        <f t="shared" ca="1" si="1"/>
        <v>43397</v>
      </c>
      <c r="AH31" s="1">
        <f t="shared" ca="1" si="1"/>
        <v>43398</v>
      </c>
      <c r="AI31" s="1">
        <f t="shared" ca="1" si="1"/>
        <v>43399</v>
      </c>
    </row>
    <row r="32" spans="1:35">
      <c r="A32">
        <v>11.3</v>
      </c>
      <c r="B32">
        <v>1</v>
      </c>
      <c r="C32">
        <f t="shared" ref="C32:C40" ca="1" si="2">F15</f>
        <v>-4</v>
      </c>
      <c r="D32" t="str">
        <f ca="1">INDEX(Activities[ACTIVITY],MATCH($C32,Activities[Id],0))</f>
        <v>Project Start</v>
      </c>
      <c r="E32" t="e">
        <f ca="1">GridCalc</f>
        <v>#N/A</v>
      </c>
      <c r="F32" t="e">
        <f ca="1">GridCalc</f>
        <v>#N/A</v>
      </c>
      <c r="G32">
        <f ca="1">GridCalc</f>
        <v>11.3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>
      <c r="A33">
        <f>A32-1</f>
        <v>10.3</v>
      </c>
      <c r="B33">
        <v>2</v>
      </c>
      <c r="C33">
        <f t="shared" ca="1" si="2"/>
        <v>-3</v>
      </c>
      <c r="D33" t="str">
        <f ca="1">INDEX(Activities[ACTIVITY],MATCH($C33,Activities[Id],0))</f>
        <v>Milestone 1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>
        <f ca="1">GridCalc</f>
        <v>10.3</v>
      </c>
      <c r="I33">
        <f ca="1">GridCalc</f>
        <v>10.3</v>
      </c>
      <c r="J33">
        <f ca="1">GridCalc</f>
        <v>10.3</v>
      </c>
      <c r="K33">
        <f ca="1">GridCalc</f>
        <v>10.3</v>
      </c>
      <c r="L33">
        <f ca="1">GridCalc</f>
        <v>10.3</v>
      </c>
      <c r="M33">
        <f ca="1">GridCalc</f>
        <v>10.3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>
      <c r="A34">
        <f t="shared" ref="A34:A40" si="3">A33-1</f>
        <v>9.3000000000000007</v>
      </c>
      <c r="B34">
        <v>3</v>
      </c>
      <c r="C34">
        <f t="shared" ca="1" si="2"/>
        <v>-2</v>
      </c>
      <c r="D34" t="str">
        <f ca="1">INDEX(Activities[ACTIVITY],MATCH($C34,Activities[Id],0))</f>
        <v>Milestone 2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>
        <f ca="1">GridCalc</f>
        <v>9.3000000000000007</v>
      </c>
      <c r="O34">
        <f ca="1">GridCalc</f>
        <v>9.3000000000000007</v>
      </c>
      <c r="P34">
        <f ca="1">GridCalc</f>
        <v>9.3000000000000007</v>
      </c>
      <c r="Q34">
        <f ca="1">GridCalc</f>
        <v>9.3000000000000007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>
      <c r="A35">
        <f t="shared" si="3"/>
        <v>8.3000000000000007</v>
      </c>
      <c r="B35">
        <v>4</v>
      </c>
      <c r="C35">
        <f t="shared" ca="1" si="2"/>
        <v>-1</v>
      </c>
      <c r="D35" t="str">
        <f ca="1">INDEX(Activities[ACTIVITY],MATCH($C35,Activities[Id],0))</f>
        <v>Milestone 3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>
        <f ca="1">GridCalc</f>
        <v>8.3000000000000007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>
      <c r="A36">
        <f t="shared" si="3"/>
        <v>7.3000000000000007</v>
      </c>
      <c r="B36">
        <v>5</v>
      </c>
      <c r="C36">
        <f t="shared" ca="1" si="2"/>
        <v>0</v>
      </c>
      <c r="D36" t="str">
        <f ca="1">INDEX(Activities[ACTIVITY],MATCH($C36,Activities[Id],0))</f>
        <v>Milestone 4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>
        <f ca="1">GridCalc</f>
        <v>7.3000000000000007</v>
      </c>
      <c r="T36">
        <f ca="1">GridCalc</f>
        <v>7.3000000000000007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>
      <c r="A37">
        <f t="shared" si="3"/>
        <v>6.3000000000000007</v>
      </c>
      <c r="B37">
        <v>6</v>
      </c>
      <c r="C37">
        <f t="shared" ca="1" si="2"/>
        <v>1</v>
      </c>
      <c r="D37" t="str">
        <f ca="1">INDEX(Activities[ACTIVITY],MATCH($C37,Activities[Id],0))</f>
        <v>Milestone 5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>
        <f ca="1">GridCalc</f>
        <v>6.3000000000000007</v>
      </c>
      <c r="W37">
        <f ca="1">GridCalc</f>
        <v>6.3000000000000007</v>
      </c>
      <c r="X37">
        <f ca="1">GridCalc</f>
        <v>6.3000000000000007</v>
      </c>
      <c r="Y37">
        <f ca="1">GridCalc</f>
        <v>6.3000000000000007</v>
      </c>
      <c r="Z37">
        <f ca="1">GridCalc</f>
        <v>6.3000000000000007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>
      <c r="A38">
        <f t="shared" si="3"/>
        <v>5.3000000000000007</v>
      </c>
      <c r="B38">
        <v>7</v>
      </c>
      <c r="C38">
        <f t="shared" ca="1" si="2"/>
        <v>2</v>
      </c>
      <c r="D38" t="str">
        <f ca="1">INDEX(Activities[ACTIVITY],MATCH($C38,Activities[Id],0))</f>
        <v>Milestone 6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>
        <f ca="1">GridCalc</f>
        <v>5.3000000000000007</v>
      </c>
      <c r="AC38">
        <f ca="1">GridCalc</f>
        <v>5.3000000000000007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>
      <c r="A39">
        <f t="shared" si="3"/>
        <v>4.3000000000000007</v>
      </c>
      <c r="B39">
        <v>8</v>
      </c>
      <c r="C39">
        <f t="shared" ca="1" si="2"/>
        <v>3</v>
      </c>
      <c r="D39" t="str">
        <f ca="1">INDEX(Activities[ACTIVITY],MATCH($C39,Activities[Id],0))</f>
        <v>Milestone 7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>
        <f ca="1">GridCalc</f>
        <v>4.3000000000000007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>
      <c r="A40">
        <f t="shared" si="3"/>
        <v>3.3000000000000007</v>
      </c>
      <c r="B40">
        <v>9</v>
      </c>
      <c r="C40">
        <f t="shared" ca="1" si="2"/>
        <v>4</v>
      </c>
      <c r="D40" t="str">
        <f ca="1">INDEX(Activities[ACTIVITY],MATCH($C40,Activities[Id],0))</f>
        <v>Project End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>
        <f ca="1">GridCalc</f>
        <v>3.3000000000000007</v>
      </c>
      <c r="AF40">
        <f ca="1">GridCalc</f>
        <v>3.3000000000000007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>
      <c r="E43" s="1">
        <f ca="1">E31</f>
        <v>43369</v>
      </c>
      <c r="F43" s="1">
        <f t="shared" ref="F43:AH43" ca="1" si="4">F31</f>
        <v>43370</v>
      </c>
      <c r="G43" s="1">
        <f t="shared" ca="1" si="4"/>
        <v>43371</v>
      </c>
      <c r="H43" s="1">
        <f t="shared" ca="1" si="4"/>
        <v>43372</v>
      </c>
      <c r="I43" s="1">
        <f t="shared" ca="1" si="4"/>
        <v>43373</v>
      </c>
      <c r="J43" s="1">
        <f t="shared" ca="1" si="4"/>
        <v>43374</v>
      </c>
      <c r="K43" s="1">
        <f t="shared" ca="1" si="4"/>
        <v>43375</v>
      </c>
      <c r="L43" s="1">
        <f t="shared" ca="1" si="4"/>
        <v>43376</v>
      </c>
      <c r="M43" s="1">
        <f t="shared" ca="1" si="4"/>
        <v>43377</v>
      </c>
      <c r="N43" s="1">
        <f t="shared" ca="1" si="4"/>
        <v>43378</v>
      </c>
      <c r="O43" s="1">
        <f t="shared" ca="1" si="4"/>
        <v>43379</v>
      </c>
      <c r="P43" s="1">
        <f t="shared" ca="1" si="4"/>
        <v>43380</v>
      </c>
      <c r="Q43" s="1">
        <f t="shared" ca="1" si="4"/>
        <v>43381</v>
      </c>
      <c r="R43" s="1">
        <f t="shared" ca="1" si="4"/>
        <v>43382</v>
      </c>
      <c r="S43" s="1">
        <f t="shared" ca="1" si="4"/>
        <v>43383</v>
      </c>
      <c r="T43" s="1">
        <f t="shared" ca="1" si="4"/>
        <v>43384</v>
      </c>
      <c r="U43" s="1">
        <f t="shared" ca="1" si="4"/>
        <v>43385</v>
      </c>
      <c r="V43" s="1">
        <f t="shared" ca="1" si="4"/>
        <v>43386</v>
      </c>
      <c r="W43" s="1">
        <f t="shared" ca="1" si="4"/>
        <v>43387</v>
      </c>
      <c r="X43" s="1">
        <f t="shared" ca="1" si="4"/>
        <v>43388</v>
      </c>
      <c r="Y43" s="1">
        <f t="shared" ca="1" si="4"/>
        <v>43389</v>
      </c>
      <c r="Z43" s="1">
        <f t="shared" ca="1" si="4"/>
        <v>43390</v>
      </c>
      <c r="AA43" s="1">
        <f t="shared" ca="1" si="4"/>
        <v>43391</v>
      </c>
      <c r="AB43" s="1">
        <f t="shared" ca="1" si="4"/>
        <v>43392</v>
      </c>
      <c r="AC43" s="1">
        <f t="shared" ca="1" si="4"/>
        <v>43393</v>
      </c>
      <c r="AD43" s="1">
        <f t="shared" ca="1" si="4"/>
        <v>43394</v>
      </c>
      <c r="AE43" s="1">
        <f t="shared" ca="1" si="4"/>
        <v>43395</v>
      </c>
      <c r="AF43" s="1">
        <f t="shared" ca="1" si="4"/>
        <v>43396</v>
      </c>
      <c r="AG43" s="1">
        <f t="shared" ca="1" si="4"/>
        <v>43397</v>
      </c>
      <c r="AH43" s="1">
        <f t="shared" ca="1" si="4"/>
        <v>43398</v>
      </c>
    </row>
    <row r="44" spans="1:35">
      <c r="C44">
        <f ca="1">C32</f>
        <v>-4</v>
      </c>
      <c r="D44" t="str">
        <f ca="1">UPPER(INDEX(Activities[ACTIVITY],MATCH($C44,Activities[Id],0)))</f>
        <v>PROJECT START</v>
      </c>
      <c r="E44" t="e">
        <f t="shared" ref="E44:AH44" ca="1" si="5">IF(ISERROR(F32),E32,NA())</f>
        <v>#N/A</v>
      </c>
      <c r="F44" t="e">
        <f t="shared" ca="1" si="5"/>
        <v>#N/A</v>
      </c>
      <c r="G44">
        <f t="shared" ca="1" si="5"/>
        <v>11.3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>
      <c r="C45">
        <f t="shared" ref="C45:C52" ca="1" si="6">C33</f>
        <v>-3</v>
      </c>
      <c r="D45" t="str">
        <f ca="1">UPPER(INDEX(Activities[ACTIVITY],MATCH($C45,Activities[Id],0)))</f>
        <v>MILESTONE 1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>
        <f t="shared" ca="1" si="7"/>
        <v>10.3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>
      <c r="C46">
        <f t="shared" ca="1" si="6"/>
        <v>-2</v>
      </c>
      <c r="D46" t="str">
        <f ca="1">UPPER(INDEX(Activities[ACTIVITY],MATCH($C46,Activities[Id],0)))</f>
        <v>MILESTONE 2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>
        <f t="shared" ca="1" si="8"/>
        <v>9.3000000000000007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>
      <c r="C47">
        <f t="shared" ca="1" si="6"/>
        <v>-1</v>
      </c>
      <c r="D47" t="str">
        <f ca="1">UPPER(INDEX(Activities[ACTIVITY],MATCH($C47,Activities[Id],0)))</f>
        <v>MILESTONE 3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>
        <f t="shared" ca="1" si="9"/>
        <v>8.3000000000000007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>
      <c r="C48">
        <f t="shared" ca="1" si="6"/>
        <v>0</v>
      </c>
      <c r="D48" t="str">
        <f ca="1">UPPER(INDEX(Activities[ACTIVITY],MATCH($C48,Activities[Id],0)))</f>
        <v>MILESTONE 4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>
        <f t="shared" ca="1" si="10"/>
        <v>7.3000000000000007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>
      <c r="C49">
        <f t="shared" ca="1" si="6"/>
        <v>1</v>
      </c>
      <c r="D49" t="str">
        <f ca="1">UPPER(INDEX(Activities[ACTIVITY],MATCH($C49,Activities[Id],0)))</f>
        <v>MILESTONE 5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>
        <f t="shared" ca="1" si="11"/>
        <v>6.3000000000000007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>
      <c r="C50">
        <f t="shared" ca="1" si="6"/>
        <v>2</v>
      </c>
      <c r="D50" t="str">
        <f ca="1">UPPER(INDEX(Activities[ACTIVITY],MATCH($C50,Activities[Id],0)))</f>
        <v>MILESTONE 6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>
        <f t="shared" ca="1" si="12"/>
        <v>5.3000000000000007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>
      <c r="C51">
        <f t="shared" ca="1" si="6"/>
        <v>3</v>
      </c>
      <c r="D51" t="str">
        <f ca="1">UPPER(INDEX(Activities[ACTIVITY],MATCH($C51,Activities[Id],0)))</f>
        <v>MILESTONE 7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>
        <f t="shared" ca="1" si="13"/>
        <v>4.3000000000000007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>
      <c r="C52">
        <f t="shared" ca="1" si="6"/>
        <v>4</v>
      </c>
      <c r="D52" t="str">
        <f ca="1">UPPER(INDEX(Activities[ACTIVITY],MATCH($C52,Activities[Id],0)))</f>
        <v>PROJECT END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>
        <f t="shared" ca="1" si="14"/>
        <v>3.3000000000000007</v>
      </c>
      <c r="AG52" t="e">
        <f t="shared" ca="1" si="14"/>
        <v>#N/A</v>
      </c>
      <c r="AH52" t="e">
        <f t="shared" ca="1" si="14"/>
        <v>#N/A</v>
      </c>
    </row>
    <row r="55" spans="3:34">
      <c r="E55" s="1">
        <f ca="1">E31</f>
        <v>43369</v>
      </c>
      <c r="F55" s="1">
        <f t="shared" ref="F55:AH55" ca="1" si="15">F31</f>
        <v>43370</v>
      </c>
      <c r="G55" s="1">
        <f t="shared" ca="1" si="15"/>
        <v>43371</v>
      </c>
      <c r="H55" s="1">
        <f t="shared" ca="1" si="15"/>
        <v>43372</v>
      </c>
      <c r="I55" s="1">
        <f t="shared" ca="1" si="15"/>
        <v>43373</v>
      </c>
      <c r="J55" s="1">
        <f t="shared" ca="1" si="15"/>
        <v>43374</v>
      </c>
      <c r="K55" s="1">
        <f t="shared" ca="1" si="15"/>
        <v>43375</v>
      </c>
      <c r="L55" s="1">
        <f t="shared" ca="1" si="15"/>
        <v>43376</v>
      </c>
      <c r="M55" s="1">
        <f t="shared" ca="1" si="15"/>
        <v>43377</v>
      </c>
      <c r="N55" s="1">
        <f t="shared" ca="1" si="15"/>
        <v>43378</v>
      </c>
      <c r="O55" s="1">
        <f t="shared" ca="1" si="15"/>
        <v>43379</v>
      </c>
      <c r="P55" s="1">
        <f t="shared" ca="1" si="15"/>
        <v>43380</v>
      </c>
      <c r="Q55" s="1">
        <f t="shared" ca="1" si="15"/>
        <v>43381</v>
      </c>
      <c r="R55" s="1">
        <f t="shared" ca="1" si="15"/>
        <v>43382</v>
      </c>
      <c r="S55" s="1">
        <f t="shared" ca="1" si="15"/>
        <v>43383</v>
      </c>
      <c r="T55" s="1">
        <f t="shared" ca="1" si="15"/>
        <v>43384</v>
      </c>
      <c r="U55" s="1">
        <f t="shared" ca="1" si="15"/>
        <v>43385</v>
      </c>
      <c r="V55" s="1">
        <f t="shared" ca="1" si="15"/>
        <v>43386</v>
      </c>
      <c r="W55" s="1">
        <f t="shared" ca="1" si="15"/>
        <v>43387</v>
      </c>
      <c r="X55" s="1">
        <f t="shared" ca="1" si="15"/>
        <v>43388</v>
      </c>
      <c r="Y55" s="1">
        <f t="shared" ca="1" si="15"/>
        <v>43389</v>
      </c>
      <c r="Z55" s="1">
        <f t="shared" ca="1" si="15"/>
        <v>43390</v>
      </c>
      <c r="AA55" s="1">
        <f t="shared" ca="1" si="15"/>
        <v>43391</v>
      </c>
      <c r="AB55" s="1">
        <f t="shared" ca="1" si="15"/>
        <v>43392</v>
      </c>
      <c r="AC55" s="1">
        <f t="shared" ca="1" si="15"/>
        <v>43393</v>
      </c>
      <c r="AD55" s="1">
        <f t="shared" ca="1" si="15"/>
        <v>43394</v>
      </c>
      <c r="AE55" s="1">
        <f t="shared" ca="1" si="15"/>
        <v>43395</v>
      </c>
      <c r="AF55" s="1">
        <f t="shared" ca="1" si="15"/>
        <v>43396</v>
      </c>
      <c r="AG55" s="1">
        <f t="shared" ca="1" si="15"/>
        <v>43397</v>
      </c>
      <c r="AH55" s="1">
        <f t="shared" ca="1" si="15"/>
        <v>43398</v>
      </c>
    </row>
    <row r="56" spans="3:34">
      <c r="D56" t="s">
        <v>29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>
      <c r="D58" s="3">
        <f ca="1">DATE(YEAR(MIN(E55:AH55)),MONTH(MIN(E55:AH55)),1)</f>
        <v>43344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 t="e">
        <f t="shared" ca="1" si="17"/>
        <v>#N/A</v>
      </c>
      <c r="K58" t="e">
        <f t="shared" ca="1" si="17"/>
        <v>#N/A</v>
      </c>
      <c r="L58" t="e">
        <f t="shared" ca="1" si="17"/>
        <v>#N/A</v>
      </c>
      <c r="M58" t="e">
        <f t="shared" ca="1" si="17"/>
        <v>#N/A</v>
      </c>
      <c r="N58" t="e">
        <f t="shared" ca="1" si="17"/>
        <v>#N/A</v>
      </c>
      <c r="O58" t="e">
        <f t="shared" ca="1" si="17"/>
        <v>#N/A</v>
      </c>
      <c r="P58" t="e">
        <f t="shared" ca="1" si="17"/>
        <v>#N/A</v>
      </c>
      <c r="Q58" t="e">
        <f t="shared" ca="1" si="17"/>
        <v>#N/A</v>
      </c>
      <c r="R58" t="e">
        <f t="shared" ca="1" si="17"/>
        <v>#N/A</v>
      </c>
      <c r="S58" t="e">
        <f t="shared" ca="1" si="17"/>
        <v>#N/A</v>
      </c>
      <c r="T58" t="e">
        <f t="shared" ca="1" si="17"/>
        <v>#N/A</v>
      </c>
      <c r="U58" t="e">
        <f t="shared" ca="1" si="17"/>
        <v>#N/A</v>
      </c>
      <c r="V58" t="e">
        <f t="shared" ca="1" si="17"/>
        <v>#N/A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ht="30">
      <c r="D59" s="3" t="str">
        <f ca="1">TEXT(D58,"mmm yyyy") &amp; " - Top Band"</f>
        <v>Sep 2018 - Top Band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 t="e">
        <f t="shared" ca="1" si="18"/>
        <v>#N/A</v>
      </c>
      <c r="K59" t="e">
        <f t="shared" ca="1" si="18"/>
        <v>#N/A</v>
      </c>
      <c r="L59" t="e">
        <f t="shared" ca="1" si="18"/>
        <v>#N/A</v>
      </c>
      <c r="M59" t="e">
        <f t="shared" ca="1" si="18"/>
        <v>#N/A</v>
      </c>
      <c r="N59" t="e">
        <f t="shared" ca="1" si="18"/>
        <v>#N/A</v>
      </c>
      <c r="O59" t="e">
        <f t="shared" ca="1" si="18"/>
        <v>#N/A</v>
      </c>
      <c r="P59" t="e">
        <f t="shared" ca="1" si="18"/>
        <v>#N/A</v>
      </c>
      <c r="Q59" t="e">
        <f t="shared" ca="1" si="18"/>
        <v>#N/A</v>
      </c>
      <c r="R59" t="e">
        <f t="shared" ca="1" si="18"/>
        <v>#N/A</v>
      </c>
      <c r="S59" t="e">
        <f t="shared" ca="1" si="18"/>
        <v>#N/A</v>
      </c>
      <c r="T59" t="e">
        <f t="shared" ca="1" si="18"/>
        <v>#N/A</v>
      </c>
      <c r="U59" t="e">
        <f t="shared" ca="1" si="18"/>
        <v>#N/A</v>
      </c>
      <c r="V59" t="e">
        <f t="shared" ca="1" si="18"/>
        <v>#N/A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>
      <c r="D60" s="3"/>
    </row>
    <row r="61" spans="3:34">
      <c r="D61" s="3">
        <f ca="1">EOMONTH(D58,0)+1</f>
        <v>43374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>
        <f t="shared" ca="1" si="19"/>
        <v>0.5</v>
      </c>
      <c r="K61">
        <f t="shared" ca="1" si="19"/>
        <v>0.5</v>
      </c>
      <c r="L61">
        <f t="shared" ca="1" si="19"/>
        <v>0.5</v>
      </c>
      <c r="M61">
        <f t="shared" ca="1" si="19"/>
        <v>0.5</v>
      </c>
      <c r="N61">
        <f t="shared" ca="1" si="19"/>
        <v>0.5</v>
      </c>
      <c r="O61">
        <f t="shared" ca="1" si="19"/>
        <v>0.5</v>
      </c>
      <c r="P61">
        <f t="shared" ca="1" si="19"/>
        <v>0.5</v>
      </c>
      <c r="Q61">
        <f t="shared" ca="1" si="19"/>
        <v>0.5</v>
      </c>
      <c r="R61">
        <f t="shared" ca="1" si="19"/>
        <v>0.5</v>
      </c>
      <c r="S61">
        <f t="shared" ca="1" si="19"/>
        <v>0.5</v>
      </c>
      <c r="T61">
        <f t="shared" ca="1" si="19"/>
        <v>0.5</v>
      </c>
      <c r="U61">
        <f t="shared" ca="1" si="19"/>
        <v>0.5</v>
      </c>
      <c r="V61">
        <f t="shared" ca="1" si="19"/>
        <v>0.5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30">
      <c r="D62" s="3" t="str">
        <f ca="1">TEXT(D61,"mmm yyyy") &amp; " - Top Band"</f>
        <v>Oct 2018 - Top Band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>
        <f t="shared" ca="1" si="20"/>
        <v>13</v>
      </c>
      <c r="K62">
        <f t="shared" ca="1" si="20"/>
        <v>13</v>
      </c>
      <c r="L62">
        <f t="shared" ca="1" si="20"/>
        <v>13</v>
      </c>
      <c r="M62">
        <f t="shared" ca="1" si="20"/>
        <v>13</v>
      </c>
      <c r="N62">
        <f t="shared" ca="1" si="20"/>
        <v>13</v>
      </c>
      <c r="O62">
        <f t="shared" ca="1" si="20"/>
        <v>13</v>
      </c>
      <c r="P62">
        <f t="shared" ca="1" si="20"/>
        <v>13</v>
      </c>
      <c r="Q62">
        <f t="shared" ca="1" si="20"/>
        <v>13</v>
      </c>
      <c r="R62">
        <f t="shared" ca="1" si="20"/>
        <v>13</v>
      </c>
      <c r="S62">
        <f t="shared" ca="1" si="20"/>
        <v>13</v>
      </c>
      <c r="T62">
        <f t="shared" ca="1" si="20"/>
        <v>13</v>
      </c>
      <c r="U62">
        <f t="shared" ca="1" si="20"/>
        <v>13</v>
      </c>
      <c r="V62">
        <f t="shared" ca="1" si="20"/>
        <v>13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>
      <c r="D63" s="3"/>
    </row>
    <row r="65" spans="4:34">
      <c r="D65" s="3">
        <f ca="1">D58+1</f>
        <v>43345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>
      <c r="D66" s="3">
        <f ca="1">D61+1</f>
        <v>43375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>
        <f t="shared" ca="1" si="21"/>
        <v>0.5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 t="e">
        <f t="shared" ca="1" si="21"/>
        <v>#N/A</v>
      </c>
      <c r="R66" t="e">
        <f t="shared" ca="1" si="21"/>
        <v>#N/A</v>
      </c>
      <c r="S66" t="e">
        <f t="shared" ca="1" si="21"/>
        <v>#N/A</v>
      </c>
      <c r="T66" t="e">
        <f t="shared" ca="1" si="21"/>
        <v>#N/A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>
      <c r="D70">
        <v>3</v>
      </c>
      <c r="E70" t="str">
        <f ca="1">LEFT(UPPER(TEXT(E55,"ddd")),$D70)</f>
        <v>WED</v>
      </c>
      <c r="F70" t="str">
        <f t="shared" ref="F70:AH70" ca="1" si="23">LEFT(UPPER(TEXT(F55,"ddd")),$D70)</f>
        <v>THU</v>
      </c>
      <c r="G70" t="str">
        <f t="shared" ca="1" si="23"/>
        <v>FRI</v>
      </c>
      <c r="H70" t="str">
        <f t="shared" ca="1" si="23"/>
        <v>SAT</v>
      </c>
      <c r="I70" t="str">
        <f t="shared" ca="1" si="23"/>
        <v>SUN</v>
      </c>
      <c r="J70" t="str">
        <f t="shared" ca="1" si="23"/>
        <v>MON</v>
      </c>
      <c r="K70" t="str">
        <f t="shared" ca="1" si="23"/>
        <v>TUE</v>
      </c>
      <c r="L70" t="str">
        <f t="shared" ca="1" si="23"/>
        <v>WED</v>
      </c>
      <c r="M70" t="str">
        <f t="shared" ca="1" si="23"/>
        <v>THU</v>
      </c>
      <c r="N70" t="str">
        <f t="shared" ca="1" si="23"/>
        <v>FRI</v>
      </c>
      <c r="O70" t="str">
        <f t="shared" ca="1" si="23"/>
        <v>SAT</v>
      </c>
      <c r="P70" t="str">
        <f t="shared" ca="1" si="23"/>
        <v>SUN</v>
      </c>
      <c r="Q70" t="str">
        <f t="shared" ca="1" si="23"/>
        <v>MON</v>
      </c>
      <c r="R70" t="str">
        <f t="shared" ca="1" si="23"/>
        <v>TUE</v>
      </c>
      <c r="S70" t="str">
        <f t="shared" ca="1" si="23"/>
        <v>WED</v>
      </c>
      <c r="T70" t="str">
        <f t="shared" ca="1" si="23"/>
        <v>THU</v>
      </c>
      <c r="U70" t="str">
        <f t="shared" ca="1" si="23"/>
        <v>FRI</v>
      </c>
      <c r="V70" t="str">
        <f t="shared" ca="1" si="23"/>
        <v>SAT</v>
      </c>
      <c r="W70" t="str">
        <f t="shared" ca="1" si="23"/>
        <v>SUN</v>
      </c>
      <c r="X70" t="str">
        <f t="shared" ca="1" si="23"/>
        <v>MON</v>
      </c>
      <c r="Y70" t="str">
        <f t="shared" ca="1" si="23"/>
        <v>TUE</v>
      </c>
      <c r="Z70" t="str">
        <f t="shared" ca="1" si="23"/>
        <v>WED</v>
      </c>
      <c r="AA70" t="str">
        <f t="shared" ca="1" si="23"/>
        <v>THU</v>
      </c>
      <c r="AB70" t="str">
        <f t="shared" ca="1" si="23"/>
        <v>FRI</v>
      </c>
      <c r="AC70" t="str">
        <f t="shared" ca="1" si="23"/>
        <v>SAT</v>
      </c>
      <c r="AD70" t="str">
        <f t="shared" ca="1" si="23"/>
        <v>SUN</v>
      </c>
      <c r="AE70" t="str">
        <f t="shared" ca="1" si="23"/>
        <v>MON</v>
      </c>
      <c r="AF70" t="str">
        <f t="shared" ca="1" si="23"/>
        <v>TUE</v>
      </c>
      <c r="AG70" t="str">
        <f t="shared" ca="1" si="23"/>
        <v>WED</v>
      </c>
      <c r="AH70" t="str">
        <f t="shared" ca="1" si="23"/>
        <v>THU</v>
      </c>
    </row>
    <row r="71" spans="4:34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>
      <c r="E72" t="str">
        <f ca="1">TEXT(E55,"dd")</f>
        <v>26</v>
      </c>
      <c r="F72" t="str">
        <f t="shared" ref="F72:AH72" ca="1" si="24">TEXT(F55,"dd")</f>
        <v>27</v>
      </c>
      <c r="G72" t="str">
        <f t="shared" ca="1" si="24"/>
        <v>28</v>
      </c>
      <c r="H72" t="str">
        <f t="shared" ca="1" si="24"/>
        <v>29</v>
      </c>
      <c r="I72" t="str">
        <f t="shared" ca="1" si="24"/>
        <v>30</v>
      </c>
      <c r="J72" t="str">
        <f t="shared" ca="1" si="24"/>
        <v>01</v>
      </c>
      <c r="K72" t="str">
        <f t="shared" ca="1" si="24"/>
        <v>02</v>
      </c>
      <c r="L72" t="str">
        <f t="shared" ca="1" si="24"/>
        <v>03</v>
      </c>
      <c r="M72" t="str">
        <f t="shared" ca="1" si="24"/>
        <v>04</v>
      </c>
      <c r="N72" t="str">
        <f t="shared" ca="1" si="24"/>
        <v>05</v>
      </c>
      <c r="O72" t="str">
        <f t="shared" ca="1" si="24"/>
        <v>06</v>
      </c>
      <c r="P72" t="str">
        <f t="shared" ca="1" si="24"/>
        <v>07</v>
      </c>
      <c r="Q72" t="str">
        <f t="shared" ca="1" si="24"/>
        <v>08</v>
      </c>
      <c r="R72" t="str">
        <f t="shared" ca="1" si="24"/>
        <v>09</v>
      </c>
      <c r="S72" t="str">
        <f t="shared" ca="1" si="24"/>
        <v>10</v>
      </c>
      <c r="T72" t="str">
        <f t="shared" ca="1" si="24"/>
        <v>11</v>
      </c>
      <c r="U72" t="str">
        <f t="shared" ca="1" si="24"/>
        <v>12</v>
      </c>
      <c r="V72" t="str">
        <f t="shared" ca="1" si="24"/>
        <v>13</v>
      </c>
      <c r="W72" t="str">
        <f t="shared" ca="1" si="24"/>
        <v>14</v>
      </c>
      <c r="X72" t="str">
        <f t="shared" ca="1" si="24"/>
        <v>15</v>
      </c>
      <c r="Y72" t="str">
        <f t="shared" ca="1" si="24"/>
        <v>16</v>
      </c>
      <c r="Z72" t="str">
        <f t="shared" ca="1" si="24"/>
        <v>17</v>
      </c>
      <c r="AA72" t="str">
        <f t="shared" ca="1" si="24"/>
        <v>18</v>
      </c>
      <c r="AB72" t="str">
        <f t="shared" ca="1" si="24"/>
        <v>19</v>
      </c>
      <c r="AC72" t="str">
        <f t="shared" ca="1" si="24"/>
        <v>20</v>
      </c>
      <c r="AD72" t="str">
        <f t="shared" ca="1" si="24"/>
        <v>21</v>
      </c>
      <c r="AE72" t="str">
        <f t="shared" ca="1" si="24"/>
        <v>22</v>
      </c>
      <c r="AF72" t="str">
        <f t="shared" ca="1" si="24"/>
        <v>23</v>
      </c>
      <c r="AG72" t="str">
        <f t="shared" ca="1" si="24"/>
        <v>24</v>
      </c>
      <c r="AH72" t="str">
        <f t="shared" ca="1" si="24"/>
        <v>25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389B87D2-08C2-42F7-83FD-AE6BE098F19A}"/>
</file>

<file path=customXml/itemProps2.xml><?xml version="1.0" encoding="utf-8"?>
<ds:datastoreItem xmlns:ds="http://schemas.openxmlformats.org/officeDocument/2006/customXml" ds:itemID="{7276BAE7-4D46-47A1-996F-636F4F2E0E79}"/>
</file>

<file path=customXml/itemProps3.xml><?xml version="1.0" encoding="utf-8"?>
<ds:datastoreItem xmlns:ds="http://schemas.openxmlformats.org/officeDocument/2006/customXml" ds:itemID="{2110FEBE-439B-40B0-A664-602BABED88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Michaele Watts</cp:lastModifiedBy>
  <cp:revision/>
  <dcterms:created xsi:type="dcterms:W3CDTF">2017-12-22T01:09:47Z</dcterms:created>
  <dcterms:modified xsi:type="dcterms:W3CDTF">2018-09-26T23:30:36Z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2017-12-22T01:09:52.6920314Z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0x01010079F111ED35F8CC479449609E8A0923A6</vt:lpwstr>
  </property>
</Properties>
</file>