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2de2fcd1fa888/Portfolio Projects/"/>
    </mc:Choice>
  </mc:AlternateContent>
  <xr:revisionPtr revIDLastSave="32" documentId="8_{09F89F01-1384-409C-9AEA-7D867B1CCC74}" xr6:coauthVersionLast="47" xr6:coauthVersionMax="47" xr10:uidLastSave="{89B4B8D2-D392-47D9-9E4F-AB223058A166}"/>
  <bookViews>
    <workbookView xWindow="-120" yWindow="-120" windowWidth="38640" windowHeight="21120" xr2:uid="{139F552B-C618-4EF0-A4A1-C9987B8AE79C}"/>
  </bookViews>
  <sheets>
    <sheet name="P&amp;L, BS &amp; CF" sheetId="3" r:id="rId1"/>
    <sheet name="Sales Team &amp; Cust Acquisition" sheetId="1" r:id="rId2"/>
    <sheet name="CAPEX &amp; Depreciation" sheetId="4" r:id="rId3"/>
    <sheet name="SaaS KPIs &amp; Metric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7" i="3" l="1"/>
  <c r="O12" i="3"/>
  <c r="N42" i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W23" i="2" l="1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C83" i="3" l="1"/>
  <c r="D83" i="3" s="1"/>
  <c r="C78" i="3"/>
  <c r="C80" i="3" s="1"/>
  <c r="D78" i="3"/>
  <c r="D80" i="3" s="1"/>
  <c r="E78" i="3"/>
  <c r="E93" i="3" s="1"/>
  <c r="F78" i="3"/>
  <c r="F80" i="3" s="1"/>
  <c r="G78" i="3"/>
  <c r="H78" i="3"/>
  <c r="H93" i="3" s="1"/>
  <c r="I78" i="3"/>
  <c r="I80" i="3" s="1"/>
  <c r="J78" i="3"/>
  <c r="J93" i="3" s="1"/>
  <c r="K78" i="3"/>
  <c r="L78" i="3"/>
  <c r="M78" i="3"/>
  <c r="M93" i="3" s="1"/>
  <c r="N78" i="3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X14" i="4"/>
  <c r="AX98" i="3" s="1"/>
  <c r="AW14" i="4"/>
  <c r="AW98" i="3" s="1"/>
  <c r="AV14" i="4"/>
  <c r="AV98" i="3" s="1"/>
  <c r="AU14" i="4"/>
  <c r="AU98" i="3" s="1"/>
  <c r="AT14" i="4"/>
  <c r="AT98" i="3" s="1"/>
  <c r="AS14" i="4"/>
  <c r="AS98" i="3" s="1"/>
  <c r="AR14" i="4"/>
  <c r="AR98" i="3" s="1"/>
  <c r="AQ14" i="4"/>
  <c r="AQ98" i="3" s="1"/>
  <c r="AP14" i="4"/>
  <c r="AP98" i="3" s="1"/>
  <c r="AO14" i="4"/>
  <c r="AO98" i="3" s="1"/>
  <c r="AN14" i="4"/>
  <c r="AN98" i="3" s="1"/>
  <c r="AM14" i="4"/>
  <c r="AM98" i="3" s="1"/>
  <c r="AL14" i="4"/>
  <c r="AL98" i="3" s="1"/>
  <c r="AK14" i="4"/>
  <c r="AK98" i="3" s="1"/>
  <c r="AJ14" i="4"/>
  <c r="AJ98" i="3" s="1"/>
  <c r="AI14" i="4"/>
  <c r="AI98" i="3" s="1"/>
  <c r="AH14" i="4"/>
  <c r="AH98" i="3" s="1"/>
  <c r="AG14" i="4"/>
  <c r="AG98" i="3" s="1"/>
  <c r="AF14" i="4"/>
  <c r="AF98" i="3" s="1"/>
  <c r="AE14" i="4"/>
  <c r="AE98" i="3" s="1"/>
  <c r="AD14" i="4"/>
  <c r="AD98" i="3" s="1"/>
  <c r="AC14" i="4"/>
  <c r="AC98" i="3" s="1"/>
  <c r="AB14" i="4"/>
  <c r="AB98" i="3" s="1"/>
  <c r="AA14" i="4"/>
  <c r="AA98" i="3" s="1"/>
  <c r="Z14" i="4"/>
  <c r="Z98" i="3" s="1"/>
  <c r="Y14" i="4"/>
  <c r="Y98" i="3" s="1"/>
  <c r="X14" i="4"/>
  <c r="X98" i="3" s="1"/>
  <c r="W14" i="4"/>
  <c r="W98" i="3" s="1"/>
  <c r="V14" i="4"/>
  <c r="V98" i="3" s="1"/>
  <c r="U14" i="4"/>
  <c r="U98" i="3" s="1"/>
  <c r="T14" i="4"/>
  <c r="T98" i="3" s="1"/>
  <c r="S14" i="4"/>
  <c r="S98" i="3" s="1"/>
  <c r="R14" i="4"/>
  <c r="R98" i="3" s="1"/>
  <c r="Q14" i="4"/>
  <c r="Q98" i="3" s="1"/>
  <c r="P14" i="4"/>
  <c r="P98" i="3" s="1"/>
  <c r="O14" i="4"/>
  <c r="O98" i="3" s="1"/>
  <c r="N14" i="4"/>
  <c r="N98" i="3" s="1"/>
  <c r="M14" i="4"/>
  <c r="M98" i="3" s="1"/>
  <c r="L14" i="4"/>
  <c r="L98" i="3" s="1"/>
  <c r="K14" i="4"/>
  <c r="K98" i="3" s="1"/>
  <c r="J14" i="4"/>
  <c r="J98" i="3" s="1"/>
  <c r="I14" i="4"/>
  <c r="I98" i="3" s="1"/>
  <c r="H14" i="4"/>
  <c r="H98" i="3" s="1"/>
  <c r="G14" i="4"/>
  <c r="G98" i="3" s="1"/>
  <c r="F14" i="4"/>
  <c r="F98" i="3" s="1"/>
  <c r="E14" i="4"/>
  <c r="E98" i="3" s="1"/>
  <c r="D14" i="4"/>
  <c r="D98" i="3" s="1"/>
  <c r="C14" i="4"/>
  <c r="C71" i="3" s="1"/>
  <c r="L93" i="3" l="1"/>
  <c r="AS24" i="4"/>
  <c r="AT24" i="4"/>
  <c r="AN24" i="4"/>
  <c r="AO24" i="4"/>
  <c r="AP24" i="4"/>
  <c r="AV24" i="4"/>
  <c r="AX24" i="4"/>
  <c r="D71" i="3"/>
  <c r="E71" i="3" s="1"/>
  <c r="F71" i="3" s="1"/>
  <c r="G71" i="3" s="1"/>
  <c r="H71" i="3" s="1"/>
  <c r="AR24" i="4"/>
  <c r="AW24" i="4"/>
  <c r="C98" i="3"/>
  <c r="K93" i="3"/>
  <c r="G93" i="3"/>
  <c r="N93" i="3"/>
  <c r="E80" i="3"/>
  <c r="G80" i="3"/>
  <c r="E83" i="3"/>
  <c r="H80" i="3"/>
  <c r="C72" i="3"/>
  <c r="J80" i="3"/>
  <c r="K80" i="3"/>
  <c r="L80" i="3"/>
  <c r="I93" i="3"/>
  <c r="F93" i="3"/>
  <c r="M80" i="3"/>
  <c r="N80" i="3"/>
  <c r="D93" i="3"/>
  <c r="AM24" i="4"/>
  <c r="AQ24" i="4"/>
  <c r="AU24" i="4"/>
  <c r="D24" i="4"/>
  <c r="C24" i="4"/>
  <c r="C51" i="3" s="1"/>
  <c r="C94" i="3" s="1"/>
  <c r="E24" i="4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0" i="3"/>
  <c r="N50" i="3"/>
  <c r="M50" i="3"/>
  <c r="L50" i="3"/>
  <c r="K50" i="3"/>
  <c r="J50" i="3"/>
  <c r="I50" i="3"/>
  <c r="H50" i="3"/>
  <c r="G50" i="3"/>
  <c r="F50" i="3"/>
  <c r="E50" i="3"/>
  <c r="D50" i="3"/>
  <c r="C53" i="3"/>
  <c r="C52" i="3"/>
  <c r="C50" i="3"/>
  <c r="C49" i="3"/>
  <c r="N43" i="3"/>
  <c r="M43" i="3"/>
  <c r="L43" i="3"/>
  <c r="K43" i="3"/>
  <c r="J43" i="3"/>
  <c r="I43" i="3"/>
  <c r="H43" i="3"/>
  <c r="G43" i="3"/>
  <c r="F43" i="3"/>
  <c r="E43" i="3"/>
  <c r="D43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N37" i="3"/>
  <c r="M37" i="3"/>
  <c r="L37" i="3"/>
  <c r="K37" i="3"/>
  <c r="J37" i="3"/>
  <c r="I37" i="3"/>
  <c r="H37" i="3"/>
  <c r="G37" i="3"/>
  <c r="F37" i="3"/>
  <c r="E37" i="3"/>
  <c r="D37" i="3"/>
  <c r="C43" i="3"/>
  <c r="C42" i="3"/>
  <c r="C41" i="3"/>
  <c r="C40" i="3"/>
  <c r="C39" i="3"/>
  <c r="C38" i="3"/>
  <c r="C37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N31" i="3" s="1"/>
  <c r="N32" i="3" s="1"/>
  <c r="M25" i="3"/>
  <c r="M31" i="3" s="1"/>
  <c r="M32" i="3" s="1"/>
  <c r="L25" i="3"/>
  <c r="L31" i="3" s="1"/>
  <c r="L32" i="3" s="1"/>
  <c r="K25" i="3"/>
  <c r="K31" i="3" s="1"/>
  <c r="K32" i="3" s="1"/>
  <c r="J25" i="3"/>
  <c r="J31" i="3" s="1"/>
  <c r="J32" i="3" s="1"/>
  <c r="I25" i="3"/>
  <c r="I31" i="3" s="1"/>
  <c r="I32" i="3" s="1"/>
  <c r="H25" i="3"/>
  <c r="H31" i="3" s="1"/>
  <c r="H32" i="3" s="1"/>
  <c r="G25" i="3"/>
  <c r="G31" i="3" s="1"/>
  <c r="G32" i="3" s="1"/>
  <c r="F25" i="3"/>
  <c r="F31" i="3" s="1"/>
  <c r="F32" i="3" s="1"/>
  <c r="E25" i="3"/>
  <c r="E31" i="3" s="1"/>
  <c r="E32" i="3" s="1"/>
  <c r="D25" i="3"/>
  <c r="D31" i="3" s="1"/>
  <c r="D32" i="3" s="1"/>
  <c r="C25" i="3"/>
  <c r="C31" i="3" s="1"/>
  <c r="C32" i="3" s="1"/>
  <c r="N12" i="3"/>
  <c r="M12" i="3"/>
  <c r="L12" i="3"/>
  <c r="K12" i="3"/>
  <c r="J12" i="3"/>
  <c r="I12" i="3"/>
  <c r="H12" i="3"/>
  <c r="G12" i="3"/>
  <c r="F12" i="3"/>
  <c r="E12" i="3"/>
  <c r="D12" i="3"/>
  <c r="C12" i="3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Y21" i="1"/>
  <c r="X21" i="1"/>
  <c r="W21" i="1"/>
  <c r="V21" i="1"/>
  <c r="U21" i="1"/>
  <c r="T21" i="1"/>
  <c r="S21" i="1"/>
  <c r="R21" i="1"/>
  <c r="Q21" i="1"/>
  <c r="P21" i="1"/>
  <c r="O21" i="1"/>
  <c r="N21" i="1"/>
  <c r="Y20" i="1"/>
  <c r="X20" i="1"/>
  <c r="W20" i="1"/>
  <c r="V20" i="1"/>
  <c r="U20" i="1"/>
  <c r="T20" i="1"/>
  <c r="S20" i="1"/>
  <c r="R20" i="1"/>
  <c r="Q20" i="1"/>
  <c r="P20" i="1"/>
  <c r="O20" i="1"/>
  <c r="N20" i="1"/>
  <c r="Y12" i="1"/>
  <c r="X12" i="1"/>
  <c r="W12" i="1"/>
  <c r="V12" i="1"/>
  <c r="U12" i="1"/>
  <c r="T12" i="1"/>
  <c r="S12" i="1"/>
  <c r="R12" i="1"/>
  <c r="Q12" i="1"/>
  <c r="P12" i="1"/>
  <c r="O12" i="1"/>
  <c r="Y72" i="1"/>
  <c r="X72" i="1"/>
  <c r="W72" i="1"/>
  <c r="V72" i="1"/>
  <c r="U72" i="1"/>
  <c r="T72" i="1"/>
  <c r="S72" i="1"/>
  <c r="R72" i="1"/>
  <c r="Q72" i="1"/>
  <c r="P72" i="1"/>
  <c r="O72" i="1"/>
  <c r="Y71" i="1"/>
  <c r="X71" i="1"/>
  <c r="W71" i="1"/>
  <c r="V71" i="1"/>
  <c r="U71" i="1"/>
  <c r="T71" i="1"/>
  <c r="S71" i="1"/>
  <c r="R71" i="1"/>
  <c r="Q71" i="1"/>
  <c r="P71" i="1"/>
  <c r="O71" i="1"/>
  <c r="N72" i="1"/>
  <c r="N71" i="1"/>
  <c r="AW42" i="1"/>
  <c r="AW50" i="1" s="1"/>
  <c r="AV42" i="1"/>
  <c r="AV50" i="1" s="1"/>
  <c r="AV53" i="1" s="1"/>
  <c r="AV70" i="1" s="1"/>
  <c r="AV24" i="2" s="1"/>
  <c r="AU42" i="1"/>
  <c r="AU50" i="1" s="1"/>
  <c r="AT42" i="1"/>
  <c r="AT50" i="1" s="1"/>
  <c r="AT53" i="1" s="1"/>
  <c r="AT70" i="1" s="1"/>
  <c r="AT24" i="2" s="1"/>
  <c r="AS42" i="1"/>
  <c r="AS50" i="1" s="1"/>
  <c r="AR42" i="1"/>
  <c r="AR50" i="1" s="1"/>
  <c r="AR53" i="1" s="1"/>
  <c r="AR70" i="1" s="1"/>
  <c r="AR24" i="2" s="1"/>
  <c r="AQ42" i="1"/>
  <c r="AQ50" i="1" s="1"/>
  <c r="AP42" i="1"/>
  <c r="AP50" i="1" s="1"/>
  <c r="AP53" i="1" s="1"/>
  <c r="AP70" i="1" s="1"/>
  <c r="AP24" i="2" s="1"/>
  <c r="AO42" i="1"/>
  <c r="AO50" i="1" s="1"/>
  <c r="AN42" i="1"/>
  <c r="AN50" i="1" s="1"/>
  <c r="AN53" i="1" s="1"/>
  <c r="AN70" i="1" s="1"/>
  <c r="AN24" i="2" s="1"/>
  <c r="AM42" i="1"/>
  <c r="AM50" i="1" s="1"/>
  <c r="AL42" i="1"/>
  <c r="AL50" i="1" s="1"/>
  <c r="AL53" i="1" s="1"/>
  <c r="AL70" i="1" s="1"/>
  <c r="AL24" i="2" s="1"/>
  <c r="AK42" i="1"/>
  <c r="AK50" i="1" s="1"/>
  <c r="AW58" i="1" s="1"/>
  <c r="AW15" i="2" s="1"/>
  <c r="AJ42" i="1"/>
  <c r="AJ50" i="1" s="1"/>
  <c r="AJ53" i="1" s="1"/>
  <c r="AJ70" i="1" s="1"/>
  <c r="AJ24" i="2" s="1"/>
  <c r="AI42" i="1"/>
  <c r="AI50" i="1" s="1"/>
  <c r="AH42" i="1"/>
  <c r="AH50" i="1" s="1"/>
  <c r="AH53" i="1" s="1"/>
  <c r="AH70" i="1" s="1"/>
  <c r="AH24" i="2" s="1"/>
  <c r="AG42" i="1"/>
  <c r="AG50" i="1" s="1"/>
  <c r="AF42" i="1"/>
  <c r="AF50" i="1" s="1"/>
  <c r="AF53" i="1" s="1"/>
  <c r="AF70" i="1" s="1"/>
  <c r="AF24" i="2" s="1"/>
  <c r="AE42" i="1"/>
  <c r="AE50" i="1" s="1"/>
  <c r="AD42" i="1"/>
  <c r="AD50" i="1" s="1"/>
  <c r="AD53" i="1" s="1"/>
  <c r="AD70" i="1" s="1"/>
  <c r="AD24" i="2" s="1"/>
  <c r="AC42" i="1"/>
  <c r="AC50" i="1" s="1"/>
  <c r="AB42" i="1"/>
  <c r="AB50" i="1" s="1"/>
  <c r="AB53" i="1" s="1"/>
  <c r="AB70" i="1" s="1"/>
  <c r="AB24" i="2" s="1"/>
  <c r="AA42" i="1"/>
  <c r="Z42" i="1"/>
  <c r="Z46" i="1" s="1"/>
  <c r="AA119" i="3" s="1"/>
  <c r="AA37" i="3" s="1"/>
  <c r="Z25" i="2" s="1"/>
  <c r="Y42" i="1"/>
  <c r="Y50" i="1" s="1"/>
  <c r="X42" i="1"/>
  <c r="X50" i="1" s="1"/>
  <c r="AJ58" i="1" s="1"/>
  <c r="W42" i="1"/>
  <c r="V42" i="1"/>
  <c r="V50" i="1" s="1"/>
  <c r="AH58" i="1" s="1"/>
  <c r="U42" i="1"/>
  <c r="U50" i="1" s="1"/>
  <c r="T42" i="1"/>
  <c r="T50" i="1" s="1"/>
  <c r="AF58" i="1" s="1"/>
  <c r="S42" i="1"/>
  <c r="S50" i="1" s="1"/>
  <c r="R42" i="1"/>
  <c r="R50" i="1" s="1"/>
  <c r="AD58" i="1" s="1"/>
  <c r="Q42" i="1"/>
  <c r="P42" i="1"/>
  <c r="P46" i="1" s="1"/>
  <c r="Q119" i="3" s="1"/>
  <c r="Q37" i="3" s="1"/>
  <c r="P25" i="2" s="1"/>
  <c r="O42" i="1"/>
  <c r="O50" i="1" s="1"/>
  <c r="N46" i="1"/>
  <c r="O119" i="3" s="1"/>
  <c r="O37" i="3" s="1"/>
  <c r="N25" i="2" s="1"/>
  <c r="AT17" i="1" l="1"/>
  <c r="AR17" i="1"/>
  <c r="N22" i="1"/>
  <c r="R22" i="1"/>
  <c r="Y22" i="1"/>
  <c r="AT58" i="1"/>
  <c r="AT15" i="2" s="1"/>
  <c r="AV58" i="1"/>
  <c r="AV57" i="1" s="1"/>
  <c r="AV60" i="1" s="1"/>
  <c r="AV20" i="1" s="1"/>
  <c r="AF12" i="1"/>
  <c r="AF15" i="2"/>
  <c r="AD12" i="1"/>
  <c r="AD15" i="2"/>
  <c r="AH12" i="1"/>
  <c r="AH15" i="2"/>
  <c r="AN17" i="1"/>
  <c r="AJ12" i="1"/>
  <c r="AJ15" i="2"/>
  <c r="AN58" i="1"/>
  <c r="AN57" i="1" s="1"/>
  <c r="AN60" i="1" s="1"/>
  <c r="AN20" i="1" s="1"/>
  <c r="AP58" i="1"/>
  <c r="AP57" i="1" s="1"/>
  <c r="AP60" i="1" s="1"/>
  <c r="AP20" i="1" s="1"/>
  <c r="AP17" i="1"/>
  <c r="AV12" i="1"/>
  <c r="AV15" i="2"/>
  <c r="AV17" i="1"/>
  <c r="AB17" i="1"/>
  <c r="O22" i="1"/>
  <c r="Q22" i="1"/>
  <c r="AF17" i="1"/>
  <c r="AD10" i="1"/>
  <c r="AD28" i="2" s="1"/>
  <c r="S22" i="1"/>
  <c r="P22" i="1"/>
  <c r="AH17" i="1"/>
  <c r="AL10" i="1"/>
  <c r="AL28" i="2" s="1"/>
  <c r="U22" i="1"/>
  <c r="AP10" i="1"/>
  <c r="AP28" i="2" s="1"/>
  <c r="V22" i="1"/>
  <c r="AD17" i="1"/>
  <c r="T22" i="1"/>
  <c r="AT10" i="1"/>
  <c r="AT28" i="2" s="1"/>
  <c r="W22" i="1"/>
  <c r="AR58" i="1"/>
  <c r="AR57" i="1" s="1"/>
  <c r="AR60" i="1" s="1"/>
  <c r="AR20" i="1" s="1"/>
  <c r="AH10" i="1"/>
  <c r="AH28" i="2" s="1"/>
  <c r="AJ17" i="1"/>
  <c r="AL17" i="1"/>
  <c r="X22" i="1"/>
  <c r="C73" i="3"/>
  <c r="F83" i="3"/>
  <c r="I71" i="3"/>
  <c r="F24" i="4"/>
  <c r="F51" i="3" s="1"/>
  <c r="D44" i="3"/>
  <c r="D45" i="3" s="1"/>
  <c r="F44" i="3"/>
  <c r="F45" i="3" s="1"/>
  <c r="H44" i="3"/>
  <c r="H45" i="3" s="1"/>
  <c r="J44" i="3"/>
  <c r="J45" i="3" s="1"/>
  <c r="L44" i="3"/>
  <c r="L45" i="3" s="1"/>
  <c r="C44" i="3"/>
  <c r="C45" i="3" s="1"/>
  <c r="N44" i="3"/>
  <c r="N45" i="3" s="1"/>
  <c r="E44" i="3"/>
  <c r="E45" i="3" s="1"/>
  <c r="G44" i="3"/>
  <c r="G45" i="3" s="1"/>
  <c r="I44" i="3"/>
  <c r="I45" i="3" s="1"/>
  <c r="K44" i="3"/>
  <c r="K45" i="3" s="1"/>
  <c r="M44" i="3"/>
  <c r="M45" i="3" s="1"/>
  <c r="Q50" i="1"/>
  <c r="Q46" i="1"/>
  <c r="R119" i="3" s="1"/>
  <c r="R37" i="3" s="1"/>
  <c r="Q25" i="2" s="1"/>
  <c r="S53" i="1"/>
  <c r="S10" i="1"/>
  <c r="S28" i="2" s="1"/>
  <c r="AE58" i="1"/>
  <c r="U53" i="1"/>
  <c r="AG58" i="1"/>
  <c r="U10" i="1"/>
  <c r="U28" i="2" s="1"/>
  <c r="W50" i="1"/>
  <c r="W46" i="1"/>
  <c r="X119" i="3" s="1"/>
  <c r="X37" i="3" s="1"/>
  <c r="W25" i="2" s="1"/>
  <c r="Y53" i="1"/>
  <c r="AK58" i="1"/>
  <c r="Y10" i="1"/>
  <c r="Y28" i="2" s="1"/>
  <c r="AA50" i="1"/>
  <c r="AA46" i="1"/>
  <c r="AB119" i="3" s="1"/>
  <c r="AB37" i="3" s="1"/>
  <c r="AA25" i="2" s="1"/>
  <c r="AC53" i="1"/>
  <c r="AC10" i="1"/>
  <c r="AC28" i="2" s="1"/>
  <c r="AO58" i="1"/>
  <c r="AE53" i="1"/>
  <c r="AE10" i="1"/>
  <c r="AE28" i="2" s="1"/>
  <c r="AQ58" i="1"/>
  <c r="AG53" i="1"/>
  <c r="AG10" i="1"/>
  <c r="AG28" i="2" s="1"/>
  <c r="AS58" i="1"/>
  <c r="AI53" i="1"/>
  <c r="AI10" i="1"/>
  <c r="AI28" i="2" s="1"/>
  <c r="AU58" i="1"/>
  <c r="AK53" i="1"/>
  <c r="AK10" i="1"/>
  <c r="AK28" i="2" s="1"/>
  <c r="AM53" i="1"/>
  <c r="AM10" i="1"/>
  <c r="AM28" i="2" s="1"/>
  <c r="AO53" i="1"/>
  <c r="AO10" i="1"/>
  <c r="AO28" i="2" s="1"/>
  <c r="AQ53" i="1"/>
  <c r="AQ10" i="1"/>
  <c r="AQ28" i="2" s="1"/>
  <c r="AS53" i="1"/>
  <c r="AS10" i="1"/>
  <c r="AS28" i="2" s="1"/>
  <c r="AU53" i="1"/>
  <c r="AU10" i="1"/>
  <c r="AU28" i="2" s="1"/>
  <c r="AW53" i="1"/>
  <c r="AW10" i="1"/>
  <c r="AW28" i="2" s="1"/>
  <c r="AD57" i="1"/>
  <c r="AD60" i="1" s="1"/>
  <c r="AD20" i="1" s="1"/>
  <c r="AF57" i="1"/>
  <c r="AF60" i="1" s="1"/>
  <c r="AF20" i="1" s="1"/>
  <c r="AH57" i="1"/>
  <c r="AH60" i="1" s="1"/>
  <c r="AH20" i="1" s="1"/>
  <c r="AJ57" i="1"/>
  <c r="AJ60" i="1" s="1"/>
  <c r="AJ20" i="1" s="1"/>
  <c r="AT57" i="1"/>
  <c r="AT60" i="1" s="1"/>
  <c r="AT20" i="1" s="1"/>
  <c r="O53" i="1"/>
  <c r="O10" i="1"/>
  <c r="O28" i="2" s="1"/>
  <c r="O46" i="1"/>
  <c r="P119" i="3" s="1"/>
  <c r="P37" i="3" s="1"/>
  <c r="O25" i="2" s="1"/>
  <c r="R53" i="1"/>
  <c r="R10" i="1"/>
  <c r="R28" i="2" s="1"/>
  <c r="T53" i="1"/>
  <c r="T10" i="1"/>
  <c r="T28" i="2" s="1"/>
  <c r="V53" i="1"/>
  <c r="V10" i="1"/>
  <c r="V28" i="2" s="1"/>
  <c r="X53" i="1"/>
  <c r="X10" i="1"/>
  <c r="X28" i="2" s="1"/>
  <c r="AA58" i="1"/>
  <c r="AA57" i="1" s="1"/>
  <c r="AA60" i="1" s="1"/>
  <c r="AA20" i="1" s="1"/>
  <c r="AW12" i="1"/>
  <c r="AB10" i="1"/>
  <c r="AB28" i="2" s="1"/>
  <c r="AF10" i="1"/>
  <c r="AF28" i="2" s="1"/>
  <c r="AJ10" i="1"/>
  <c r="AJ28" i="2" s="1"/>
  <c r="AN10" i="1"/>
  <c r="AN28" i="2" s="1"/>
  <c r="AR10" i="1"/>
  <c r="AR28" i="2" s="1"/>
  <c r="AV10" i="1"/>
  <c r="AV28" i="2" s="1"/>
  <c r="AM46" i="1"/>
  <c r="AN119" i="3" s="1"/>
  <c r="AN37" i="3" s="1"/>
  <c r="AM25" i="2" s="1"/>
  <c r="AQ46" i="1"/>
  <c r="AR119" i="3" s="1"/>
  <c r="AR37" i="3" s="1"/>
  <c r="AQ25" i="2" s="1"/>
  <c r="AE46" i="1"/>
  <c r="AF119" i="3" s="1"/>
  <c r="AF37" i="3" s="1"/>
  <c r="AE25" i="2" s="1"/>
  <c r="AU46" i="1"/>
  <c r="AV119" i="3" s="1"/>
  <c r="AV37" i="3" s="1"/>
  <c r="AU25" i="2" s="1"/>
  <c r="AS46" i="1"/>
  <c r="AT119" i="3" s="1"/>
  <c r="AT37" i="3" s="1"/>
  <c r="AS25" i="2" s="1"/>
  <c r="AW46" i="1"/>
  <c r="AX119" i="3" s="1"/>
  <c r="AX37" i="3" s="1"/>
  <c r="AW25" i="2" s="1"/>
  <c r="AO46" i="1"/>
  <c r="AP119" i="3" s="1"/>
  <c r="AP37" i="3" s="1"/>
  <c r="AO25" i="2" s="1"/>
  <c r="AI46" i="1"/>
  <c r="AJ119" i="3" s="1"/>
  <c r="AJ37" i="3" s="1"/>
  <c r="AI25" i="2" s="1"/>
  <c r="AG46" i="1"/>
  <c r="AH119" i="3" s="1"/>
  <c r="AH37" i="3" s="1"/>
  <c r="AG25" i="2" s="1"/>
  <c r="AK46" i="1"/>
  <c r="AL119" i="3" s="1"/>
  <c r="AL37" i="3" s="1"/>
  <c r="AK25" i="2" s="1"/>
  <c r="AC46" i="1"/>
  <c r="AD119" i="3" s="1"/>
  <c r="AD37" i="3" s="1"/>
  <c r="AC25" i="2" s="1"/>
  <c r="U46" i="1"/>
  <c r="V119" i="3" s="1"/>
  <c r="V37" i="3" s="1"/>
  <c r="U25" i="2" s="1"/>
  <c r="Y46" i="1"/>
  <c r="Z119" i="3" s="1"/>
  <c r="Z37" i="3" s="1"/>
  <c r="Y25" i="2" s="1"/>
  <c r="S46" i="1"/>
  <c r="T119" i="3" s="1"/>
  <c r="T37" i="3" s="1"/>
  <c r="S25" i="2" s="1"/>
  <c r="Z50" i="1"/>
  <c r="R46" i="1"/>
  <c r="S119" i="3" s="1"/>
  <c r="S37" i="3" s="1"/>
  <c r="R25" i="2" s="1"/>
  <c r="T46" i="1"/>
  <c r="U119" i="3" s="1"/>
  <c r="U37" i="3" s="1"/>
  <c r="T25" i="2" s="1"/>
  <c r="V46" i="1"/>
  <c r="W119" i="3" s="1"/>
  <c r="W37" i="3" s="1"/>
  <c r="V25" i="2" s="1"/>
  <c r="X46" i="1"/>
  <c r="Y119" i="3" s="1"/>
  <c r="Y37" i="3" s="1"/>
  <c r="X25" i="2" s="1"/>
  <c r="AB46" i="1"/>
  <c r="AC119" i="3" s="1"/>
  <c r="AC37" i="3" s="1"/>
  <c r="AB25" i="2" s="1"/>
  <c r="AB26" i="2" s="1"/>
  <c r="AD46" i="1"/>
  <c r="AE119" i="3" s="1"/>
  <c r="AE37" i="3" s="1"/>
  <c r="AD25" i="2" s="1"/>
  <c r="AD26" i="2" s="1"/>
  <c r="AD29" i="2" s="1"/>
  <c r="AD31" i="2" s="1"/>
  <c r="AE21" i="3" s="1"/>
  <c r="AF46" i="1"/>
  <c r="AG119" i="3" s="1"/>
  <c r="AG37" i="3" s="1"/>
  <c r="AF25" i="2" s="1"/>
  <c r="AF26" i="2" s="1"/>
  <c r="AH46" i="1"/>
  <c r="AI119" i="3" s="1"/>
  <c r="AI37" i="3" s="1"/>
  <c r="AH25" i="2" s="1"/>
  <c r="AH26" i="2" s="1"/>
  <c r="AJ46" i="1"/>
  <c r="AK119" i="3" s="1"/>
  <c r="AK37" i="3" s="1"/>
  <c r="AJ25" i="2" s="1"/>
  <c r="AJ26" i="2" s="1"/>
  <c r="AL46" i="1"/>
  <c r="AM119" i="3" s="1"/>
  <c r="AM37" i="3" s="1"/>
  <c r="AL25" i="2" s="1"/>
  <c r="AL26" i="2" s="1"/>
  <c r="AN46" i="1"/>
  <c r="AO119" i="3" s="1"/>
  <c r="AO37" i="3" s="1"/>
  <c r="AN25" i="2" s="1"/>
  <c r="AN26" i="2" s="1"/>
  <c r="AP46" i="1"/>
  <c r="AQ119" i="3" s="1"/>
  <c r="AQ37" i="3" s="1"/>
  <c r="AP25" i="2" s="1"/>
  <c r="AP26" i="2" s="1"/>
  <c r="AP29" i="2" s="1"/>
  <c r="AP31" i="2" s="1"/>
  <c r="AQ21" i="3" s="1"/>
  <c r="AR46" i="1"/>
  <c r="AS119" i="3" s="1"/>
  <c r="AS37" i="3" s="1"/>
  <c r="AR25" i="2" s="1"/>
  <c r="AR26" i="2" s="1"/>
  <c r="AT46" i="1"/>
  <c r="AU119" i="3" s="1"/>
  <c r="AU37" i="3" s="1"/>
  <c r="AT25" i="2" s="1"/>
  <c r="AT26" i="2" s="1"/>
  <c r="AT29" i="2" s="1"/>
  <c r="AT31" i="2" s="1"/>
  <c r="AU21" i="3" s="1"/>
  <c r="AV46" i="1"/>
  <c r="AW119" i="3" s="1"/>
  <c r="AW37" i="3" s="1"/>
  <c r="AV25" i="2" s="1"/>
  <c r="AV26" i="2" s="1"/>
  <c r="AV29" i="2" s="1"/>
  <c r="AV31" i="2" s="1"/>
  <c r="AW21" i="3" s="1"/>
  <c r="N50" i="1"/>
  <c r="P50" i="1"/>
  <c r="AV51" i="3"/>
  <c r="AU51" i="3"/>
  <c r="E51" i="3"/>
  <c r="AT51" i="3"/>
  <c r="AR51" i="3"/>
  <c r="AN51" i="3"/>
  <c r="AM51" i="3"/>
  <c r="D51" i="3"/>
  <c r="D72" i="3" s="1"/>
  <c r="C54" i="3"/>
  <c r="A23" i="4"/>
  <c r="A22" i="4"/>
  <c r="A21" i="4"/>
  <c r="A20" i="4"/>
  <c r="A19" i="4"/>
  <c r="AL29" i="2" l="1"/>
  <c r="AL31" i="2" s="1"/>
  <c r="AM21" i="3" s="1"/>
  <c r="AH29" i="2"/>
  <c r="AH31" i="2" s="1"/>
  <c r="AI21" i="3" s="1"/>
  <c r="AN29" i="2"/>
  <c r="AN31" i="2" s="1"/>
  <c r="AO21" i="3" s="1"/>
  <c r="AJ29" i="2"/>
  <c r="AJ31" i="2" s="1"/>
  <c r="AK21" i="3" s="1"/>
  <c r="AT12" i="1"/>
  <c r="AF29" i="2"/>
  <c r="AF31" i="2" s="1"/>
  <c r="AG21" i="3" s="1"/>
  <c r="AR29" i="2"/>
  <c r="AR31" i="2" s="1"/>
  <c r="AS21" i="3" s="1"/>
  <c r="AB29" i="2"/>
  <c r="AB31" i="2" s="1"/>
  <c r="AC21" i="3" s="1"/>
  <c r="AQ70" i="1"/>
  <c r="AQ24" i="2" s="1"/>
  <c r="AQ26" i="2" s="1"/>
  <c r="AQ29" i="2" s="1"/>
  <c r="AQ31" i="2" s="1"/>
  <c r="AR21" i="3" s="1"/>
  <c r="AQ17" i="1"/>
  <c r="Y70" i="1"/>
  <c r="Y17" i="1"/>
  <c r="AO70" i="1"/>
  <c r="AO24" i="2" s="1"/>
  <c r="AO26" i="2" s="1"/>
  <c r="AO29" i="2" s="1"/>
  <c r="AO31" i="2" s="1"/>
  <c r="AP21" i="3" s="1"/>
  <c r="AO17" i="1"/>
  <c r="AT14" i="2"/>
  <c r="T70" i="1"/>
  <c r="T17" i="1"/>
  <c r="AM70" i="1"/>
  <c r="AM24" i="2" s="1"/>
  <c r="AM26" i="2" s="1"/>
  <c r="AM29" i="2" s="1"/>
  <c r="AM31" i="2" s="1"/>
  <c r="AN21" i="3" s="1"/>
  <c r="AM17" i="1"/>
  <c r="AG12" i="1"/>
  <c r="AG15" i="2"/>
  <c r="R70" i="1"/>
  <c r="R17" i="1"/>
  <c r="AG57" i="1"/>
  <c r="AG60" i="1" s="1"/>
  <c r="AG20" i="1" s="1"/>
  <c r="AK70" i="1"/>
  <c r="AK24" i="2" s="1"/>
  <c r="AK26" i="2" s="1"/>
  <c r="AK29" i="2" s="1"/>
  <c r="AK31" i="2" s="1"/>
  <c r="AL21" i="3" s="1"/>
  <c r="AK17" i="1"/>
  <c r="U70" i="1"/>
  <c r="U17" i="1"/>
  <c r="AR14" i="2"/>
  <c r="AU12" i="1"/>
  <c r="AU15" i="2"/>
  <c r="AE12" i="1"/>
  <c r="AE15" i="2"/>
  <c r="O70" i="1"/>
  <c r="O17" i="1"/>
  <c r="AI70" i="1"/>
  <c r="AI24" i="2" s="1"/>
  <c r="AI26" i="2" s="1"/>
  <c r="AI29" i="2" s="1"/>
  <c r="AI31" i="2" s="1"/>
  <c r="AJ21" i="3" s="1"/>
  <c r="AI17" i="1"/>
  <c r="S70" i="1"/>
  <c r="S17" i="1"/>
  <c r="AS12" i="1"/>
  <c r="AS15" i="2"/>
  <c r="AN14" i="2"/>
  <c r="AG70" i="1"/>
  <c r="AG24" i="2" s="1"/>
  <c r="AG26" i="2" s="1"/>
  <c r="AG29" i="2" s="1"/>
  <c r="AG31" i="2" s="1"/>
  <c r="AH21" i="3" s="1"/>
  <c r="AG17" i="1"/>
  <c r="AQ12" i="1"/>
  <c r="AQ15" i="2"/>
  <c r="AV14" i="2"/>
  <c r="AO12" i="1"/>
  <c r="AO15" i="2"/>
  <c r="V70" i="1"/>
  <c r="V17" i="1"/>
  <c r="AE70" i="1"/>
  <c r="AE24" i="2" s="1"/>
  <c r="AE26" i="2" s="1"/>
  <c r="AE29" i="2" s="1"/>
  <c r="AE31" i="2" s="1"/>
  <c r="AF21" i="3" s="1"/>
  <c r="AE17" i="1"/>
  <c r="AR12" i="1"/>
  <c r="AR15" i="2"/>
  <c r="AP12" i="1"/>
  <c r="AP15" i="2"/>
  <c r="AW70" i="1"/>
  <c r="AW24" i="2" s="1"/>
  <c r="AW26" i="2" s="1"/>
  <c r="AW29" i="2" s="1"/>
  <c r="AW31" i="2" s="1"/>
  <c r="AX21" i="3" s="1"/>
  <c r="AW17" i="1"/>
  <c r="AC70" i="1"/>
  <c r="AC24" i="2" s="1"/>
  <c r="AC26" i="2" s="1"/>
  <c r="AC29" i="2" s="1"/>
  <c r="AC31" i="2" s="1"/>
  <c r="AD21" i="3" s="1"/>
  <c r="AC17" i="1"/>
  <c r="AN12" i="1"/>
  <c r="AN15" i="2"/>
  <c r="AU70" i="1"/>
  <c r="AU24" i="2" s="1"/>
  <c r="AU26" i="2" s="1"/>
  <c r="AU29" i="2" s="1"/>
  <c r="AU31" i="2" s="1"/>
  <c r="AV21" i="3" s="1"/>
  <c r="AU17" i="1"/>
  <c r="AP14" i="2"/>
  <c r="AS70" i="1"/>
  <c r="AS24" i="2" s="1"/>
  <c r="AS26" i="2" s="1"/>
  <c r="AS29" i="2" s="1"/>
  <c r="AS31" i="2" s="1"/>
  <c r="AT21" i="3" s="1"/>
  <c r="AS17" i="1"/>
  <c r="AK12" i="1"/>
  <c r="AK15" i="2"/>
  <c r="AA12" i="1"/>
  <c r="AA15" i="2"/>
  <c r="X70" i="1"/>
  <c r="X17" i="1"/>
  <c r="AK57" i="1"/>
  <c r="AK60" i="1" s="1"/>
  <c r="AK20" i="1" s="1"/>
  <c r="AR94" i="3"/>
  <c r="E54" i="3"/>
  <c r="E94" i="3"/>
  <c r="AT94" i="3"/>
  <c r="G83" i="3"/>
  <c r="AU94" i="3"/>
  <c r="AV94" i="3"/>
  <c r="D73" i="3"/>
  <c r="E72" i="3"/>
  <c r="D54" i="3"/>
  <c r="D56" i="3" s="1"/>
  <c r="D58" i="3" s="1"/>
  <c r="D59" i="3" s="1"/>
  <c r="D94" i="3"/>
  <c r="AM94" i="3"/>
  <c r="F54" i="3"/>
  <c r="F56" i="3" s="1"/>
  <c r="F58" i="3" s="1"/>
  <c r="F59" i="3" s="1"/>
  <c r="F94" i="3"/>
  <c r="AN94" i="3"/>
  <c r="J71" i="3"/>
  <c r="G24" i="4"/>
  <c r="G51" i="3" s="1"/>
  <c r="E56" i="3"/>
  <c r="E58" i="3" s="1"/>
  <c r="E59" i="3" s="1"/>
  <c r="C56" i="3"/>
  <c r="C58" i="3" s="1"/>
  <c r="P53" i="1"/>
  <c r="P10" i="1"/>
  <c r="P28" i="2" s="1"/>
  <c r="AB58" i="1"/>
  <c r="AV62" i="1"/>
  <c r="AV71" i="1"/>
  <c r="AT71" i="1"/>
  <c r="AT62" i="1"/>
  <c r="AP71" i="1"/>
  <c r="AP62" i="1"/>
  <c r="AP65" i="1" s="1"/>
  <c r="AJ62" i="1"/>
  <c r="AJ71" i="1"/>
  <c r="AF62" i="1"/>
  <c r="AF71" i="1"/>
  <c r="N53" i="1"/>
  <c r="N10" i="1"/>
  <c r="Z58" i="1"/>
  <c r="Z53" i="1"/>
  <c r="Z10" i="1"/>
  <c r="Z28" i="2" s="1"/>
  <c r="AL58" i="1"/>
  <c r="AL57" i="1" s="1"/>
  <c r="AL60" i="1" s="1"/>
  <c r="AL20" i="1" s="1"/>
  <c r="AA71" i="1"/>
  <c r="AA62" i="1"/>
  <c r="AA65" i="1" s="1"/>
  <c r="AW57" i="1"/>
  <c r="AW60" i="1" s="1"/>
  <c r="AW20" i="1" s="1"/>
  <c r="AR62" i="1"/>
  <c r="AR65" i="1" s="1"/>
  <c r="AR71" i="1"/>
  <c r="AN62" i="1"/>
  <c r="AN71" i="1"/>
  <c r="AH71" i="1"/>
  <c r="AH62" i="1"/>
  <c r="AD71" i="1"/>
  <c r="AD62" i="1"/>
  <c r="AU57" i="1"/>
  <c r="AU60" i="1" s="1"/>
  <c r="AU20" i="1" s="1"/>
  <c r="AS57" i="1"/>
  <c r="AS60" i="1" s="1"/>
  <c r="AS20" i="1" s="1"/>
  <c r="AQ57" i="1"/>
  <c r="AQ60" i="1" s="1"/>
  <c r="AQ20" i="1" s="1"/>
  <c r="AO57" i="1"/>
  <c r="AO60" i="1" s="1"/>
  <c r="AO20" i="1" s="1"/>
  <c r="AA53" i="1"/>
  <c r="AA10" i="1"/>
  <c r="AA28" i="2" s="1"/>
  <c r="AM58" i="1"/>
  <c r="W53" i="1"/>
  <c r="W10" i="1"/>
  <c r="W28" i="2" s="1"/>
  <c r="AI58" i="1"/>
  <c r="AE57" i="1"/>
  <c r="AE60" i="1" s="1"/>
  <c r="AE20" i="1" s="1"/>
  <c r="Q53" i="1"/>
  <c r="AC58" i="1"/>
  <c r="Q10" i="1"/>
  <c r="Q28" i="2" s="1"/>
  <c r="AO51" i="3"/>
  <c r="AW51" i="3"/>
  <c r="AP51" i="3"/>
  <c r="AX51" i="3"/>
  <c r="AQ51" i="3"/>
  <c r="AS51" i="3"/>
  <c r="AG62" i="1" l="1"/>
  <c r="AG71" i="1"/>
  <c r="AE14" i="2"/>
  <c r="S24" i="1"/>
  <c r="S73" i="1"/>
  <c r="T43" i="3" s="1"/>
  <c r="T44" i="3" s="1"/>
  <c r="T45" i="3" s="1"/>
  <c r="S24" i="2"/>
  <c r="S26" i="2" s="1"/>
  <c r="S29" i="2" s="1"/>
  <c r="S31" i="2" s="1"/>
  <c r="T21" i="3" s="1"/>
  <c r="Z70" i="1"/>
  <c r="Z24" i="2" s="1"/>
  <c r="Z26" i="2" s="1"/>
  <c r="Z29" i="2" s="1"/>
  <c r="Z31" i="2" s="1"/>
  <c r="AA21" i="3" s="1"/>
  <c r="Z17" i="1"/>
  <c r="AL14" i="2" s="1"/>
  <c r="AU14" i="2"/>
  <c r="AH72" i="1"/>
  <c r="AH16" i="2"/>
  <c r="AH21" i="1"/>
  <c r="AH22" i="1" s="1"/>
  <c r="AH24" i="1" s="1"/>
  <c r="AF72" i="1"/>
  <c r="AF73" i="1" s="1"/>
  <c r="AG43" i="3" s="1"/>
  <c r="AG44" i="3" s="1"/>
  <c r="AG45" i="3" s="1"/>
  <c r="AF16" i="2"/>
  <c r="AF21" i="1"/>
  <c r="AF22" i="1" s="1"/>
  <c r="AF24" i="1" s="1"/>
  <c r="AJ72" i="1"/>
  <c r="AJ73" i="1" s="1"/>
  <c r="AK43" i="3" s="1"/>
  <c r="AK44" i="3" s="1"/>
  <c r="AK45" i="3" s="1"/>
  <c r="AJ16" i="2"/>
  <c r="AJ21" i="1"/>
  <c r="AJ22" i="1" s="1"/>
  <c r="AJ24" i="1" s="1"/>
  <c r="AM12" i="1"/>
  <c r="AM15" i="2"/>
  <c r="AN72" i="1"/>
  <c r="AN73" i="1" s="1"/>
  <c r="AO43" i="3" s="1"/>
  <c r="AO44" i="3" s="1"/>
  <c r="AO45" i="3" s="1"/>
  <c r="AN16" i="2"/>
  <c r="AN17" i="2" s="1"/>
  <c r="AN18" i="2" s="1"/>
  <c r="AN21" i="1"/>
  <c r="AN22" i="1" s="1"/>
  <c r="AN24" i="1" s="1"/>
  <c r="AO14" i="3" s="1"/>
  <c r="AJ65" i="1"/>
  <c r="AP72" i="1"/>
  <c r="AP16" i="2"/>
  <c r="AP17" i="2" s="1"/>
  <c r="AP18" i="2" s="1"/>
  <c r="AP21" i="1"/>
  <c r="AP22" i="1" s="1"/>
  <c r="AP24" i="1" s="1"/>
  <c r="AQ14" i="3" s="1"/>
  <c r="AA14" i="2"/>
  <c r="O24" i="1"/>
  <c r="O73" i="1"/>
  <c r="P43" i="3" s="1"/>
  <c r="P44" i="3" s="1"/>
  <c r="P45" i="3" s="1"/>
  <c r="O24" i="2"/>
  <c r="O26" i="2" s="1"/>
  <c r="O29" i="2" s="1"/>
  <c r="O31" i="2" s="1"/>
  <c r="P21" i="3" s="1"/>
  <c r="AF14" i="2"/>
  <c r="T24" i="1"/>
  <c r="T24" i="2"/>
  <c r="T26" i="2" s="1"/>
  <c r="T29" i="2" s="1"/>
  <c r="T31" i="2" s="1"/>
  <c r="U21" i="3" s="1"/>
  <c r="T73" i="1"/>
  <c r="U43" i="3" s="1"/>
  <c r="U44" i="3" s="1"/>
  <c r="U45" i="3" s="1"/>
  <c r="AT72" i="1"/>
  <c r="AT73" i="1" s="1"/>
  <c r="AU43" i="3" s="1"/>
  <c r="AU44" i="3" s="1"/>
  <c r="AU45" i="3" s="1"/>
  <c r="AT16" i="2"/>
  <c r="AT17" i="2" s="1"/>
  <c r="AT18" i="2" s="1"/>
  <c r="AT21" i="1"/>
  <c r="AT22" i="1" s="1"/>
  <c r="AT24" i="1" s="1"/>
  <c r="AU14" i="3" s="1"/>
  <c r="AQ14" i="2"/>
  <c r="AJ14" i="2"/>
  <c r="X24" i="1"/>
  <c r="AH14" i="2"/>
  <c r="V24" i="1"/>
  <c r="AR72" i="1"/>
  <c r="AR73" i="1" s="1"/>
  <c r="AS43" i="3" s="1"/>
  <c r="AS44" i="3" s="1"/>
  <c r="AS45" i="3" s="1"/>
  <c r="AR16" i="2"/>
  <c r="AR17" i="2" s="1"/>
  <c r="AR18" i="2" s="1"/>
  <c r="AR21" i="1"/>
  <c r="AR22" i="1" s="1"/>
  <c r="AR24" i="1" s="1"/>
  <c r="AS14" i="3" s="1"/>
  <c r="AA72" i="1"/>
  <c r="AA16" i="2"/>
  <c r="AA21" i="1"/>
  <c r="AA22" i="1" s="1"/>
  <c r="V24" i="2"/>
  <c r="V26" i="2" s="1"/>
  <c r="V29" i="2" s="1"/>
  <c r="V31" i="2" s="1"/>
  <c r="W21" i="3" s="1"/>
  <c r="V73" i="1"/>
  <c r="W43" i="3" s="1"/>
  <c r="W44" i="3" s="1"/>
  <c r="W45" i="3" s="1"/>
  <c r="Q70" i="1"/>
  <c r="Q17" i="1"/>
  <c r="AV72" i="1"/>
  <c r="AV16" i="2"/>
  <c r="AV17" i="2" s="1"/>
  <c r="AV18" i="2" s="1"/>
  <c r="AV21" i="1"/>
  <c r="AV22" i="1" s="1"/>
  <c r="AV24" i="1" s="1"/>
  <c r="AW14" i="3" s="1"/>
  <c r="X24" i="2"/>
  <c r="X26" i="2" s="1"/>
  <c r="X29" i="2" s="1"/>
  <c r="X31" i="2" s="1"/>
  <c r="Y21" i="3" s="1"/>
  <c r="X73" i="1"/>
  <c r="Y43" i="3" s="1"/>
  <c r="Y44" i="3" s="1"/>
  <c r="Y45" i="3" s="1"/>
  <c r="AL12" i="1"/>
  <c r="AL15" i="2"/>
  <c r="AB12" i="1"/>
  <c r="AB15" i="2"/>
  <c r="AS14" i="2"/>
  <c r="AC12" i="1"/>
  <c r="AC15" i="2"/>
  <c r="AI12" i="1"/>
  <c r="AI15" i="2"/>
  <c r="AG14" i="2"/>
  <c r="U24" i="1"/>
  <c r="W70" i="1"/>
  <c r="W17" i="1"/>
  <c r="U73" i="1"/>
  <c r="V43" i="3" s="1"/>
  <c r="V44" i="3" s="1"/>
  <c r="V45" i="3" s="1"/>
  <c r="U24" i="2"/>
  <c r="U26" i="2" s="1"/>
  <c r="U29" i="2" s="1"/>
  <c r="U31" i="2" s="1"/>
  <c r="V21" i="3" s="1"/>
  <c r="P70" i="1"/>
  <c r="P17" i="1"/>
  <c r="AW14" i="2"/>
  <c r="Z12" i="1"/>
  <c r="Z15" i="2"/>
  <c r="AO14" i="2"/>
  <c r="N13" i="1"/>
  <c r="N28" i="2"/>
  <c r="AK14" i="2"/>
  <c r="Y24" i="1"/>
  <c r="Y73" i="1"/>
  <c r="Z43" i="3" s="1"/>
  <c r="Z44" i="3" s="1"/>
  <c r="Z45" i="3" s="1"/>
  <c r="Y24" i="2"/>
  <c r="Y26" i="2" s="1"/>
  <c r="Y29" i="2" s="1"/>
  <c r="Y31" i="2" s="1"/>
  <c r="Z21" i="3" s="1"/>
  <c r="AA70" i="1"/>
  <c r="AA24" i="2" s="1"/>
  <c r="AA26" i="2" s="1"/>
  <c r="AA29" i="2" s="1"/>
  <c r="AA31" i="2" s="1"/>
  <c r="AB21" i="3" s="1"/>
  <c r="AA17" i="1"/>
  <c r="N70" i="1"/>
  <c r="N17" i="1"/>
  <c r="AD14" i="2"/>
  <c r="R24" i="1"/>
  <c r="AK62" i="1"/>
  <c r="AK72" i="1" s="1"/>
  <c r="R24" i="2"/>
  <c r="R26" i="2" s="1"/>
  <c r="R29" i="2" s="1"/>
  <c r="R31" i="2" s="1"/>
  <c r="S21" i="3" s="1"/>
  <c r="R73" i="1"/>
  <c r="S43" i="3" s="1"/>
  <c r="S44" i="3" s="1"/>
  <c r="S45" i="3" s="1"/>
  <c r="Z57" i="1"/>
  <c r="Z60" i="1" s="1"/>
  <c r="Z20" i="1" s="1"/>
  <c r="AG16" i="2"/>
  <c r="AG21" i="1"/>
  <c r="AG22" i="1" s="1"/>
  <c r="AG24" i="1" s="1"/>
  <c r="AD72" i="1"/>
  <c r="AD73" i="1" s="1"/>
  <c r="AE43" i="3" s="1"/>
  <c r="AE44" i="3" s="1"/>
  <c r="AE45" i="3" s="1"/>
  <c r="AD16" i="2"/>
  <c r="AD21" i="1"/>
  <c r="AD22" i="1" s="1"/>
  <c r="AD24" i="1" s="1"/>
  <c r="AK71" i="1"/>
  <c r="AS94" i="3"/>
  <c r="AQ94" i="3"/>
  <c r="AP94" i="3"/>
  <c r="H83" i="3"/>
  <c r="F72" i="3"/>
  <c r="E73" i="3"/>
  <c r="AX94" i="3"/>
  <c r="AW94" i="3"/>
  <c r="AO94" i="3"/>
  <c r="G54" i="3"/>
  <c r="G56" i="3" s="1"/>
  <c r="G58" i="3" s="1"/>
  <c r="G59" i="3" s="1"/>
  <c r="G94" i="3"/>
  <c r="K71" i="3"/>
  <c r="H24" i="4"/>
  <c r="H51" i="3" s="1"/>
  <c r="C59" i="3"/>
  <c r="C61" i="3"/>
  <c r="AH73" i="1"/>
  <c r="AI43" i="3" s="1"/>
  <c r="AI44" i="3" s="1"/>
  <c r="AI45" i="3" s="1"/>
  <c r="AL71" i="1"/>
  <c r="AL62" i="1"/>
  <c r="AC57" i="1"/>
  <c r="AC60" i="1" s="1"/>
  <c r="AC20" i="1" s="1"/>
  <c r="AE71" i="1"/>
  <c r="AE62" i="1"/>
  <c r="AI57" i="1"/>
  <c r="AI60" i="1" s="1"/>
  <c r="AI20" i="1" s="1"/>
  <c r="AM57" i="1"/>
  <c r="AM60" i="1" s="1"/>
  <c r="AM20" i="1" s="1"/>
  <c r="AO71" i="1"/>
  <c r="AO62" i="1"/>
  <c r="AQ71" i="1"/>
  <c r="AQ62" i="1"/>
  <c r="AS71" i="1"/>
  <c r="AS62" i="1"/>
  <c r="AU71" i="1"/>
  <c r="AU62" i="1"/>
  <c r="AD65" i="1"/>
  <c r="AH65" i="1"/>
  <c r="AN65" i="1"/>
  <c r="AW71" i="1"/>
  <c r="AW62" i="1"/>
  <c r="AG65" i="1"/>
  <c r="AG72" i="1"/>
  <c r="AG73" i="1" s="1"/>
  <c r="AH43" i="3" s="1"/>
  <c r="AH44" i="3" s="1"/>
  <c r="AH45" i="3" s="1"/>
  <c r="AF65" i="1"/>
  <c r="AP73" i="1"/>
  <c r="AQ43" i="3" s="1"/>
  <c r="AQ44" i="3" s="1"/>
  <c r="AQ45" i="3" s="1"/>
  <c r="AT65" i="1"/>
  <c r="AV73" i="1"/>
  <c r="AW43" i="3" s="1"/>
  <c r="AW44" i="3" s="1"/>
  <c r="AW45" i="3" s="1"/>
  <c r="AV65" i="1"/>
  <c r="AB57" i="1"/>
  <c r="AB60" i="1" s="1"/>
  <c r="AB20" i="1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Z71" i="1" l="1"/>
  <c r="AH17" i="2"/>
  <c r="AH18" i="2" s="1"/>
  <c r="AJ17" i="2"/>
  <c r="AJ18" i="2" s="1"/>
  <c r="AA73" i="1"/>
  <c r="AB43" i="3" s="1"/>
  <c r="AB44" i="3" s="1"/>
  <c r="AB45" i="3" s="1"/>
  <c r="AK73" i="1"/>
  <c r="AL43" i="3" s="1"/>
  <c r="AL44" i="3" s="1"/>
  <c r="AL45" i="3" s="1"/>
  <c r="AD17" i="2"/>
  <c r="AD18" i="2" s="1"/>
  <c r="AF17" i="2"/>
  <c r="AF18" i="2" s="1"/>
  <c r="AK65" i="1"/>
  <c r="Z62" i="1"/>
  <c r="Z21" i="1" s="1"/>
  <c r="Z22" i="1" s="1"/>
  <c r="Z24" i="1" s="1"/>
  <c r="AH14" i="3"/>
  <c r="W14" i="3"/>
  <c r="P73" i="1"/>
  <c r="Q43" i="3" s="1"/>
  <c r="Q44" i="3" s="1"/>
  <c r="Q45" i="3" s="1"/>
  <c r="P24" i="2"/>
  <c r="P26" i="2" s="1"/>
  <c r="P29" i="2" s="1"/>
  <c r="P31" i="2" s="1"/>
  <c r="Q21" i="3" s="1"/>
  <c r="AM14" i="2"/>
  <c r="AA24" i="1"/>
  <c r="AU16" i="2"/>
  <c r="AU17" i="2" s="1"/>
  <c r="AU18" i="2" s="1"/>
  <c r="AU21" i="1"/>
  <c r="AU22" i="1" s="1"/>
  <c r="AU24" i="1" s="1"/>
  <c r="AV14" i="3" s="1"/>
  <c r="O11" i="1"/>
  <c r="O13" i="1" s="1"/>
  <c r="O113" i="3"/>
  <c r="O27" i="3" s="1"/>
  <c r="O28" i="3" s="1"/>
  <c r="O29" i="3" s="1"/>
  <c r="Y14" i="3"/>
  <c r="AS16" i="2"/>
  <c r="AS17" i="2" s="1"/>
  <c r="AS18" i="2" s="1"/>
  <c r="AS21" i="1"/>
  <c r="AS22" i="1" s="1"/>
  <c r="AS24" i="1" s="1"/>
  <c r="AT14" i="3" s="1"/>
  <c r="AQ16" i="2"/>
  <c r="AQ17" i="2" s="1"/>
  <c r="AQ18" i="2" s="1"/>
  <c r="AQ21" i="1"/>
  <c r="AQ22" i="1" s="1"/>
  <c r="AQ24" i="1" s="1"/>
  <c r="AR14" i="3" s="1"/>
  <c r="AK14" i="3"/>
  <c r="AU53" i="3"/>
  <c r="AU54" i="3" s="1"/>
  <c r="AU56" i="3" s="1"/>
  <c r="AG14" i="3"/>
  <c r="AB14" i="2"/>
  <c r="P24" i="1"/>
  <c r="AW53" i="3"/>
  <c r="AW54" i="3" s="1"/>
  <c r="AW56" i="3" s="1"/>
  <c r="AI14" i="3"/>
  <c r="S14" i="3"/>
  <c r="U14" i="3"/>
  <c r="Z14" i="2"/>
  <c r="N24" i="1"/>
  <c r="AI14" i="2"/>
  <c r="W24" i="1"/>
  <c r="AC14" i="2"/>
  <c r="Q24" i="1"/>
  <c r="N73" i="1"/>
  <c r="O43" i="3" s="1"/>
  <c r="O44" i="3" s="1"/>
  <c r="O45" i="3" s="1"/>
  <c r="N24" i="2"/>
  <c r="N26" i="2" s="1"/>
  <c r="N29" i="2" s="1"/>
  <c r="N31" i="2" s="1"/>
  <c r="O21" i="3" s="1"/>
  <c r="W73" i="1"/>
  <c r="X43" i="3" s="1"/>
  <c r="X44" i="3" s="1"/>
  <c r="X45" i="3" s="1"/>
  <c r="W24" i="2"/>
  <c r="W26" i="2" s="1"/>
  <c r="W29" i="2" s="1"/>
  <c r="W31" i="2" s="1"/>
  <c r="X21" i="3" s="1"/>
  <c r="Q73" i="1"/>
  <c r="R43" i="3" s="1"/>
  <c r="R44" i="3" s="1"/>
  <c r="R45" i="3" s="1"/>
  <c r="Q24" i="2"/>
  <c r="Q26" i="2" s="1"/>
  <c r="Q29" i="2" s="1"/>
  <c r="Q31" i="2" s="1"/>
  <c r="R21" i="3" s="1"/>
  <c r="AO16" i="2"/>
  <c r="AO17" i="2" s="1"/>
  <c r="AO18" i="2" s="1"/>
  <c r="AO21" i="1"/>
  <c r="AO22" i="1" s="1"/>
  <c r="AO24" i="1" s="1"/>
  <c r="AP14" i="3" s="1"/>
  <c r="AG17" i="2"/>
  <c r="AG18" i="2" s="1"/>
  <c r="P14" i="3"/>
  <c r="AE16" i="2"/>
  <c r="AE17" i="2" s="1"/>
  <c r="AE18" i="2" s="1"/>
  <c r="AE21" i="1"/>
  <c r="AE22" i="1" s="1"/>
  <c r="AE24" i="1" s="1"/>
  <c r="AA17" i="2"/>
  <c r="AA18" i="2" s="1"/>
  <c r="AS53" i="3"/>
  <c r="AS54" i="3" s="1"/>
  <c r="AS56" i="3" s="1"/>
  <c r="V14" i="3"/>
  <c r="AW21" i="1"/>
  <c r="AW22" i="1" s="1"/>
  <c r="AW24" i="1" s="1"/>
  <c r="AX14" i="3" s="1"/>
  <c r="AX53" i="3" s="1"/>
  <c r="AX54" i="3" s="1"/>
  <c r="AW16" i="2"/>
  <c r="AW17" i="2" s="1"/>
  <c r="AW18" i="2" s="1"/>
  <c r="AL72" i="1"/>
  <c r="AL73" i="1" s="1"/>
  <c r="AM43" i="3" s="1"/>
  <c r="AM44" i="3" s="1"/>
  <c r="AM45" i="3" s="1"/>
  <c r="AL16" i="2"/>
  <c r="AL17" i="2" s="1"/>
  <c r="AL18" i="2" s="1"/>
  <c r="AL21" i="1"/>
  <c r="AL22" i="1" s="1"/>
  <c r="AL24" i="1" s="1"/>
  <c r="AM14" i="3" s="1"/>
  <c r="AK16" i="2"/>
  <c r="AK17" i="2" s="1"/>
  <c r="AK18" i="2" s="1"/>
  <c r="AK21" i="1"/>
  <c r="AK22" i="1" s="1"/>
  <c r="AK24" i="1" s="1"/>
  <c r="AE14" i="3"/>
  <c r="Z14" i="3"/>
  <c r="T14" i="3"/>
  <c r="AQ53" i="3"/>
  <c r="AQ54" i="3" s="1"/>
  <c r="AQ56" i="3" s="1"/>
  <c r="AO53" i="3"/>
  <c r="AO54" i="3" s="1"/>
  <c r="AO56" i="3" s="1"/>
  <c r="G72" i="3"/>
  <c r="F73" i="3"/>
  <c r="I83" i="3"/>
  <c r="H54" i="3"/>
  <c r="H56" i="3" s="1"/>
  <c r="H58" i="3" s="1"/>
  <c r="H59" i="3" s="1"/>
  <c r="H94" i="3"/>
  <c r="L71" i="3"/>
  <c r="I24" i="4"/>
  <c r="I51" i="3" s="1"/>
  <c r="D61" i="3"/>
  <c r="C62" i="3"/>
  <c r="AU65" i="1"/>
  <c r="AU72" i="1"/>
  <c r="AU73" i="1" s="1"/>
  <c r="AV43" i="3" s="1"/>
  <c r="AV44" i="3" s="1"/>
  <c r="AV45" i="3" s="1"/>
  <c r="AS65" i="1"/>
  <c r="AS72" i="1"/>
  <c r="AS73" i="1" s="1"/>
  <c r="AT43" i="3" s="1"/>
  <c r="AT44" i="3" s="1"/>
  <c r="AT45" i="3" s="1"/>
  <c r="AQ65" i="1"/>
  <c r="AQ72" i="1"/>
  <c r="AQ73" i="1" s="1"/>
  <c r="AR43" i="3" s="1"/>
  <c r="AR44" i="3" s="1"/>
  <c r="AR45" i="3" s="1"/>
  <c r="AO65" i="1"/>
  <c r="AO72" i="1"/>
  <c r="AO73" i="1" s="1"/>
  <c r="AP43" i="3" s="1"/>
  <c r="AP44" i="3" s="1"/>
  <c r="AP45" i="3" s="1"/>
  <c r="AI71" i="1"/>
  <c r="AI62" i="1"/>
  <c r="AB71" i="1"/>
  <c r="AB62" i="1"/>
  <c r="AW65" i="1"/>
  <c r="AW72" i="1"/>
  <c r="AW73" i="1" s="1"/>
  <c r="AX43" i="3" s="1"/>
  <c r="AM71" i="1"/>
  <c r="AM62" i="1"/>
  <c r="AE65" i="1"/>
  <c r="AE72" i="1"/>
  <c r="AE73" i="1" s="1"/>
  <c r="AF43" i="3" s="1"/>
  <c r="AF44" i="3" s="1"/>
  <c r="AF45" i="3" s="1"/>
  <c r="AC71" i="1"/>
  <c r="AC62" i="1"/>
  <c r="AL65" i="1"/>
  <c r="Z16" i="2" l="1"/>
  <c r="Z72" i="1"/>
  <c r="Z73" i="1" s="1"/>
  <c r="AA43" i="3" s="1"/>
  <c r="AA44" i="3" s="1"/>
  <c r="AA45" i="3" s="1"/>
  <c r="Z65" i="1"/>
  <c r="AA14" i="3"/>
  <c r="Z30" i="1"/>
  <c r="AR53" i="3"/>
  <c r="AR54" i="3" s="1"/>
  <c r="AR56" i="3" s="1"/>
  <c r="AI17" i="2"/>
  <c r="AI18" i="2" s="1"/>
  <c r="AB72" i="1"/>
  <c r="AB73" i="1" s="1"/>
  <c r="AC43" i="3" s="1"/>
  <c r="AC44" i="3" s="1"/>
  <c r="AC45" i="3" s="1"/>
  <c r="AB16" i="2"/>
  <c r="AB17" i="2" s="1"/>
  <c r="AB18" i="2" s="1"/>
  <c r="AB21" i="1"/>
  <c r="AB22" i="1" s="1"/>
  <c r="AB24" i="1" s="1"/>
  <c r="AB30" i="1" s="1"/>
  <c r="N30" i="1"/>
  <c r="O14" i="3"/>
  <c r="U30" i="1"/>
  <c r="R30" i="1"/>
  <c r="P30" i="1"/>
  <c r="O30" i="1"/>
  <c r="Q30" i="1"/>
  <c r="T30" i="1"/>
  <c r="V30" i="1"/>
  <c r="S30" i="1"/>
  <c r="W30" i="1"/>
  <c r="X30" i="1"/>
  <c r="Y30" i="1"/>
  <c r="Z17" i="2"/>
  <c r="Z18" i="2" s="1"/>
  <c r="AT53" i="3"/>
  <c r="AT54" i="3" s="1"/>
  <c r="AT56" i="3" s="1"/>
  <c r="S53" i="3"/>
  <c r="AI16" i="2"/>
  <c r="AI21" i="1"/>
  <c r="AI22" i="1" s="1"/>
  <c r="AI24" i="1" s="1"/>
  <c r="AP30" i="1" s="1"/>
  <c r="AF14" i="3"/>
  <c r="U53" i="3"/>
  <c r="Y53" i="3"/>
  <c r="AI53" i="3"/>
  <c r="P53" i="3"/>
  <c r="P11" i="1"/>
  <c r="P13" i="1" s="1"/>
  <c r="P12" i="3"/>
  <c r="P113" i="3" s="1"/>
  <c r="P27" i="3" s="1"/>
  <c r="P28" i="3" s="1"/>
  <c r="P29" i="3" s="1"/>
  <c r="AV53" i="3"/>
  <c r="AV54" i="3" s="1"/>
  <c r="AV56" i="3" s="1"/>
  <c r="T53" i="3"/>
  <c r="Z53" i="3"/>
  <c r="AP53" i="3"/>
  <c r="AP54" i="3" s="1"/>
  <c r="AP56" i="3" s="1"/>
  <c r="AA30" i="1"/>
  <c r="Q14" i="3"/>
  <c r="AB14" i="3"/>
  <c r="AC16" i="2"/>
  <c r="AC17" i="2" s="1"/>
  <c r="AC18" i="2" s="1"/>
  <c r="AC21" i="1"/>
  <c r="AC22" i="1" s="1"/>
  <c r="AC24" i="1" s="1"/>
  <c r="AV30" i="1"/>
  <c r="AL14" i="3"/>
  <c r="AG53" i="3"/>
  <c r="AM16" i="2"/>
  <c r="AM17" i="2" s="1"/>
  <c r="AM18" i="2" s="1"/>
  <c r="AM21" i="1"/>
  <c r="AM22" i="1" s="1"/>
  <c r="AM24" i="1" s="1"/>
  <c r="AM53" i="3"/>
  <c r="AM54" i="3" s="1"/>
  <c r="AM56" i="3" s="1"/>
  <c r="R14" i="3"/>
  <c r="AU30" i="1"/>
  <c r="W53" i="3"/>
  <c r="AK53" i="3"/>
  <c r="AE53" i="3"/>
  <c r="V53" i="3"/>
  <c r="X14" i="3"/>
  <c r="AH53" i="3"/>
  <c r="I54" i="3"/>
  <c r="I56" i="3" s="1"/>
  <c r="I58" i="3" s="1"/>
  <c r="I59" i="3" s="1"/>
  <c r="I94" i="3"/>
  <c r="J83" i="3"/>
  <c r="H72" i="3"/>
  <c r="G73" i="3"/>
  <c r="C64" i="3"/>
  <c r="M71" i="3"/>
  <c r="J24" i="4"/>
  <c r="J51" i="3" s="1"/>
  <c r="E61" i="3"/>
  <c r="D62" i="3"/>
  <c r="D64" i="3" s="1"/>
  <c r="D92" i="3" s="1"/>
  <c r="D95" i="3" s="1"/>
  <c r="D103" i="3" s="1"/>
  <c r="AX44" i="3"/>
  <c r="AX45" i="3" s="1"/>
  <c r="AX56" i="3" s="1"/>
  <c r="AC65" i="1"/>
  <c r="AC72" i="1"/>
  <c r="AC73" i="1" s="1"/>
  <c r="AD43" i="3" s="1"/>
  <c r="AD44" i="3" s="1"/>
  <c r="AD45" i="3" s="1"/>
  <c r="AM65" i="1"/>
  <c r="AM72" i="1"/>
  <c r="AB65" i="1"/>
  <c r="AM73" i="1"/>
  <c r="AN43" i="3" s="1"/>
  <c r="AN44" i="3" s="1"/>
  <c r="AN45" i="3" s="1"/>
  <c r="AI65" i="1"/>
  <c r="AI72" i="1"/>
  <c r="AI73" i="1" s="1"/>
  <c r="AJ43" i="3" s="1"/>
  <c r="AJ44" i="3" s="1"/>
  <c r="AJ45" i="3" s="1"/>
  <c r="AH30" i="1" l="1"/>
  <c r="AL30" i="1"/>
  <c r="AL32" i="1" s="1"/>
  <c r="AM20" i="3" s="1"/>
  <c r="AL53" i="3"/>
  <c r="Q32" i="1"/>
  <c r="R20" i="3" s="1"/>
  <c r="Q7" i="2" s="1"/>
  <c r="R16" i="3"/>
  <c r="R18" i="3" s="1"/>
  <c r="AV32" i="1"/>
  <c r="AW20" i="3" s="1"/>
  <c r="AW16" i="3"/>
  <c r="AW18" i="3" s="1"/>
  <c r="O32" i="1"/>
  <c r="P20" i="3" s="1"/>
  <c r="O7" i="2" s="1"/>
  <c r="P16" i="3"/>
  <c r="P18" i="3" s="1"/>
  <c r="P32" i="1"/>
  <c r="Q20" i="3" s="1"/>
  <c r="P7" i="2" s="1"/>
  <c r="Q16" i="3"/>
  <c r="Q18" i="3" s="1"/>
  <c r="R32" i="1"/>
  <c r="S20" i="3" s="1"/>
  <c r="R7" i="2" s="1"/>
  <c r="S16" i="3"/>
  <c r="S18" i="3" s="1"/>
  <c r="AH32" i="1"/>
  <c r="AI20" i="3" s="1"/>
  <c r="AI16" i="3"/>
  <c r="AI18" i="3" s="1"/>
  <c r="V16" i="3"/>
  <c r="V18" i="3" s="1"/>
  <c r="U32" i="1"/>
  <c r="V20" i="3" s="1"/>
  <c r="U7" i="2" s="1"/>
  <c r="O53" i="3"/>
  <c r="X53" i="3"/>
  <c r="AD14" i="3"/>
  <c r="AN30" i="1"/>
  <c r="N32" i="1"/>
  <c r="O20" i="3" s="1"/>
  <c r="N7" i="2" s="1"/>
  <c r="O16" i="3"/>
  <c r="O31" i="3" s="1"/>
  <c r="O32" i="3" s="1"/>
  <c r="AO30" i="1"/>
  <c r="AM30" i="1"/>
  <c r="AC14" i="3"/>
  <c r="AP32" i="1"/>
  <c r="AQ20" i="3" s="1"/>
  <c r="AQ16" i="3"/>
  <c r="AQ18" i="3" s="1"/>
  <c r="Q53" i="3"/>
  <c r="AF53" i="3"/>
  <c r="AB53" i="3"/>
  <c r="AF30" i="1"/>
  <c r="AT30" i="1"/>
  <c r="AJ14" i="3"/>
  <c r="AR30" i="1"/>
  <c r="AQ30" i="1"/>
  <c r="AS30" i="1"/>
  <c r="AI30" i="1"/>
  <c r="Z32" i="1"/>
  <c r="AA20" i="3" s="1"/>
  <c r="AA16" i="3"/>
  <c r="AA18" i="3" s="1"/>
  <c r="AD30" i="1"/>
  <c r="AJ30" i="1"/>
  <c r="AA32" i="1"/>
  <c r="AB20" i="3" s="1"/>
  <c r="AB16" i="3"/>
  <c r="AB18" i="3" s="1"/>
  <c r="X32" i="1"/>
  <c r="Y20" i="3" s="1"/>
  <c r="X7" i="2" s="1"/>
  <c r="Y16" i="3"/>
  <c r="Y18" i="3" s="1"/>
  <c r="AG30" i="1"/>
  <c r="AB32" i="1"/>
  <c r="AC20" i="3" s="1"/>
  <c r="AC16" i="3"/>
  <c r="R53" i="3"/>
  <c r="AC30" i="1"/>
  <c r="AV16" i="3"/>
  <c r="AV18" i="3" s="1"/>
  <c r="AU32" i="1"/>
  <c r="AV20" i="3" s="1"/>
  <c r="AE30" i="1"/>
  <c r="AN14" i="3"/>
  <c r="AW30" i="1"/>
  <c r="Q11" i="1"/>
  <c r="Q13" i="1" s="1"/>
  <c r="Q12" i="3"/>
  <c r="Q113" i="3" s="1"/>
  <c r="Q27" i="3" s="1"/>
  <c r="S32" i="1"/>
  <c r="T20" i="3" s="1"/>
  <c r="S7" i="2" s="1"/>
  <c r="T16" i="3"/>
  <c r="T18" i="3" s="1"/>
  <c r="AA53" i="3"/>
  <c r="Y32" i="1"/>
  <c r="Z20" i="3" s="1"/>
  <c r="Y7" i="2" s="1"/>
  <c r="Z16" i="3"/>
  <c r="Z18" i="3" s="1"/>
  <c r="X16" i="3"/>
  <c r="X18" i="3" s="1"/>
  <c r="W32" i="1"/>
  <c r="X20" i="3" s="1"/>
  <c r="W7" i="2" s="1"/>
  <c r="W16" i="3"/>
  <c r="W18" i="3" s="1"/>
  <c r="V32" i="1"/>
  <c r="W20" i="3" s="1"/>
  <c r="V7" i="2" s="1"/>
  <c r="AK30" i="1"/>
  <c r="U16" i="3"/>
  <c r="U18" i="3" s="1"/>
  <c r="T32" i="1"/>
  <c r="U20" i="3" s="1"/>
  <c r="T7" i="2" s="1"/>
  <c r="C92" i="3"/>
  <c r="C95" i="3" s="1"/>
  <c r="C103" i="3" s="1"/>
  <c r="C69" i="3" s="1"/>
  <c r="C75" i="3" s="1"/>
  <c r="C84" i="3"/>
  <c r="I72" i="3"/>
  <c r="H73" i="3"/>
  <c r="K83" i="3"/>
  <c r="J54" i="3"/>
  <c r="J56" i="3" s="1"/>
  <c r="J58" i="3" s="1"/>
  <c r="J59" i="3" s="1"/>
  <c r="J94" i="3"/>
  <c r="N71" i="3"/>
  <c r="K24" i="4"/>
  <c r="K51" i="3" s="1"/>
  <c r="F61" i="3"/>
  <c r="E62" i="3"/>
  <c r="E64" i="3" s="1"/>
  <c r="E92" i="3" s="1"/>
  <c r="E95" i="3" s="1"/>
  <c r="E103" i="3" s="1"/>
  <c r="O18" i="3" l="1"/>
  <c r="O78" i="3" s="1"/>
  <c r="AM16" i="3"/>
  <c r="AM18" i="3" s="1"/>
  <c r="AD32" i="1"/>
  <c r="AE20" i="3" s="1"/>
  <c r="AE16" i="3"/>
  <c r="AE18" i="3" s="1"/>
  <c r="AD53" i="3"/>
  <c r="Z7" i="2"/>
  <c r="Z11" i="2"/>
  <c r="AI32" i="1"/>
  <c r="AJ20" i="3" s="1"/>
  <c r="AJ16" i="3"/>
  <c r="AJ18" i="3" s="1"/>
  <c r="O93" i="3"/>
  <c r="O80" i="3"/>
  <c r="P78" i="3"/>
  <c r="AS16" i="3"/>
  <c r="AS18" i="3" s="1"/>
  <c r="AR32" i="1"/>
  <c r="AS20" i="3" s="1"/>
  <c r="AQ32" i="1"/>
  <c r="AR20" i="3" s="1"/>
  <c r="AR16" i="3"/>
  <c r="AR18" i="3" s="1"/>
  <c r="AN53" i="3"/>
  <c r="AN54" i="3" s="1"/>
  <c r="AN56" i="3" s="1"/>
  <c r="AJ53" i="3"/>
  <c r="AH11" i="2"/>
  <c r="AH7" i="2"/>
  <c r="AE32" i="1"/>
  <c r="AF20" i="3" s="1"/>
  <c r="AF16" i="3"/>
  <c r="AF18" i="3" s="1"/>
  <c r="R11" i="1"/>
  <c r="R13" i="1" s="1"/>
  <c r="R12" i="3"/>
  <c r="R113" i="3" s="1"/>
  <c r="R27" i="3" s="1"/>
  <c r="R28" i="3" s="1"/>
  <c r="R29" i="3" s="1"/>
  <c r="R31" i="3" s="1"/>
  <c r="R32" i="3" s="1"/>
  <c r="AU7" i="2"/>
  <c r="Q28" i="3"/>
  <c r="Q29" i="3" s="1"/>
  <c r="Q31" i="3" s="1"/>
  <c r="Q32" i="3" s="1"/>
  <c r="AF32" i="1"/>
  <c r="AG20" i="3" s="1"/>
  <c r="AG16" i="3"/>
  <c r="AG18" i="3" s="1"/>
  <c r="AK32" i="1"/>
  <c r="AL20" i="3" s="1"/>
  <c r="AL16" i="3"/>
  <c r="AL18" i="3" s="1"/>
  <c r="AB7" i="2"/>
  <c r="AB11" i="2"/>
  <c r="AX16" i="3"/>
  <c r="AW32" i="1"/>
  <c r="AX20" i="3" s="1"/>
  <c r="AP7" i="2"/>
  <c r="AP11" i="2"/>
  <c r="AC32" i="1"/>
  <c r="AD20" i="3" s="1"/>
  <c r="AD16" i="3"/>
  <c r="AD18" i="3" s="1"/>
  <c r="AV7" i="2"/>
  <c r="AO32" i="1"/>
  <c r="AP20" i="3" s="1"/>
  <c r="AP16" i="3"/>
  <c r="AP18" i="3" s="1"/>
  <c r="AC53" i="3"/>
  <c r="AC18" i="3"/>
  <c r="AT16" i="3"/>
  <c r="AT18" i="3" s="1"/>
  <c r="AS32" i="1"/>
  <c r="AT20" i="3" s="1"/>
  <c r="AL7" i="2"/>
  <c r="AL11" i="2"/>
  <c r="AU16" i="3"/>
  <c r="AU18" i="3" s="1"/>
  <c r="AT32" i="1"/>
  <c r="AU20" i="3" s="1"/>
  <c r="AG32" i="1"/>
  <c r="AH20" i="3" s="1"/>
  <c r="AH16" i="3"/>
  <c r="AH18" i="3" s="1"/>
  <c r="AM32" i="1"/>
  <c r="AN20" i="3" s="1"/>
  <c r="AN16" i="3"/>
  <c r="AN18" i="3" s="1"/>
  <c r="P31" i="3"/>
  <c r="P32" i="3" s="1"/>
  <c r="AA7" i="2"/>
  <c r="AA11" i="2"/>
  <c r="AJ32" i="1"/>
  <c r="AK20" i="3" s="1"/>
  <c r="AK16" i="3"/>
  <c r="AK18" i="3" s="1"/>
  <c r="AN32" i="1"/>
  <c r="AO20" i="3" s="1"/>
  <c r="AO16" i="3"/>
  <c r="AO18" i="3" s="1"/>
  <c r="L83" i="3"/>
  <c r="K54" i="3"/>
  <c r="K56" i="3" s="1"/>
  <c r="K58" i="3" s="1"/>
  <c r="K59" i="3" s="1"/>
  <c r="K94" i="3"/>
  <c r="D84" i="3"/>
  <c r="C85" i="3"/>
  <c r="C87" i="3" s="1"/>
  <c r="J72" i="3"/>
  <c r="I73" i="3"/>
  <c r="D69" i="3"/>
  <c r="D75" i="3" s="1"/>
  <c r="O71" i="3"/>
  <c r="L24" i="4"/>
  <c r="L51" i="3" s="1"/>
  <c r="G61" i="3"/>
  <c r="F62" i="3"/>
  <c r="F64" i="3" s="1"/>
  <c r="F92" i="3" s="1"/>
  <c r="F95" i="3" s="1"/>
  <c r="F103" i="3" s="1"/>
  <c r="S11" i="1" l="1"/>
  <c r="S13" i="1" s="1"/>
  <c r="S12" i="3"/>
  <c r="S113" i="3" s="1"/>
  <c r="S27" i="3" s="1"/>
  <c r="S28" i="3" s="1"/>
  <c r="S29" i="3" s="1"/>
  <c r="S31" i="3" s="1"/>
  <c r="S32" i="3" s="1"/>
  <c r="AE11" i="2"/>
  <c r="AE7" i="2"/>
  <c r="AN7" i="2"/>
  <c r="AN11" i="2"/>
  <c r="AC11" i="2"/>
  <c r="AC7" i="2"/>
  <c r="AQ11" i="2"/>
  <c r="AQ7" i="2"/>
  <c r="AR7" i="2"/>
  <c r="AR11" i="2"/>
  <c r="AW11" i="2"/>
  <c r="AW7" i="2"/>
  <c r="AX18" i="3"/>
  <c r="P93" i="3"/>
  <c r="Q78" i="3"/>
  <c r="P80" i="3"/>
  <c r="AJ11" i="2"/>
  <c r="AJ7" i="2"/>
  <c r="AK11" i="2"/>
  <c r="AK7" i="2"/>
  <c r="AV11" i="2"/>
  <c r="AI11" i="2"/>
  <c r="AI7" i="2"/>
  <c r="AO7" i="2"/>
  <c r="AO11" i="2"/>
  <c r="AF11" i="2"/>
  <c r="AF7" i="2"/>
  <c r="AM11" i="2"/>
  <c r="AM7" i="2"/>
  <c r="AT7" i="2"/>
  <c r="AT11" i="2"/>
  <c r="AU11" i="2"/>
  <c r="AG11" i="2"/>
  <c r="AG7" i="2"/>
  <c r="AS7" i="2"/>
  <c r="AS11" i="2"/>
  <c r="AD11" i="2"/>
  <c r="AD7" i="2"/>
  <c r="L54" i="3"/>
  <c r="L56" i="3" s="1"/>
  <c r="L58" i="3" s="1"/>
  <c r="L59" i="3" s="1"/>
  <c r="L94" i="3"/>
  <c r="E69" i="3"/>
  <c r="E75" i="3" s="1"/>
  <c r="K72" i="3"/>
  <c r="J73" i="3"/>
  <c r="E84" i="3"/>
  <c r="D85" i="3"/>
  <c r="D87" i="3" s="1"/>
  <c r="M83" i="3"/>
  <c r="P71" i="3"/>
  <c r="M24" i="4"/>
  <c r="M51" i="3" s="1"/>
  <c r="H61" i="3"/>
  <c r="G62" i="3"/>
  <c r="G64" i="3" s="1"/>
  <c r="G92" i="3" s="1"/>
  <c r="G95" i="3" s="1"/>
  <c r="G103" i="3" s="1"/>
  <c r="Q80" i="3" l="1"/>
  <c r="Q93" i="3"/>
  <c r="R78" i="3"/>
  <c r="T11" i="1"/>
  <c r="T13" i="1" s="1"/>
  <c r="T12" i="3"/>
  <c r="T113" i="3" s="1"/>
  <c r="T27" i="3" s="1"/>
  <c r="T28" i="3" s="1"/>
  <c r="T29" i="3" s="1"/>
  <c r="T31" i="3" s="1"/>
  <c r="T32" i="3" s="1"/>
  <c r="L72" i="3"/>
  <c r="K73" i="3"/>
  <c r="M54" i="3"/>
  <c r="M56" i="3" s="1"/>
  <c r="M58" i="3" s="1"/>
  <c r="M59" i="3" s="1"/>
  <c r="M94" i="3"/>
  <c r="N83" i="3"/>
  <c r="F69" i="3"/>
  <c r="F75" i="3" s="1"/>
  <c r="F84" i="3"/>
  <c r="E85" i="3"/>
  <c r="E87" i="3" s="1"/>
  <c r="Q71" i="3"/>
  <c r="N24" i="4"/>
  <c r="N51" i="3" s="1"/>
  <c r="I61" i="3"/>
  <c r="H62" i="3"/>
  <c r="H64" i="3" s="1"/>
  <c r="H92" i="3" s="1"/>
  <c r="H95" i="3" s="1"/>
  <c r="H103" i="3" s="1"/>
  <c r="U11" i="1" l="1"/>
  <c r="U13" i="1" s="1"/>
  <c r="U12" i="3"/>
  <c r="U113" i="3" s="1"/>
  <c r="U27" i="3" s="1"/>
  <c r="U28" i="3" s="1"/>
  <c r="U29" i="3" s="1"/>
  <c r="U31" i="3" s="1"/>
  <c r="U32" i="3" s="1"/>
  <c r="S78" i="3"/>
  <c r="R93" i="3"/>
  <c r="R80" i="3"/>
  <c r="G69" i="3"/>
  <c r="G75" i="3" s="1"/>
  <c r="N54" i="3"/>
  <c r="N56" i="3" s="1"/>
  <c r="N58" i="3" s="1"/>
  <c r="N59" i="3" s="1"/>
  <c r="N94" i="3"/>
  <c r="G84" i="3"/>
  <c r="F85" i="3"/>
  <c r="F87" i="3" s="1"/>
  <c r="O83" i="3"/>
  <c r="M72" i="3"/>
  <c r="L73" i="3"/>
  <c r="R71" i="3"/>
  <c r="O24" i="4"/>
  <c r="O51" i="3" s="1"/>
  <c r="J61" i="3"/>
  <c r="I62" i="3"/>
  <c r="I64" i="3" s="1"/>
  <c r="I92" i="3" s="1"/>
  <c r="I95" i="3" s="1"/>
  <c r="I103" i="3" s="1"/>
  <c r="S93" i="3" l="1"/>
  <c r="T78" i="3"/>
  <c r="S80" i="3"/>
  <c r="V11" i="1"/>
  <c r="V13" i="1" s="1"/>
  <c r="V12" i="3"/>
  <c r="V113" i="3" s="1"/>
  <c r="V27" i="3" s="1"/>
  <c r="V28" i="3" s="1"/>
  <c r="V29" i="3" s="1"/>
  <c r="V31" i="3" s="1"/>
  <c r="V32" i="3" s="1"/>
  <c r="H69" i="3"/>
  <c r="H75" i="3" s="1"/>
  <c r="P83" i="3"/>
  <c r="O54" i="3"/>
  <c r="O56" i="3" s="1"/>
  <c r="O58" i="3" s="1"/>
  <c r="O59" i="3" s="1"/>
  <c r="O94" i="3"/>
  <c r="H84" i="3"/>
  <c r="G85" i="3"/>
  <c r="G87" i="3" s="1"/>
  <c r="N72" i="3"/>
  <c r="M73" i="3"/>
  <c r="S71" i="3"/>
  <c r="P24" i="4"/>
  <c r="P51" i="3" s="1"/>
  <c r="K61" i="3"/>
  <c r="J62" i="3"/>
  <c r="J64" i="3" s="1"/>
  <c r="J92" i="3" s="1"/>
  <c r="J95" i="3" s="1"/>
  <c r="J103" i="3" s="1"/>
  <c r="T80" i="3" l="1"/>
  <c r="U78" i="3"/>
  <c r="T93" i="3"/>
  <c r="W11" i="1"/>
  <c r="W13" i="1" s="1"/>
  <c r="W12" i="3"/>
  <c r="W113" i="3" s="1"/>
  <c r="W27" i="3" s="1"/>
  <c r="W28" i="3" s="1"/>
  <c r="W29" i="3" s="1"/>
  <c r="W31" i="3" s="1"/>
  <c r="W32" i="3" s="1"/>
  <c r="I69" i="3"/>
  <c r="I75" i="3" s="1"/>
  <c r="P54" i="3"/>
  <c r="P56" i="3" s="1"/>
  <c r="P58" i="3" s="1"/>
  <c r="P59" i="3" s="1"/>
  <c r="P94" i="3"/>
  <c r="O72" i="3"/>
  <c r="N73" i="3"/>
  <c r="I84" i="3"/>
  <c r="H85" i="3"/>
  <c r="H87" i="3" s="1"/>
  <c r="Q83" i="3"/>
  <c r="T71" i="3"/>
  <c r="Q24" i="4"/>
  <c r="Q51" i="3" s="1"/>
  <c r="L61" i="3"/>
  <c r="K62" i="3"/>
  <c r="K64" i="3" s="1"/>
  <c r="K92" i="3" s="1"/>
  <c r="K95" i="3" s="1"/>
  <c r="K103" i="3" s="1"/>
  <c r="X11" i="1" l="1"/>
  <c r="X13" i="1" s="1"/>
  <c r="X12" i="3"/>
  <c r="X113" i="3" s="1"/>
  <c r="X27" i="3" s="1"/>
  <c r="X28" i="3" s="1"/>
  <c r="X29" i="3" s="1"/>
  <c r="X31" i="3" s="1"/>
  <c r="X32" i="3" s="1"/>
  <c r="U93" i="3"/>
  <c r="V78" i="3"/>
  <c r="U80" i="3"/>
  <c r="J69" i="3"/>
  <c r="J75" i="3" s="1"/>
  <c r="Q54" i="3"/>
  <c r="Q56" i="3" s="1"/>
  <c r="Q58" i="3" s="1"/>
  <c r="Q59" i="3" s="1"/>
  <c r="Q94" i="3"/>
  <c r="R83" i="3"/>
  <c r="J84" i="3"/>
  <c r="I85" i="3"/>
  <c r="I87" i="3" s="1"/>
  <c r="P72" i="3"/>
  <c r="O73" i="3"/>
  <c r="U71" i="3"/>
  <c r="R24" i="4"/>
  <c r="R51" i="3" s="1"/>
  <c r="M61" i="3"/>
  <c r="L62" i="3"/>
  <c r="L64" i="3" s="1"/>
  <c r="L92" i="3" s="1"/>
  <c r="L95" i="3" s="1"/>
  <c r="L103" i="3" s="1"/>
  <c r="V80" i="3" l="1"/>
  <c r="W78" i="3"/>
  <c r="V93" i="3"/>
  <c r="Y11" i="1"/>
  <c r="Y13" i="1" s="1"/>
  <c r="Y12" i="3"/>
  <c r="Y113" i="3" s="1"/>
  <c r="Y27" i="3" s="1"/>
  <c r="Y28" i="3" s="1"/>
  <c r="Y29" i="3" s="1"/>
  <c r="Y31" i="3" s="1"/>
  <c r="Y32" i="3" s="1"/>
  <c r="K69" i="3"/>
  <c r="K75" i="3" s="1"/>
  <c r="Q72" i="3"/>
  <c r="P73" i="3"/>
  <c r="R54" i="3"/>
  <c r="R56" i="3" s="1"/>
  <c r="R58" i="3" s="1"/>
  <c r="R59" i="3" s="1"/>
  <c r="R94" i="3"/>
  <c r="K84" i="3"/>
  <c r="J85" i="3"/>
  <c r="J87" i="3" s="1"/>
  <c r="S83" i="3"/>
  <c r="V71" i="3"/>
  <c r="S24" i="4"/>
  <c r="S51" i="3" s="1"/>
  <c r="N61" i="3"/>
  <c r="M62" i="3"/>
  <c r="M64" i="3" s="1"/>
  <c r="M92" i="3" s="1"/>
  <c r="M95" i="3" s="1"/>
  <c r="M103" i="3" s="1"/>
  <c r="Z11" i="1" l="1"/>
  <c r="Z13" i="1" s="1"/>
  <c r="Z12" i="3"/>
  <c r="Z113" i="3" s="1"/>
  <c r="Z27" i="3" s="1"/>
  <c r="Z28" i="3" s="1"/>
  <c r="Z29" i="3" s="1"/>
  <c r="Z31" i="3" s="1"/>
  <c r="Z32" i="3" s="1"/>
  <c r="W93" i="3"/>
  <c r="X78" i="3"/>
  <c r="W80" i="3"/>
  <c r="L69" i="3"/>
  <c r="L75" i="3" s="1"/>
  <c r="T83" i="3"/>
  <c r="L84" i="3"/>
  <c r="K85" i="3"/>
  <c r="K87" i="3" s="1"/>
  <c r="R72" i="3"/>
  <c r="Q73" i="3"/>
  <c r="S54" i="3"/>
  <c r="S56" i="3" s="1"/>
  <c r="S58" i="3" s="1"/>
  <c r="S59" i="3" s="1"/>
  <c r="S94" i="3"/>
  <c r="W71" i="3"/>
  <c r="T24" i="4"/>
  <c r="T51" i="3" s="1"/>
  <c r="O61" i="3"/>
  <c r="N62" i="3"/>
  <c r="N64" i="3" s="1"/>
  <c r="N92" i="3" s="1"/>
  <c r="N95" i="3" s="1"/>
  <c r="N103" i="3" s="1"/>
  <c r="Y78" i="3" l="1"/>
  <c r="X80" i="3"/>
  <c r="X93" i="3"/>
  <c r="AA11" i="1"/>
  <c r="AA13" i="1" s="1"/>
  <c r="AA12" i="3"/>
  <c r="AA113" i="3" s="1"/>
  <c r="AA27" i="3" s="1"/>
  <c r="AA28" i="3" s="1"/>
  <c r="AA29" i="3" s="1"/>
  <c r="AA31" i="3" s="1"/>
  <c r="AA32" i="3" s="1"/>
  <c r="M69" i="3"/>
  <c r="M75" i="3" s="1"/>
  <c r="T54" i="3"/>
  <c r="T56" i="3" s="1"/>
  <c r="T58" i="3" s="1"/>
  <c r="T59" i="3" s="1"/>
  <c r="T94" i="3"/>
  <c r="S72" i="3"/>
  <c r="R73" i="3"/>
  <c r="M84" i="3"/>
  <c r="L85" i="3"/>
  <c r="L87" i="3" s="1"/>
  <c r="U83" i="3"/>
  <c r="X71" i="3"/>
  <c r="U24" i="4"/>
  <c r="U51" i="3" s="1"/>
  <c r="P61" i="3"/>
  <c r="O62" i="3"/>
  <c r="O64" i="3" s="1"/>
  <c r="O92" i="3" s="1"/>
  <c r="O95" i="3" s="1"/>
  <c r="O103" i="3" s="1"/>
  <c r="AB11" i="1" l="1"/>
  <c r="AB13" i="1" s="1"/>
  <c r="AB12" i="3"/>
  <c r="AB113" i="3" s="1"/>
  <c r="AB27" i="3" s="1"/>
  <c r="AB28" i="3" s="1"/>
  <c r="AB29" i="3" s="1"/>
  <c r="AB31" i="3" s="1"/>
  <c r="AB32" i="3" s="1"/>
  <c r="Z78" i="3"/>
  <c r="Y93" i="3"/>
  <c r="Y80" i="3"/>
  <c r="N69" i="3"/>
  <c r="N75" i="3" s="1"/>
  <c r="U54" i="3"/>
  <c r="U56" i="3" s="1"/>
  <c r="U58" i="3" s="1"/>
  <c r="U59" i="3" s="1"/>
  <c r="U94" i="3"/>
  <c r="V83" i="3"/>
  <c r="N84" i="3"/>
  <c r="M85" i="3"/>
  <c r="M87" i="3" s="1"/>
  <c r="T72" i="3"/>
  <c r="S73" i="3"/>
  <c r="Y71" i="3"/>
  <c r="V24" i="4"/>
  <c r="V51" i="3" s="1"/>
  <c r="Q61" i="3"/>
  <c r="P62" i="3"/>
  <c r="P64" i="3" s="1"/>
  <c r="P92" i="3" s="1"/>
  <c r="P95" i="3" s="1"/>
  <c r="P103" i="3" s="1"/>
  <c r="Z93" i="3" l="1"/>
  <c r="AA78" i="3"/>
  <c r="Z80" i="3"/>
  <c r="AC11" i="1"/>
  <c r="AC13" i="1" s="1"/>
  <c r="AC12" i="3"/>
  <c r="AC113" i="3" s="1"/>
  <c r="AC27" i="3" s="1"/>
  <c r="AC28" i="3" s="1"/>
  <c r="AC29" i="3" s="1"/>
  <c r="AC31" i="3" s="1"/>
  <c r="AC32" i="3" s="1"/>
  <c r="O69" i="3"/>
  <c r="O75" i="3" s="1"/>
  <c r="V54" i="3"/>
  <c r="V56" i="3" s="1"/>
  <c r="V58" i="3" s="1"/>
  <c r="V59" i="3" s="1"/>
  <c r="V94" i="3"/>
  <c r="U72" i="3"/>
  <c r="T73" i="3"/>
  <c r="O84" i="3"/>
  <c r="N85" i="3"/>
  <c r="W83" i="3"/>
  <c r="Z71" i="3"/>
  <c r="W24" i="4"/>
  <c r="W51" i="3" s="1"/>
  <c r="R61" i="3"/>
  <c r="Q62" i="3"/>
  <c r="Q64" i="3" s="1"/>
  <c r="Q92" i="3" s="1"/>
  <c r="Q95" i="3" s="1"/>
  <c r="Q103" i="3" s="1"/>
  <c r="AD11" i="1" l="1"/>
  <c r="AD13" i="1" s="1"/>
  <c r="AD12" i="3"/>
  <c r="AD113" i="3" s="1"/>
  <c r="AD27" i="3" s="1"/>
  <c r="AD28" i="3" s="1"/>
  <c r="AD29" i="3" s="1"/>
  <c r="AD31" i="3" s="1"/>
  <c r="AD32" i="3" s="1"/>
  <c r="AB78" i="3"/>
  <c r="AA93" i="3"/>
  <c r="AA80" i="3"/>
  <c r="P69" i="3"/>
  <c r="P75" i="3" s="1"/>
  <c r="X83" i="3"/>
  <c r="W54" i="3"/>
  <c r="W56" i="3" s="1"/>
  <c r="W58" i="3" s="1"/>
  <c r="W59" i="3" s="1"/>
  <c r="W94" i="3"/>
  <c r="P84" i="3"/>
  <c r="O85" i="3"/>
  <c r="O87" i="3" s="1"/>
  <c r="V72" i="3"/>
  <c r="U73" i="3"/>
  <c r="AA71" i="3"/>
  <c r="X24" i="4"/>
  <c r="X51" i="3" s="1"/>
  <c r="S61" i="3"/>
  <c r="R62" i="3"/>
  <c r="R64" i="3" s="1"/>
  <c r="R92" i="3" s="1"/>
  <c r="R95" i="3" s="1"/>
  <c r="R103" i="3" s="1"/>
  <c r="AC78" i="3" l="1"/>
  <c r="AB80" i="3"/>
  <c r="AB93" i="3"/>
  <c r="AE11" i="1"/>
  <c r="AE13" i="1" s="1"/>
  <c r="AE12" i="3"/>
  <c r="AE113" i="3" s="1"/>
  <c r="AE27" i="3" s="1"/>
  <c r="AE28" i="3" s="1"/>
  <c r="AE29" i="3" s="1"/>
  <c r="AE31" i="3" s="1"/>
  <c r="AE32" i="3" s="1"/>
  <c r="Q69" i="3"/>
  <c r="Q75" i="3" s="1"/>
  <c r="X54" i="3"/>
  <c r="X56" i="3" s="1"/>
  <c r="X58" i="3" s="1"/>
  <c r="X59" i="3" s="1"/>
  <c r="X94" i="3"/>
  <c r="W72" i="3"/>
  <c r="V73" i="3"/>
  <c r="Q84" i="3"/>
  <c r="P85" i="3"/>
  <c r="P87" i="3" s="1"/>
  <c r="Y83" i="3"/>
  <c r="AB71" i="3"/>
  <c r="Y24" i="4"/>
  <c r="Y51" i="3" s="1"/>
  <c r="T61" i="3"/>
  <c r="S62" i="3"/>
  <c r="S64" i="3" s="1"/>
  <c r="S92" i="3" s="1"/>
  <c r="S95" i="3" s="1"/>
  <c r="S103" i="3" s="1"/>
  <c r="AF11" i="1" l="1"/>
  <c r="AF13" i="1" s="1"/>
  <c r="AF12" i="3"/>
  <c r="AF113" i="3" s="1"/>
  <c r="AF27" i="3" s="1"/>
  <c r="AF28" i="3" s="1"/>
  <c r="AF29" i="3" s="1"/>
  <c r="AF31" i="3" s="1"/>
  <c r="AF32" i="3" s="1"/>
  <c r="AD78" i="3"/>
  <c r="AC80" i="3"/>
  <c r="AC93" i="3"/>
  <c r="R69" i="3"/>
  <c r="R75" i="3" s="1"/>
  <c r="Y54" i="3"/>
  <c r="Y56" i="3" s="1"/>
  <c r="Y58" i="3" s="1"/>
  <c r="Y59" i="3" s="1"/>
  <c r="Y94" i="3"/>
  <c r="Z83" i="3"/>
  <c r="R84" i="3"/>
  <c r="Q85" i="3"/>
  <c r="Q87" i="3" s="1"/>
  <c r="X72" i="3"/>
  <c r="W73" i="3"/>
  <c r="AC71" i="3"/>
  <c r="Z24" i="4"/>
  <c r="Z51" i="3" s="1"/>
  <c r="U61" i="3"/>
  <c r="T62" i="3"/>
  <c r="T64" i="3" s="1"/>
  <c r="T92" i="3" s="1"/>
  <c r="T95" i="3" s="1"/>
  <c r="T103" i="3" s="1"/>
  <c r="AE78" i="3" l="1"/>
  <c r="AD93" i="3"/>
  <c r="AD80" i="3"/>
  <c r="AG11" i="1"/>
  <c r="AG13" i="1" s="1"/>
  <c r="AG12" i="3"/>
  <c r="AG113" i="3" s="1"/>
  <c r="AG27" i="3" s="1"/>
  <c r="AG28" i="3" s="1"/>
  <c r="AG29" i="3" s="1"/>
  <c r="AG31" i="3" s="1"/>
  <c r="AG32" i="3" s="1"/>
  <c r="S69" i="3"/>
  <c r="S75" i="3" s="1"/>
  <c r="Z54" i="3"/>
  <c r="Z56" i="3" s="1"/>
  <c r="Z58" i="3" s="1"/>
  <c r="Z59" i="3" s="1"/>
  <c r="Z94" i="3"/>
  <c r="S84" i="3"/>
  <c r="R85" i="3"/>
  <c r="R87" i="3" s="1"/>
  <c r="AA83" i="3"/>
  <c r="Y72" i="3"/>
  <c r="X73" i="3"/>
  <c r="AD71" i="3"/>
  <c r="AA24" i="4"/>
  <c r="AA51" i="3" s="1"/>
  <c r="V61" i="3"/>
  <c r="U62" i="3"/>
  <c r="U64" i="3" s="1"/>
  <c r="U92" i="3" s="1"/>
  <c r="U95" i="3" s="1"/>
  <c r="U103" i="3" s="1"/>
  <c r="AH11" i="1" l="1"/>
  <c r="AH13" i="1" s="1"/>
  <c r="AH12" i="3"/>
  <c r="AH113" i="3" s="1"/>
  <c r="AH27" i="3" s="1"/>
  <c r="AH28" i="3" s="1"/>
  <c r="AH29" i="3" s="1"/>
  <c r="AH31" i="3" s="1"/>
  <c r="AH32" i="3" s="1"/>
  <c r="AE93" i="3"/>
  <c r="AF78" i="3"/>
  <c r="AE80" i="3"/>
  <c r="T69" i="3"/>
  <c r="T75" i="3" s="1"/>
  <c r="AB83" i="3"/>
  <c r="AA54" i="3"/>
  <c r="AA56" i="3" s="1"/>
  <c r="AA58" i="3" s="1"/>
  <c r="AA59" i="3" s="1"/>
  <c r="AA94" i="3"/>
  <c r="Z72" i="3"/>
  <c r="Y73" i="3"/>
  <c r="T84" i="3"/>
  <c r="S85" i="3"/>
  <c r="S87" i="3" s="1"/>
  <c r="AE71" i="3"/>
  <c r="AB24" i="4"/>
  <c r="AB51" i="3" s="1"/>
  <c r="W61" i="3"/>
  <c r="V62" i="3"/>
  <c r="V64" i="3" s="1"/>
  <c r="V92" i="3" s="1"/>
  <c r="V95" i="3" s="1"/>
  <c r="V103" i="3" s="1"/>
  <c r="AF80" i="3" l="1"/>
  <c r="AF93" i="3"/>
  <c r="AG78" i="3"/>
  <c r="AI11" i="1"/>
  <c r="AI13" i="1" s="1"/>
  <c r="AI12" i="3"/>
  <c r="AI113" i="3" s="1"/>
  <c r="AI27" i="3" s="1"/>
  <c r="AI28" i="3" s="1"/>
  <c r="AI29" i="3" s="1"/>
  <c r="AI31" i="3" s="1"/>
  <c r="AI32" i="3" s="1"/>
  <c r="U69" i="3"/>
  <c r="U75" i="3" s="1"/>
  <c r="AB54" i="3"/>
  <c r="AB56" i="3" s="1"/>
  <c r="AB58" i="3" s="1"/>
  <c r="AB59" i="3" s="1"/>
  <c r="AB94" i="3"/>
  <c r="U84" i="3"/>
  <c r="T85" i="3"/>
  <c r="T87" i="3" s="1"/>
  <c r="AA72" i="3"/>
  <c r="Z73" i="3"/>
  <c r="AC83" i="3"/>
  <c r="AF71" i="3"/>
  <c r="AC24" i="4"/>
  <c r="AC51" i="3" s="1"/>
  <c r="X61" i="3"/>
  <c r="W62" i="3"/>
  <c r="W64" i="3" s="1"/>
  <c r="W92" i="3" s="1"/>
  <c r="W95" i="3" s="1"/>
  <c r="W103" i="3" s="1"/>
  <c r="AJ11" i="1" l="1"/>
  <c r="AJ13" i="1" s="1"/>
  <c r="AJ12" i="3"/>
  <c r="AJ113" i="3" s="1"/>
  <c r="AJ27" i="3" s="1"/>
  <c r="AJ28" i="3" s="1"/>
  <c r="AJ29" i="3" s="1"/>
  <c r="AJ31" i="3" s="1"/>
  <c r="AJ32" i="3" s="1"/>
  <c r="AG93" i="3"/>
  <c r="AG80" i="3"/>
  <c r="AH78" i="3"/>
  <c r="V69" i="3"/>
  <c r="V75" i="3" s="1"/>
  <c r="V84" i="3"/>
  <c r="U85" i="3"/>
  <c r="U87" i="3" s="1"/>
  <c r="AC54" i="3"/>
  <c r="AC56" i="3" s="1"/>
  <c r="AC58" i="3" s="1"/>
  <c r="AC59" i="3" s="1"/>
  <c r="AC94" i="3"/>
  <c r="AD83" i="3"/>
  <c r="AB72" i="3"/>
  <c r="AA73" i="3"/>
  <c r="AG71" i="3"/>
  <c r="AD24" i="4"/>
  <c r="AD51" i="3" s="1"/>
  <c r="Y61" i="3"/>
  <c r="X62" i="3"/>
  <c r="X64" i="3" s="1"/>
  <c r="X92" i="3" s="1"/>
  <c r="X95" i="3" s="1"/>
  <c r="X103" i="3" s="1"/>
  <c r="AI78" i="3" l="1"/>
  <c r="AH80" i="3"/>
  <c r="AH93" i="3"/>
  <c r="AK11" i="1"/>
  <c r="AK13" i="1" s="1"/>
  <c r="AK12" i="3"/>
  <c r="AK113" i="3" s="1"/>
  <c r="AK27" i="3" s="1"/>
  <c r="AK28" i="3" s="1"/>
  <c r="AK29" i="3" s="1"/>
  <c r="AK31" i="3" s="1"/>
  <c r="AK32" i="3" s="1"/>
  <c r="W69" i="3"/>
  <c r="W75" i="3" s="1"/>
  <c r="AD54" i="3"/>
  <c r="AD56" i="3" s="1"/>
  <c r="AD58" i="3" s="1"/>
  <c r="AD59" i="3" s="1"/>
  <c r="AD94" i="3"/>
  <c r="AC72" i="3"/>
  <c r="AB73" i="3"/>
  <c r="AE83" i="3"/>
  <c r="W84" i="3"/>
  <c r="V85" i="3"/>
  <c r="V87" i="3" s="1"/>
  <c r="AH71" i="3"/>
  <c r="AE24" i="4"/>
  <c r="AE51" i="3" s="1"/>
  <c r="Z61" i="3"/>
  <c r="Y62" i="3"/>
  <c r="Y64" i="3" s="1"/>
  <c r="Y92" i="3" s="1"/>
  <c r="Y95" i="3" s="1"/>
  <c r="Y103" i="3" s="1"/>
  <c r="AL11" i="1" l="1"/>
  <c r="AL13" i="1" s="1"/>
  <c r="AL12" i="3"/>
  <c r="AL113" i="3" s="1"/>
  <c r="AL27" i="3" s="1"/>
  <c r="AL28" i="3" s="1"/>
  <c r="AL29" i="3" s="1"/>
  <c r="AL31" i="3" s="1"/>
  <c r="AL32" i="3" s="1"/>
  <c r="AI80" i="3"/>
  <c r="AI93" i="3"/>
  <c r="AJ78" i="3"/>
  <c r="X69" i="3"/>
  <c r="X75" i="3" s="1"/>
  <c r="AE54" i="3"/>
  <c r="AE56" i="3" s="1"/>
  <c r="AE58" i="3" s="1"/>
  <c r="AE59" i="3" s="1"/>
  <c r="AE94" i="3"/>
  <c r="AF83" i="3"/>
  <c r="AD72" i="3"/>
  <c r="AC73" i="3"/>
  <c r="X84" i="3"/>
  <c r="W85" i="3"/>
  <c r="W87" i="3" s="1"/>
  <c r="AI71" i="3"/>
  <c r="AF24" i="4"/>
  <c r="AF51" i="3" s="1"/>
  <c r="AA61" i="3"/>
  <c r="Z62" i="3"/>
  <c r="Z64" i="3" s="1"/>
  <c r="Z92" i="3" s="1"/>
  <c r="Z95" i="3" s="1"/>
  <c r="Z103" i="3" s="1"/>
  <c r="AK78" i="3" l="1"/>
  <c r="AJ93" i="3"/>
  <c r="AJ80" i="3"/>
  <c r="AM11" i="1"/>
  <c r="AM13" i="1" s="1"/>
  <c r="AM12" i="3"/>
  <c r="AM113" i="3" s="1"/>
  <c r="AM27" i="3" s="1"/>
  <c r="AM28" i="3" s="1"/>
  <c r="AM29" i="3" s="1"/>
  <c r="AM31" i="3" s="1"/>
  <c r="Y69" i="3"/>
  <c r="Y75" i="3" s="1"/>
  <c r="Y84" i="3"/>
  <c r="X85" i="3"/>
  <c r="X87" i="3" s="1"/>
  <c r="AF54" i="3"/>
  <c r="AF56" i="3" s="1"/>
  <c r="AF58" i="3" s="1"/>
  <c r="AF59" i="3" s="1"/>
  <c r="AF94" i="3"/>
  <c r="AG83" i="3"/>
  <c r="AE72" i="3"/>
  <c r="AD73" i="3"/>
  <c r="AJ71" i="3"/>
  <c r="AG24" i="4"/>
  <c r="AG51" i="3" s="1"/>
  <c r="AB61" i="3"/>
  <c r="AA62" i="3"/>
  <c r="AA64" i="3" s="1"/>
  <c r="AA92" i="3" s="1"/>
  <c r="AA95" i="3" s="1"/>
  <c r="AA103" i="3" s="1"/>
  <c r="AM32" i="3" l="1"/>
  <c r="AM58" i="3"/>
  <c r="AM59" i="3" s="1"/>
  <c r="AN11" i="1"/>
  <c r="AN13" i="1" s="1"/>
  <c r="AN12" i="3"/>
  <c r="AN113" i="3" s="1"/>
  <c r="AN27" i="3" s="1"/>
  <c r="AN28" i="3" s="1"/>
  <c r="AN29" i="3" s="1"/>
  <c r="AN31" i="3" s="1"/>
  <c r="AL78" i="3"/>
  <c r="AK80" i="3"/>
  <c r="AK93" i="3"/>
  <c r="Z69" i="3"/>
  <c r="Z75" i="3" s="1"/>
  <c r="AG54" i="3"/>
  <c r="AG56" i="3" s="1"/>
  <c r="AG58" i="3" s="1"/>
  <c r="AG59" i="3" s="1"/>
  <c r="AG94" i="3"/>
  <c r="AF72" i="3"/>
  <c r="AE73" i="3"/>
  <c r="AH83" i="3"/>
  <c r="Z84" i="3"/>
  <c r="Y85" i="3"/>
  <c r="Y87" i="3" s="1"/>
  <c r="AK71" i="3"/>
  <c r="AH24" i="4"/>
  <c r="AH51" i="3" s="1"/>
  <c r="AC61" i="3"/>
  <c r="AB62" i="3"/>
  <c r="AB64" i="3" s="1"/>
  <c r="AB92" i="3" s="1"/>
  <c r="AB95" i="3" s="1"/>
  <c r="AB103" i="3" s="1"/>
  <c r="AL93" i="3" l="1"/>
  <c r="AM78" i="3"/>
  <c r="AL80" i="3"/>
  <c r="AN32" i="3"/>
  <c r="AN58" i="3"/>
  <c r="AN59" i="3" s="1"/>
  <c r="AO11" i="1"/>
  <c r="AO13" i="1" s="1"/>
  <c r="AO12" i="3"/>
  <c r="AO113" i="3" s="1"/>
  <c r="AO27" i="3" s="1"/>
  <c r="AO28" i="3" s="1"/>
  <c r="AO29" i="3" s="1"/>
  <c r="AO31" i="3" s="1"/>
  <c r="AA69" i="3"/>
  <c r="AA75" i="3" s="1"/>
  <c r="AH54" i="3"/>
  <c r="AH56" i="3" s="1"/>
  <c r="AH58" i="3" s="1"/>
  <c r="AH59" i="3" s="1"/>
  <c r="AH94" i="3"/>
  <c r="AG72" i="3"/>
  <c r="AF73" i="3"/>
  <c r="AA84" i="3"/>
  <c r="Z85" i="3"/>
  <c r="Z87" i="3" s="1"/>
  <c r="AI83" i="3"/>
  <c r="AL71" i="3"/>
  <c r="AI24" i="4"/>
  <c r="AI51" i="3" s="1"/>
  <c r="AD61" i="3"/>
  <c r="AC62" i="3"/>
  <c r="AC64" i="3" s="1"/>
  <c r="AC92" i="3" s="1"/>
  <c r="AC95" i="3" s="1"/>
  <c r="AC103" i="3" s="1"/>
  <c r="AP11" i="1" l="1"/>
  <c r="AP13" i="1" s="1"/>
  <c r="AP12" i="3"/>
  <c r="AP113" i="3" s="1"/>
  <c r="AP27" i="3" s="1"/>
  <c r="AP28" i="3" s="1"/>
  <c r="AP29" i="3" s="1"/>
  <c r="AP31" i="3" s="1"/>
  <c r="AM80" i="3"/>
  <c r="AN78" i="3"/>
  <c r="AM93" i="3"/>
  <c r="AO32" i="3"/>
  <c r="AO58" i="3"/>
  <c r="AO59" i="3" s="1"/>
  <c r="AB69" i="3"/>
  <c r="AB75" i="3" s="1"/>
  <c r="AI54" i="3"/>
  <c r="AI56" i="3" s="1"/>
  <c r="AI58" i="3" s="1"/>
  <c r="AI59" i="3" s="1"/>
  <c r="AI94" i="3"/>
  <c r="AJ83" i="3"/>
  <c r="AB84" i="3"/>
  <c r="AA85" i="3"/>
  <c r="AA87" i="3" s="1"/>
  <c r="AH72" i="3"/>
  <c r="AG73" i="3"/>
  <c r="AM71" i="3"/>
  <c r="AJ24" i="4"/>
  <c r="AJ51" i="3" s="1"/>
  <c r="AE61" i="3"/>
  <c r="AD62" i="3"/>
  <c r="AD64" i="3" s="1"/>
  <c r="AD92" i="3" s="1"/>
  <c r="AD95" i="3" s="1"/>
  <c r="AD103" i="3" s="1"/>
  <c r="AP32" i="3" l="1"/>
  <c r="AP58" i="3"/>
  <c r="AP59" i="3" s="1"/>
  <c r="AO78" i="3"/>
  <c r="AN93" i="3"/>
  <c r="AN80" i="3"/>
  <c r="AQ11" i="1"/>
  <c r="AQ13" i="1" s="1"/>
  <c r="AQ12" i="3"/>
  <c r="AQ113" i="3" s="1"/>
  <c r="AQ27" i="3" s="1"/>
  <c r="AQ28" i="3" s="1"/>
  <c r="AQ29" i="3" s="1"/>
  <c r="AQ31" i="3" s="1"/>
  <c r="AC69" i="3"/>
  <c r="AC75" i="3" s="1"/>
  <c r="AJ54" i="3"/>
  <c r="AJ56" i="3" s="1"/>
  <c r="AJ58" i="3" s="1"/>
  <c r="AJ59" i="3" s="1"/>
  <c r="AJ94" i="3"/>
  <c r="AI72" i="3"/>
  <c r="AH73" i="3"/>
  <c r="AC84" i="3"/>
  <c r="AB85" i="3"/>
  <c r="AB87" i="3" s="1"/>
  <c r="AK83" i="3"/>
  <c r="AN71" i="3"/>
  <c r="AL24" i="4"/>
  <c r="AL51" i="3" s="1"/>
  <c r="AK24" i="4"/>
  <c r="AK51" i="3" s="1"/>
  <c r="AF61" i="3"/>
  <c r="AE62" i="3"/>
  <c r="AE64" i="3" s="1"/>
  <c r="AE92" i="3" s="1"/>
  <c r="AE95" i="3" s="1"/>
  <c r="AE103" i="3" s="1"/>
  <c r="AQ32" i="3" l="1"/>
  <c r="AQ58" i="3"/>
  <c r="AQ59" i="3" s="1"/>
  <c r="AR11" i="1"/>
  <c r="AR13" i="1" s="1"/>
  <c r="AR12" i="3"/>
  <c r="AR113" i="3" s="1"/>
  <c r="AR27" i="3" s="1"/>
  <c r="AR28" i="3" s="1"/>
  <c r="AR29" i="3" s="1"/>
  <c r="AR31" i="3" s="1"/>
  <c r="AP78" i="3"/>
  <c r="AO93" i="3"/>
  <c r="AO80" i="3"/>
  <c r="AD69" i="3"/>
  <c r="AD75" i="3" s="1"/>
  <c r="AK54" i="3"/>
  <c r="AK56" i="3" s="1"/>
  <c r="AK58" i="3" s="1"/>
  <c r="AK59" i="3" s="1"/>
  <c r="AK94" i="3"/>
  <c r="AL54" i="3"/>
  <c r="AL56" i="3" s="1"/>
  <c r="AL58" i="3" s="1"/>
  <c r="AL59" i="3" s="1"/>
  <c r="AL94" i="3"/>
  <c r="AL83" i="3"/>
  <c r="AD84" i="3"/>
  <c r="AC85" i="3"/>
  <c r="AC87" i="3" s="1"/>
  <c r="AJ72" i="3"/>
  <c r="AI73" i="3"/>
  <c r="AO71" i="3"/>
  <c r="AG61" i="3"/>
  <c r="AF62" i="3"/>
  <c r="AF64" i="3" s="1"/>
  <c r="AF92" i="3" s="1"/>
  <c r="AF95" i="3" s="1"/>
  <c r="AF103" i="3" s="1"/>
  <c r="AP80" i="3" l="1"/>
  <c r="AQ78" i="3"/>
  <c r="AP93" i="3"/>
  <c r="AR32" i="3"/>
  <c r="AR58" i="3"/>
  <c r="AR59" i="3" s="1"/>
  <c r="AS11" i="1"/>
  <c r="AS13" i="1" s="1"/>
  <c r="AS12" i="3"/>
  <c r="AS113" i="3" s="1"/>
  <c r="AS27" i="3" s="1"/>
  <c r="AS28" i="3" s="1"/>
  <c r="AS29" i="3" s="1"/>
  <c r="AS31" i="3" s="1"/>
  <c r="AE69" i="3"/>
  <c r="AE75" i="3" s="1"/>
  <c r="AK72" i="3"/>
  <c r="AJ73" i="3"/>
  <c r="AE84" i="3"/>
  <c r="AD85" i="3"/>
  <c r="AD87" i="3" s="1"/>
  <c r="AM83" i="3"/>
  <c r="AP71" i="3"/>
  <c r="AH61" i="3"/>
  <c r="AG62" i="3"/>
  <c r="AG64" i="3" s="1"/>
  <c r="AG92" i="3" s="1"/>
  <c r="AG95" i="3" s="1"/>
  <c r="AG103" i="3" s="1"/>
  <c r="AT11" i="1" l="1"/>
  <c r="AT13" i="1" s="1"/>
  <c r="AT12" i="3"/>
  <c r="AT113" i="3" s="1"/>
  <c r="AT27" i="3" s="1"/>
  <c r="AT28" i="3" s="1"/>
  <c r="AT29" i="3" s="1"/>
  <c r="AT31" i="3" s="1"/>
  <c r="AS32" i="3"/>
  <c r="AS58" i="3"/>
  <c r="AS59" i="3" s="1"/>
  <c r="AR78" i="3"/>
  <c r="AQ80" i="3"/>
  <c r="AQ93" i="3"/>
  <c r="AF69" i="3"/>
  <c r="AF75" i="3" s="1"/>
  <c r="AN83" i="3"/>
  <c r="AF84" i="3"/>
  <c r="AE85" i="3"/>
  <c r="AE87" i="3" s="1"/>
  <c r="AL72" i="3"/>
  <c r="AK73" i="3"/>
  <c r="AQ71" i="3"/>
  <c r="AI61" i="3"/>
  <c r="AH62" i="3"/>
  <c r="AH64" i="3" s="1"/>
  <c r="AH92" i="3" s="1"/>
  <c r="AH95" i="3" s="1"/>
  <c r="AH103" i="3" s="1"/>
  <c r="AT32" i="3" l="1"/>
  <c r="AT58" i="3"/>
  <c r="AT59" i="3" s="1"/>
  <c r="AS78" i="3"/>
  <c r="AR80" i="3"/>
  <c r="AR93" i="3"/>
  <c r="AU11" i="1"/>
  <c r="AU13" i="1" s="1"/>
  <c r="AU12" i="3"/>
  <c r="AU113" i="3" s="1"/>
  <c r="AU27" i="3" s="1"/>
  <c r="AU28" i="3" s="1"/>
  <c r="AU29" i="3" s="1"/>
  <c r="AU31" i="3" s="1"/>
  <c r="AG69" i="3"/>
  <c r="AG75" i="3" s="1"/>
  <c r="AG84" i="3"/>
  <c r="AF85" i="3"/>
  <c r="AF87" i="3" s="1"/>
  <c r="AO83" i="3"/>
  <c r="AM72" i="3"/>
  <c r="AL73" i="3"/>
  <c r="AR71" i="3"/>
  <c r="AJ61" i="3"/>
  <c r="AI62" i="3"/>
  <c r="AI64" i="3" s="1"/>
  <c r="AI92" i="3" s="1"/>
  <c r="AI95" i="3" s="1"/>
  <c r="AI103" i="3" s="1"/>
  <c r="AU32" i="3" l="1"/>
  <c r="AU58" i="3"/>
  <c r="AU59" i="3" s="1"/>
  <c r="AV11" i="1"/>
  <c r="AV13" i="1" s="1"/>
  <c r="AV12" i="3"/>
  <c r="AV113" i="3" s="1"/>
  <c r="AV27" i="3" s="1"/>
  <c r="AV28" i="3" s="1"/>
  <c r="AV29" i="3" s="1"/>
  <c r="AV31" i="3" s="1"/>
  <c r="AT78" i="3"/>
  <c r="AS80" i="3"/>
  <c r="AS93" i="3"/>
  <c r="AH69" i="3"/>
  <c r="AH75" i="3" s="1"/>
  <c r="AN72" i="3"/>
  <c r="AM73" i="3"/>
  <c r="AP83" i="3"/>
  <c r="AH84" i="3"/>
  <c r="AG85" i="3"/>
  <c r="AG87" i="3" s="1"/>
  <c r="AS71" i="3"/>
  <c r="AK61" i="3"/>
  <c r="AJ62" i="3"/>
  <c r="AJ64" i="3" s="1"/>
  <c r="AJ92" i="3" s="1"/>
  <c r="AJ95" i="3" s="1"/>
  <c r="AJ103" i="3" s="1"/>
  <c r="AV32" i="3" l="1"/>
  <c r="AV58" i="3"/>
  <c r="AV59" i="3" s="1"/>
  <c r="AT93" i="3"/>
  <c r="AU78" i="3"/>
  <c r="AT80" i="3"/>
  <c r="AW11" i="1"/>
  <c r="AW13" i="1" s="1"/>
  <c r="AX12" i="3" s="1"/>
  <c r="AX113" i="3" s="1"/>
  <c r="AX27" i="3" s="1"/>
  <c r="AX28" i="3" s="1"/>
  <c r="AX29" i="3" s="1"/>
  <c r="AX31" i="3" s="1"/>
  <c r="AW12" i="3"/>
  <c r="AW113" i="3" s="1"/>
  <c r="AW27" i="3" s="1"/>
  <c r="AW28" i="3" s="1"/>
  <c r="AW29" i="3" s="1"/>
  <c r="AW31" i="3" s="1"/>
  <c r="AI69" i="3"/>
  <c r="AI75" i="3" s="1"/>
  <c r="AI84" i="3"/>
  <c r="AH85" i="3"/>
  <c r="AH87" i="3" s="1"/>
  <c r="AQ83" i="3"/>
  <c r="AO72" i="3"/>
  <c r="AN73" i="3"/>
  <c r="AT71" i="3"/>
  <c r="AL61" i="3"/>
  <c r="AK62" i="3"/>
  <c r="AK64" i="3" s="1"/>
  <c r="AK92" i="3" s="1"/>
  <c r="AK95" i="3" s="1"/>
  <c r="AK103" i="3" s="1"/>
  <c r="AX32" i="3" l="1"/>
  <c r="AX58" i="3"/>
  <c r="AX59" i="3" s="1"/>
  <c r="AW32" i="3"/>
  <c r="AW58" i="3"/>
  <c r="AW59" i="3" s="1"/>
  <c r="AU80" i="3"/>
  <c r="AV78" i="3"/>
  <c r="AU93" i="3"/>
  <c r="AJ69" i="3"/>
  <c r="AJ75" i="3" s="1"/>
  <c r="AP72" i="3"/>
  <c r="AO73" i="3"/>
  <c r="AR83" i="3"/>
  <c r="AJ84" i="3"/>
  <c r="AI85" i="3"/>
  <c r="AI87" i="3" s="1"/>
  <c r="AU71" i="3"/>
  <c r="AM61" i="3"/>
  <c r="AL62" i="3"/>
  <c r="AL64" i="3" s="1"/>
  <c r="AL92" i="3" s="1"/>
  <c r="AL95" i="3" s="1"/>
  <c r="AL103" i="3" s="1"/>
  <c r="AW78" i="3" l="1"/>
  <c r="AV80" i="3"/>
  <c r="AV93" i="3"/>
  <c r="AK69" i="3"/>
  <c r="AK75" i="3" s="1"/>
  <c r="AQ72" i="3"/>
  <c r="AP73" i="3"/>
  <c r="AK84" i="3"/>
  <c r="AJ85" i="3"/>
  <c r="AJ87" i="3" s="1"/>
  <c r="AS83" i="3"/>
  <c r="AV71" i="3"/>
  <c r="AN61" i="3"/>
  <c r="AM62" i="3"/>
  <c r="AM64" i="3" s="1"/>
  <c r="AM92" i="3" s="1"/>
  <c r="AM95" i="3" s="1"/>
  <c r="AM103" i="3" s="1"/>
  <c r="AX78" i="3" l="1"/>
  <c r="AW80" i="3"/>
  <c r="AW93" i="3"/>
  <c r="AL69" i="3"/>
  <c r="AL75" i="3" s="1"/>
  <c r="AT83" i="3"/>
  <c r="AL84" i="3"/>
  <c r="AK85" i="3"/>
  <c r="AK87" i="3" s="1"/>
  <c r="AR72" i="3"/>
  <c r="AQ73" i="3"/>
  <c r="AW71" i="3"/>
  <c r="AO61" i="3"/>
  <c r="AN62" i="3"/>
  <c r="AN64" i="3" s="1"/>
  <c r="AN92" i="3" s="1"/>
  <c r="AN95" i="3" s="1"/>
  <c r="AN103" i="3" s="1"/>
  <c r="AX93" i="3" l="1"/>
  <c r="AX80" i="3"/>
  <c r="AM69" i="3"/>
  <c r="AM75" i="3" s="1"/>
  <c r="AS72" i="3"/>
  <c r="AR73" i="3"/>
  <c r="AM84" i="3"/>
  <c r="AL85" i="3"/>
  <c r="AL87" i="3" s="1"/>
  <c r="AU83" i="3"/>
  <c r="AX71" i="3"/>
  <c r="AP61" i="3"/>
  <c r="AO62" i="3"/>
  <c r="AO64" i="3" s="1"/>
  <c r="AO92" i="3" s="1"/>
  <c r="AO95" i="3" s="1"/>
  <c r="AO103" i="3" s="1"/>
  <c r="AN69" i="3" l="1"/>
  <c r="AN75" i="3" s="1"/>
  <c r="AV83" i="3"/>
  <c r="AN84" i="3"/>
  <c r="AM85" i="3"/>
  <c r="AM87" i="3" s="1"/>
  <c r="AT72" i="3"/>
  <c r="AS73" i="3"/>
  <c r="AQ61" i="3"/>
  <c r="AP62" i="3"/>
  <c r="AP64" i="3" s="1"/>
  <c r="AP92" i="3" s="1"/>
  <c r="AP95" i="3" s="1"/>
  <c r="AP103" i="3" s="1"/>
  <c r="AO69" i="3" l="1"/>
  <c r="AO75" i="3" s="1"/>
  <c r="AU72" i="3"/>
  <c r="AT73" i="3"/>
  <c r="AO84" i="3"/>
  <c r="AN85" i="3"/>
  <c r="AN87" i="3" s="1"/>
  <c r="AW83" i="3"/>
  <c r="AR61" i="3"/>
  <c r="AQ62" i="3"/>
  <c r="AQ64" i="3" s="1"/>
  <c r="AQ92" i="3" s="1"/>
  <c r="AQ95" i="3" s="1"/>
  <c r="AQ103" i="3" s="1"/>
  <c r="AP69" i="3" l="1"/>
  <c r="AP75" i="3" s="1"/>
  <c r="AX83" i="3"/>
  <c r="AP84" i="3"/>
  <c r="AO85" i="3"/>
  <c r="AO87" i="3" s="1"/>
  <c r="AV72" i="3"/>
  <c r="AU73" i="3"/>
  <c r="AS61" i="3"/>
  <c r="AR62" i="3"/>
  <c r="AR64" i="3" s="1"/>
  <c r="AR92" i="3" s="1"/>
  <c r="AR95" i="3" s="1"/>
  <c r="AR103" i="3" s="1"/>
  <c r="AQ69" i="3" l="1"/>
  <c r="AQ75" i="3" s="1"/>
  <c r="AW72" i="3"/>
  <c r="AV73" i="3"/>
  <c r="AQ84" i="3"/>
  <c r="AP85" i="3"/>
  <c r="AP87" i="3" s="1"/>
  <c r="AT61" i="3"/>
  <c r="AS62" i="3"/>
  <c r="AS64" i="3" s="1"/>
  <c r="AS92" i="3" s="1"/>
  <c r="AS95" i="3" s="1"/>
  <c r="AS103" i="3" s="1"/>
  <c r="AR69" i="3" l="1"/>
  <c r="AR75" i="3" s="1"/>
  <c r="AR84" i="3"/>
  <c r="AQ85" i="3"/>
  <c r="AQ87" i="3" s="1"/>
  <c r="AX72" i="3"/>
  <c r="AX73" i="3" s="1"/>
  <c r="AW73" i="3"/>
  <c r="AU61" i="3"/>
  <c r="AT62" i="3"/>
  <c r="AT64" i="3" s="1"/>
  <c r="AT92" i="3" s="1"/>
  <c r="AT95" i="3" s="1"/>
  <c r="AT103" i="3" s="1"/>
  <c r="AS69" i="3" l="1"/>
  <c r="AS75" i="3" s="1"/>
  <c r="AS84" i="3"/>
  <c r="AR85" i="3"/>
  <c r="AR87" i="3" s="1"/>
  <c r="AV61" i="3"/>
  <c r="AU62" i="3"/>
  <c r="AU64" i="3" s="1"/>
  <c r="AU92" i="3" s="1"/>
  <c r="AU95" i="3" s="1"/>
  <c r="AU103" i="3" s="1"/>
  <c r="AT69" i="3" l="1"/>
  <c r="AT75" i="3" s="1"/>
  <c r="AT84" i="3"/>
  <c r="AS85" i="3"/>
  <c r="AS87" i="3" s="1"/>
  <c r="AW61" i="3"/>
  <c r="AV62" i="3"/>
  <c r="AV64" i="3" s="1"/>
  <c r="AV92" i="3" s="1"/>
  <c r="AV95" i="3" s="1"/>
  <c r="AV103" i="3" s="1"/>
  <c r="AU69" i="3" l="1"/>
  <c r="AU75" i="3" s="1"/>
  <c r="AU84" i="3"/>
  <c r="AT85" i="3"/>
  <c r="AT87" i="3" s="1"/>
  <c r="AX61" i="3"/>
  <c r="AW62" i="3"/>
  <c r="AW64" i="3" s="1"/>
  <c r="AW92" i="3" s="1"/>
  <c r="AW95" i="3" s="1"/>
  <c r="AW103" i="3" s="1"/>
  <c r="AV69" i="3" l="1"/>
  <c r="AV75" i="3" s="1"/>
  <c r="AV84" i="3"/>
  <c r="AU85" i="3"/>
  <c r="AU87" i="3" s="1"/>
  <c r="AX62" i="3"/>
  <c r="AX64" i="3" s="1"/>
  <c r="AX92" i="3" s="1"/>
  <c r="AX95" i="3" s="1"/>
  <c r="AX103" i="3" s="1"/>
  <c r="AW69" i="3" l="1"/>
  <c r="AW75" i="3" s="1"/>
  <c r="AW84" i="3"/>
  <c r="AV85" i="3"/>
  <c r="AV87" i="3" s="1"/>
  <c r="AX69" i="3" l="1"/>
  <c r="AX75" i="3" s="1"/>
  <c r="AX84" i="3"/>
  <c r="AX85" i="3" s="1"/>
  <c r="AW85" i="3"/>
  <c r="AW87" i="3" s="1"/>
  <c r="AX87" i="3" l="1"/>
</calcChain>
</file>

<file path=xl/sharedStrings.xml><?xml version="1.0" encoding="utf-8"?>
<sst xmlns="http://schemas.openxmlformats.org/spreadsheetml/2006/main" count="387" uniqueCount="145">
  <si>
    <t>SAAS B2B Financial Model</t>
  </si>
  <si>
    <t>REVENUE</t>
  </si>
  <si>
    <t>Bookings</t>
  </si>
  <si>
    <t>Revenue</t>
  </si>
  <si>
    <t>New Customers</t>
  </si>
  <si>
    <t>LTV: CAC Ratio</t>
  </si>
  <si>
    <t>TOTAL SALES</t>
  </si>
  <si>
    <t>SALES FUNNEL</t>
  </si>
  <si>
    <t>Sales Commissions</t>
  </si>
  <si>
    <t>Active Customers</t>
  </si>
  <si>
    <t>Average Customer Lifetime Value</t>
  </si>
  <si>
    <t>Ad spend</t>
  </si>
  <si>
    <t>Sales commissions</t>
  </si>
  <si>
    <t>Total Acqusition Costs</t>
  </si>
  <si>
    <t>Total Acquisition Costs</t>
  </si>
  <si>
    <t>Customer Acquisition Cost</t>
  </si>
  <si>
    <t xml:space="preserve">Sales team salaries </t>
  </si>
  <si>
    <t>Gross Margin</t>
  </si>
  <si>
    <t>Operating Expenses</t>
  </si>
  <si>
    <t>OPERATING EXPENSES</t>
  </si>
  <si>
    <t>Headcount</t>
  </si>
  <si>
    <t>Benefits, Taxes, Etc.</t>
  </si>
  <si>
    <t>Other OPEX</t>
  </si>
  <si>
    <t>Total Personnel Expense</t>
  </si>
  <si>
    <t>Total Other OPEX</t>
  </si>
  <si>
    <t>Total OPEX</t>
  </si>
  <si>
    <t>Amazon Web Services</t>
  </si>
  <si>
    <t>OPERATING PROFIT</t>
  </si>
  <si>
    <t xml:space="preserve"> </t>
  </si>
  <si>
    <t>Net Income</t>
  </si>
  <si>
    <t>Tax Loss Asset</t>
  </si>
  <si>
    <t>Taxes</t>
  </si>
  <si>
    <t>Depreciation</t>
  </si>
  <si>
    <t>CAPEX</t>
  </si>
  <si>
    <t>Income Statement</t>
  </si>
  <si>
    <t>Asset Purchases</t>
  </si>
  <si>
    <t>Total CAPEX</t>
  </si>
  <si>
    <t>Depreciation (New)</t>
  </si>
  <si>
    <t>Useful Life (Months)</t>
  </si>
  <si>
    <t>Total Depreciation</t>
  </si>
  <si>
    <t>Software #1</t>
  </si>
  <si>
    <t>Software #2</t>
  </si>
  <si>
    <t>Other Technology</t>
  </si>
  <si>
    <t>Software #3</t>
  </si>
  <si>
    <t>Software #4</t>
  </si>
  <si>
    <t>COGS OF GOODS SOLD</t>
  </si>
  <si>
    <t>Annual Churn</t>
  </si>
  <si>
    <t>Starting MRR</t>
  </si>
  <si>
    <t>Less: Downgrades / churn</t>
  </si>
  <si>
    <t xml:space="preserve">Plus: Expansion rev </t>
  </si>
  <si>
    <t>Final MRR</t>
  </si>
  <si>
    <t xml:space="preserve">Net Dollar Retention (NDR) </t>
  </si>
  <si>
    <t>Annual Revenue Growth Rate</t>
  </si>
  <si>
    <t>ARR (Annual Run Rate)</t>
  </si>
  <si>
    <t>Balance Sheet</t>
  </si>
  <si>
    <t>Cash Flow Statement</t>
  </si>
  <si>
    <t>Customer Support</t>
  </si>
  <si>
    <t>New Clients</t>
  </si>
  <si>
    <t>Advertising Spend</t>
  </si>
  <si>
    <t>Leads / sales agent / month</t>
  </si>
  <si>
    <t xml:space="preserve">Sales team </t>
  </si>
  <si>
    <t>Conversion rate, lead to sale</t>
  </si>
  <si>
    <t>Cost / leads</t>
  </si>
  <si>
    <t xml:space="preserve">Leads </t>
  </si>
  <si>
    <t>New sales (contracts)</t>
  </si>
  <si>
    <t>Duration of contract (months)</t>
  </si>
  <si>
    <t>Annual Cost</t>
  </si>
  <si>
    <t>New Bookings</t>
  </si>
  <si>
    <t>Churn &amp; Expansion Revenue</t>
  </si>
  <si>
    <t>Recurring Contracts</t>
  </si>
  <si>
    <t xml:space="preserve">Churned </t>
  </si>
  <si>
    <t>Annual Churn Rate</t>
  </si>
  <si>
    <t>Renewal Recurring</t>
  </si>
  <si>
    <t>Expansion Revenue</t>
  </si>
  <si>
    <t>% Expansion Added</t>
  </si>
  <si>
    <t>Total Recurring Bookings</t>
  </si>
  <si>
    <t>Commission</t>
  </si>
  <si>
    <t>New bookings</t>
  </si>
  <si>
    <t>Renewals</t>
  </si>
  <si>
    <t>Expansion (cross sells, upsells)</t>
  </si>
  <si>
    <t>Total</t>
  </si>
  <si>
    <t>Commission - %</t>
  </si>
  <si>
    <t>Existing Clients</t>
  </si>
  <si>
    <t>Churned</t>
  </si>
  <si>
    <t>Total Clients</t>
  </si>
  <si>
    <t>Recurring Bookings</t>
  </si>
  <si>
    <t>Expansion</t>
  </si>
  <si>
    <t>Total Recurring</t>
  </si>
  <si>
    <t>Total Bookings</t>
  </si>
  <si>
    <t>Avg Contract Length</t>
  </si>
  <si>
    <t>Revenue (monthly recurring rev, MRR)</t>
  </si>
  <si>
    <t>Annual Rec Rev, ARR</t>
  </si>
  <si>
    <t>Accounts / Support Rep</t>
  </si>
  <si>
    <t>Sales</t>
  </si>
  <si>
    <t>Marketing</t>
  </si>
  <si>
    <t>Creative</t>
  </si>
  <si>
    <t>Technology</t>
  </si>
  <si>
    <t>Product Mgmt</t>
  </si>
  <si>
    <t>Exec / Admin</t>
  </si>
  <si>
    <t>Other Marketing</t>
  </si>
  <si>
    <t>Misc Fixed Exp</t>
  </si>
  <si>
    <t>Variable Exp % of Bookings</t>
  </si>
  <si>
    <t>Net Bookings</t>
  </si>
  <si>
    <t>Net Revenue (MRR)</t>
  </si>
  <si>
    <t>Deferred Rev</t>
  </si>
  <si>
    <t>Annual Run Rate</t>
  </si>
  <si>
    <t>AWS</t>
  </si>
  <si>
    <t>Salary</t>
  </si>
  <si>
    <t>Customer support</t>
  </si>
  <si>
    <t>Total Customer Support</t>
  </si>
  <si>
    <t>GM %</t>
  </si>
  <si>
    <t>Total Personnel Exp</t>
  </si>
  <si>
    <t>Bonuses (commissions)</t>
  </si>
  <si>
    <t>EBIT</t>
  </si>
  <si>
    <t>D&amp;A</t>
  </si>
  <si>
    <t>Cash From Operations</t>
  </si>
  <si>
    <t>Net Deferred Rev</t>
  </si>
  <si>
    <t>Operating Cash Flow</t>
  </si>
  <si>
    <t>Liabilities</t>
  </si>
  <si>
    <t>Cash From Investing</t>
  </si>
  <si>
    <t>Cash From Financing</t>
  </si>
  <si>
    <t>New Equity</t>
  </si>
  <si>
    <t>Net Fixed Assets</t>
  </si>
  <si>
    <t>Assets</t>
  </si>
  <si>
    <t>Cash</t>
  </si>
  <si>
    <t>Equity</t>
  </si>
  <si>
    <t>New Financing</t>
  </si>
  <si>
    <t>Retained Earnings</t>
  </si>
  <si>
    <t>Total Equity</t>
  </si>
  <si>
    <t>Net Cash Flow</t>
  </si>
  <si>
    <t>Total Assets</t>
  </si>
  <si>
    <t>Fixed Assets</t>
  </si>
  <si>
    <t>Total Liabilities</t>
  </si>
  <si>
    <t>BALANCE CHECK</t>
  </si>
  <si>
    <t>Deferred Revenue</t>
  </si>
  <si>
    <t>Ad Spend</t>
  </si>
  <si>
    <t>Year</t>
  </si>
  <si>
    <t>Month_num</t>
  </si>
  <si>
    <t>Quarter</t>
  </si>
  <si>
    <t>Q1</t>
  </si>
  <si>
    <t>Q2</t>
  </si>
  <si>
    <t>Q3</t>
  </si>
  <si>
    <t>Q4</t>
  </si>
  <si>
    <t>Assumptions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</si>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</sst>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_-* #,##0_-;\-* #,##0_-;_-* &quot;-&quot;??_-;_-@_-"/>
    <numFmt numFmtId="168" formatCode="0.0%"/>
    <numFmt numFmtId="169" formatCode="0.0"/>
    <numFmt numFmtId="170" formatCode="_-&quot;$&quot;* #,##0_-;\-&quot;$&quot;* #,##0_-;_-&quot;$&quot;* &quot;-&quot;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B8EC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12" fillId="4" borderId="0" xfId="0" applyFont="1" applyFill="1"/>
    <xf numFmtId="0" fontId="13" fillId="2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17" fontId="1" fillId="5" borderId="0" xfId="0" applyNumberFormat="1" applyFont="1" applyFill="1" applyAlignment="1">
      <alignment horizontal="center"/>
    </xf>
    <xf numFmtId="17" fontId="1" fillId="5" borderId="3" xfId="0" applyNumberFormat="1" applyFont="1" applyFill="1" applyBorder="1" applyAlignment="1">
      <alignment horizontal="center"/>
    </xf>
    <xf numFmtId="0" fontId="1" fillId="5" borderId="0" xfId="0" applyFont="1" applyFill="1"/>
    <xf numFmtId="165" fontId="11" fillId="5" borderId="0" xfId="1" applyNumberFormat="1" applyFont="1" applyFill="1"/>
    <xf numFmtId="165" fontId="1" fillId="5" borderId="0" xfId="1" applyNumberFormat="1" applyFont="1" applyFill="1"/>
    <xf numFmtId="165" fontId="2" fillId="5" borderId="0" xfId="1" applyNumberFormat="1" applyFont="1" applyFill="1"/>
    <xf numFmtId="166" fontId="10" fillId="5" borderId="0" xfId="2" applyNumberFormat="1" applyFont="1" applyFill="1"/>
    <xf numFmtId="166" fontId="11" fillId="5" borderId="0" xfId="2" applyNumberFormat="1" applyFont="1" applyFill="1"/>
    <xf numFmtId="166" fontId="2" fillId="5" borderId="0" xfId="2" applyNumberFormat="1" applyFont="1" applyFill="1"/>
    <xf numFmtId="166" fontId="1" fillId="5" borderId="0" xfId="2" applyNumberFormat="1" applyFont="1" applyFill="1"/>
    <xf numFmtId="164" fontId="1" fillId="5" borderId="0" xfId="1" applyNumberFormat="1" applyFont="1" applyFill="1"/>
    <xf numFmtId="166" fontId="1" fillId="5" borderId="0" xfId="2" applyNumberFormat="1" applyFont="1" applyFill="1" applyBorder="1"/>
    <xf numFmtId="166" fontId="0" fillId="5" borderId="0" xfId="0" applyNumberFormat="1" applyFill="1"/>
    <xf numFmtId="0" fontId="5" fillId="5" borderId="0" xfId="0" applyFont="1" applyFill="1" applyAlignment="1">
      <alignment horizontal="center"/>
    </xf>
    <xf numFmtId="166" fontId="3" fillId="5" borderId="0" xfId="2" applyNumberFormat="1" applyFont="1" applyFill="1"/>
    <xf numFmtId="165" fontId="0" fillId="5" borderId="1" xfId="1" applyNumberFormat="1" applyFont="1" applyFill="1" applyBorder="1"/>
    <xf numFmtId="166" fontId="1" fillId="5" borderId="0" xfId="0" applyNumberFormat="1" applyFont="1" applyFill="1"/>
    <xf numFmtId="0" fontId="9" fillId="5" borderId="0" xfId="0" applyFont="1" applyFill="1"/>
    <xf numFmtId="9" fontId="9" fillId="5" borderId="0" xfId="3" applyFont="1" applyFill="1"/>
    <xf numFmtId="166" fontId="9" fillId="5" borderId="0" xfId="0" applyNumberFormat="1" applyFont="1" applyFill="1"/>
    <xf numFmtId="0" fontId="6" fillId="5" borderId="0" xfId="0" applyFont="1" applyFill="1"/>
    <xf numFmtId="165" fontId="0" fillId="5" borderId="0" xfId="1" applyNumberFormat="1" applyFont="1" applyFill="1"/>
    <xf numFmtId="165" fontId="10" fillId="5" borderId="0" xfId="1" applyNumberFormat="1" applyFont="1" applyFill="1"/>
    <xf numFmtId="166" fontId="10" fillId="5" borderId="0" xfId="0" applyNumberFormat="1" applyFont="1" applyFill="1"/>
    <xf numFmtId="165" fontId="0" fillId="5" borderId="0" xfId="1" applyNumberFormat="1" applyFont="1" applyFill="1" applyBorder="1"/>
    <xf numFmtId="165" fontId="10" fillId="5" borderId="0" xfId="1" applyNumberFormat="1" applyFont="1" applyFill="1" applyBorder="1"/>
    <xf numFmtId="166" fontId="1" fillId="5" borderId="2" xfId="0" applyNumberFormat="1" applyFont="1" applyFill="1" applyBorder="1"/>
    <xf numFmtId="9" fontId="9" fillId="5" borderId="0" xfId="3" applyFont="1" applyFill="1" applyBorder="1"/>
    <xf numFmtId="166" fontId="2" fillId="5" borderId="0" xfId="3" applyNumberFormat="1" applyFont="1" applyFill="1"/>
    <xf numFmtId="9" fontId="2" fillId="5" borderId="0" xfId="3" applyFont="1" applyFill="1" applyBorder="1"/>
    <xf numFmtId="166" fontId="1" fillId="5" borderId="0" xfId="3" applyNumberFormat="1" applyFont="1" applyFill="1"/>
    <xf numFmtId="9" fontId="1" fillId="5" borderId="0" xfId="3" applyFont="1" applyFill="1" applyBorder="1"/>
    <xf numFmtId="165" fontId="10" fillId="5" borderId="0" xfId="0" applyNumberFormat="1" applyFont="1" applyFill="1"/>
    <xf numFmtId="165" fontId="0" fillId="5" borderId="1" xfId="0" applyNumberFormat="1" applyFill="1" applyBorder="1"/>
    <xf numFmtId="165" fontId="0" fillId="5" borderId="0" xfId="0" applyNumberFormat="1" applyFill="1"/>
    <xf numFmtId="165" fontId="6" fillId="5" borderId="0" xfId="0" applyNumberFormat="1" applyFont="1" applyFill="1"/>
    <xf numFmtId="165" fontId="3" fillId="5" borderId="0" xfId="0" applyNumberFormat="1" applyFont="1" applyFill="1"/>
    <xf numFmtId="166" fontId="1" fillId="5" borderId="2" xfId="2" applyNumberFormat="1" applyFont="1" applyFill="1" applyBorder="1"/>
    <xf numFmtId="167" fontId="3" fillId="5" borderId="0" xfId="1" applyNumberFormat="1" applyFont="1" applyFill="1"/>
    <xf numFmtId="167" fontId="3" fillId="5" borderId="0" xfId="1" applyNumberFormat="1" applyFont="1" applyFill="1" applyBorder="1"/>
    <xf numFmtId="165" fontId="3" fillId="5" borderId="0" xfId="1" applyNumberFormat="1" applyFont="1" applyFill="1"/>
    <xf numFmtId="9" fontId="3" fillId="5" borderId="0" xfId="0" applyNumberFormat="1" applyFont="1" applyFill="1"/>
    <xf numFmtId="9" fontId="10" fillId="5" borderId="0" xfId="0" applyNumberFormat="1" applyFont="1" applyFill="1"/>
    <xf numFmtId="164" fontId="0" fillId="5" borderId="0" xfId="1" applyNumberFormat="1" applyFont="1" applyFill="1"/>
    <xf numFmtId="9" fontId="0" fillId="5" borderId="0" xfId="3" applyFont="1" applyFill="1"/>
    <xf numFmtId="166" fontId="0" fillId="5" borderId="0" xfId="2" applyNumberFormat="1" applyFont="1" applyFill="1" applyBorder="1"/>
    <xf numFmtId="9" fontId="1" fillId="5" borderId="0" xfId="3" applyFont="1" applyFill="1"/>
    <xf numFmtId="0" fontId="5" fillId="5" borderId="0" xfId="0" applyFont="1" applyFill="1"/>
    <xf numFmtId="166" fontId="0" fillId="5" borderId="0" xfId="2" applyNumberFormat="1" applyFont="1" applyFill="1"/>
    <xf numFmtId="165" fontId="7" fillId="5" borderId="0" xfId="1" applyNumberFormat="1" applyFont="1" applyFill="1" applyBorder="1"/>
    <xf numFmtId="0" fontId="0" fillId="5" borderId="1" xfId="0" applyFill="1" applyBorder="1"/>
    <xf numFmtId="165" fontId="7" fillId="5" borderId="1" xfId="1" applyNumberFormat="1" applyFont="1" applyFill="1" applyBorder="1"/>
    <xf numFmtId="0" fontId="8" fillId="5" borderId="0" xfId="0" applyFont="1" applyFill="1"/>
    <xf numFmtId="0" fontId="7" fillId="5" borderId="0" xfId="0" applyFont="1" applyFill="1"/>
    <xf numFmtId="43" fontId="0" fillId="5" borderId="0" xfId="0" applyNumberFormat="1" applyFill="1"/>
    <xf numFmtId="164" fontId="0" fillId="5" borderId="0" xfId="0" applyNumberFormat="1" applyFill="1"/>
    <xf numFmtId="43" fontId="0" fillId="5" borderId="0" xfId="1" applyFont="1" applyFill="1"/>
    <xf numFmtId="168" fontId="3" fillId="5" borderId="0" xfId="0" applyNumberFormat="1" applyFont="1" applyFill="1"/>
    <xf numFmtId="169" fontId="3" fillId="5" borderId="0" xfId="0" applyNumberFormat="1" applyFont="1" applyFill="1"/>
    <xf numFmtId="9" fontId="3" fillId="5" borderId="0" xfId="3" applyFont="1" applyFill="1"/>
    <xf numFmtId="170" fontId="0" fillId="5" borderId="0" xfId="0" applyNumberFormat="1" applyFill="1"/>
    <xf numFmtId="168" fontId="3" fillId="5" borderId="0" xfId="3" applyNumberFormat="1" applyFont="1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FF"/>
      <color rgb="FF0B8ECC"/>
      <color rgb="FF0ACEAD"/>
      <color rgb="FFC7EBF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5E58-62CD-4171-BF80-3DF848287580}">
  <dimension ref="A1:AY131"/>
  <sheetViews>
    <sheetView tabSelected="1" zoomScaleNormal="100" workbookViewId="0">
      <pane xSplit="2" ySplit="5" topLeftCell="C87" activePane="bottomRight" state="frozen"/>
      <selection pane="topRight" activeCell="C1" sqref="C1"/>
      <selection pane="bottomLeft" activeCell="A6" sqref="A6"/>
      <selection pane="bottomRight" activeCell="N87" sqref="N87"/>
    </sheetView>
  </sheetViews>
  <sheetFormatPr defaultRowHeight="15" x14ac:dyDescent="0.25"/>
  <cols>
    <col min="1" max="1" width="10.85546875" style="10" bestFit="1" customWidth="1"/>
    <col min="2" max="2" width="26.5703125" style="10" bestFit="1" customWidth="1"/>
    <col min="3" max="4" width="13.28515625" style="10" customWidth="1"/>
    <col min="5" max="5" width="14.28515625" style="10" bestFit="1" customWidth="1"/>
    <col min="6" max="13" width="12.28515625" style="10" bestFit="1" customWidth="1"/>
    <col min="14" max="14" width="13.7109375" style="10" customWidth="1"/>
    <col min="15" max="25" width="12.5703125" style="10" bestFit="1" customWidth="1"/>
    <col min="26" max="27" width="12.28515625" style="10" bestFit="1" customWidth="1"/>
    <col min="28" max="50" width="13.42578125" style="10" bestFit="1" customWidth="1"/>
    <col min="51" max="51" width="9.85546875" style="10" customWidth="1"/>
    <col min="52" max="16384" width="9.140625" style="10"/>
  </cols>
  <sheetData>
    <row r="1" spans="1:51" x14ac:dyDescent="0.25">
      <c r="A1" s="75" t="s">
        <v>0</v>
      </c>
      <c r="B1" s="75"/>
    </row>
    <row r="2" spans="1:51" x14ac:dyDescent="0.25">
      <c r="A2" s="76" t="s">
        <v>136</v>
      </c>
      <c r="B2" s="76"/>
      <c r="C2" s="11">
        <v>2024</v>
      </c>
      <c r="D2" s="11">
        <v>2024</v>
      </c>
      <c r="E2" s="11">
        <v>2024</v>
      </c>
      <c r="F2" s="11">
        <v>2024</v>
      </c>
      <c r="G2" s="11">
        <v>2024</v>
      </c>
      <c r="H2" s="11">
        <v>2024</v>
      </c>
      <c r="I2" s="11">
        <v>2024</v>
      </c>
      <c r="J2" s="11">
        <v>2024</v>
      </c>
      <c r="K2" s="11">
        <v>2024</v>
      </c>
      <c r="L2" s="11">
        <v>2024</v>
      </c>
      <c r="M2" s="11">
        <v>2024</v>
      </c>
      <c r="N2" s="11">
        <v>2024</v>
      </c>
      <c r="O2" s="12">
        <v>2025</v>
      </c>
      <c r="P2" s="11">
        <v>2025</v>
      </c>
      <c r="Q2" s="11">
        <v>2025</v>
      </c>
      <c r="R2" s="11">
        <v>2025</v>
      </c>
      <c r="S2" s="11">
        <v>2025</v>
      </c>
      <c r="T2" s="11">
        <v>2025</v>
      </c>
      <c r="U2" s="11">
        <v>2025</v>
      </c>
      <c r="V2" s="11">
        <v>2025</v>
      </c>
      <c r="W2" s="11">
        <v>2025</v>
      </c>
      <c r="X2" s="11">
        <v>2025</v>
      </c>
      <c r="Y2" s="11">
        <v>2025</v>
      </c>
      <c r="Z2" s="11">
        <v>2025</v>
      </c>
      <c r="AA2" s="12">
        <v>2026</v>
      </c>
      <c r="AB2" s="11">
        <v>2026</v>
      </c>
      <c r="AC2" s="11">
        <v>2026</v>
      </c>
      <c r="AD2" s="11">
        <v>2026</v>
      </c>
      <c r="AE2" s="11">
        <v>2026</v>
      </c>
      <c r="AF2" s="11">
        <v>2026</v>
      </c>
      <c r="AG2" s="11">
        <v>2026</v>
      </c>
      <c r="AH2" s="11">
        <v>2026</v>
      </c>
      <c r="AI2" s="11">
        <v>2026</v>
      </c>
      <c r="AJ2" s="11">
        <v>2026</v>
      </c>
      <c r="AK2" s="11">
        <v>2026</v>
      </c>
      <c r="AL2" s="11">
        <v>2026</v>
      </c>
      <c r="AM2" s="12">
        <v>2027</v>
      </c>
      <c r="AN2" s="11">
        <v>2027</v>
      </c>
      <c r="AO2" s="11">
        <v>2027</v>
      </c>
      <c r="AP2" s="11">
        <v>2027</v>
      </c>
      <c r="AQ2" s="11">
        <v>2027</v>
      </c>
      <c r="AR2" s="11">
        <v>2027</v>
      </c>
      <c r="AS2" s="11">
        <v>2027</v>
      </c>
      <c r="AT2" s="11">
        <v>2027</v>
      </c>
      <c r="AU2" s="11">
        <v>2027</v>
      </c>
      <c r="AV2" s="11">
        <v>2027</v>
      </c>
      <c r="AW2" s="11">
        <v>2027</v>
      </c>
      <c r="AX2" s="11">
        <v>2027</v>
      </c>
    </row>
    <row r="3" spans="1:51" x14ac:dyDescent="0.25">
      <c r="A3" s="76" t="s">
        <v>138</v>
      </c>
      <c r="B3" s="76"/>
      <c r="C3" s="11" t="s">
        <v>139</v>
      </c>
      <c r="D3" s="11" t="s">
        <v>139</v>
      </c>
      <c r="E3" s="11" t="s">
        <v>139</v>
      </c>
      <c r="F3" s="11" t="s">
        <v>140</v>
      </c>
      <c r="G3" s="11" t="s">
        <v>140</v>
      </c>
      <c r="H3" s="11" t="s">
        <v>140</v>
      </c>
      <c r="I3" s="11" t="s">
        <v>141</v>
      </c>
      <c r="J3" s="11" t="s">
        <v>141</v>
      </c>
      <c r="K3" s="11" t="s">
        <v>141</v>
      </c>
      <c r="L3" s="11" t="s">
        <v>142</v>
      </c>
      <c r="M3" s="11" t="s">
        <v>142</v>
      </c>
      <c r="N3" s="11" t="s">
        <v>142</v>
      </c>
      <c r="O3" s="12" t="s">
        <v>139</v>
      </c>
      <c r="P3" s="11" t="s">
        <v>139</v>
      </c>
      <c r="Q3" s="11" t="s">
        <v>139</v>
      </c>
      <c r="R3" s="11" t="s">
        <v>140</v>
      </c>
      <c r="S3" s="11" t="s">
        <v>140</v>
      </c>
      <c r="T3" s="11" t="s">
        <v>140</v>
      </c>
      <c r="U3" s="11" t="s">
        <v>141</v>
      </c>
      <c r="V3" s="11" t="s">
        <v>141</v>
      </c>
      <c r="W3" s="11" t="s">
        <v>141</v>
      </c>
      <c r="X3" s="11" t="s">
        <v>142</v>
      </c>
      <c r="Y3" s="11" t="s">
        <v>142</v>
      </c>
      <c r="Z3" s="11" t="s">
        <v>142</v>
      </c>
      <c r="AA3" s="12" t="s">
        <v>139</v>
      </c>
      <c r="AB3" s="11" t="s">
        <v>139</v>
      </c>
      <c r="AC3" s="11" t="s">
        <v>139</v>
      </c>
      <c r="AD3" s="11" t="s">
        <v>140</v>
      </c>
      <c r="AE3" s="11" t="s">
        <v>140</v>
      </c>
      <c r="AF3" s="11" t="s">
        <v>140</v>
      </c>
      <c r="AG3" s="11" t="s">
        <v>141</v>
      </c>
      <c r="AH3" s="11" t="s">
        <v>141</v>
      </c>
      <c r="AI3" s="11" t="s">
        <v>141</v>
      </c>
      <c r="AJ3" s="11" t="s">
        <v>142</v>
      </c>
      <c r="AK3" s="11" t="s">
        <v>142</v>
      </c>
      <c r="AL3" s="11" t="s">
        <v>142</v>
      </c>
      <c r="AM3" s="12" t="s">
        <v>139</v>
      </c>
      <c r="AN3" s="11" t="s">
        <v>139</v>
      </c>
      <c r="AO3" s="11" t="s">
        <v>139</v>
      </c>
      <c r="AP3" s="11" t="s">
        <v>140</v>
      </c>
      <c r="AQ3" s="11" t="s">
        <v>140</v>
      </c>
      <c r="AR3" s="11" t="s">
        <v>140</v>
      </c>
      <c r="AS3" s="11" t="s">
        <v>141</v>
      </c>
      <c r="AT3" s="11" t="s">
        <v>141</v>
      </c>
      <c r="AU3" s="11" t="s">
        <v>141</v>
      </c>
      <c r="AV3" s="11" t="s">
        <v>142</v>
      </c>
      <c r="AW3" s="11" t="s">
        <v>142</v>
      </c>
      <c r="AX3" s="11" t="s">
        <v>142</v>
      </c>
    </row>
    <row r="4" spans="1:51" x14ac:dyDescent="0.25">
      <c r="A4" s="76" t="s">
        <v>137</v>
      </c>
      <c r="B4" s="76"/>
      <c r="C4" s="11">
        <v>1</v>
      </c>
      <c r="D4" s="11">
        <f>C4+1</f>
        <v>2</v>
      </c>
      <c r="E4" s="11">
        <f t="shared" ref="E4:AX4" si="0">D4+1</f>
        <v>3</v>
      </c>
      <c r="F4" s="11">
        <f t="shared" si="0"/>
        <v>4</v>
      </c>
      <c r="G4" s="11">
        <f t="shared" si="0"/>
        <v>5</v>
      </c>
      <c r="H4" s="11">
        <f t="shared" si="0"/>
        <v>6</v>
      </c>
      <c r="I4" s="11">
        <f t="shared" si="0"/>
        <v>7</v>
      </c>
      <c r="J4" s="11">
        <f t="shared" si="0"/>
        <v>8</v>
      </c>
      <c r="K4" s="11">
        <f t="shared" si="0"/>
        <v>9</v>
      </c>
      <c r="L4" s="11">
        <f t="shared" si="0"/>
        <v>10</v>
      </c>
      <c r="M4" s="11">
        <f t="shared" si="0"/>
        <v>11</v>
      </c>
      <c r="N4" s="11">
        <f t="shared" si="0"/>
        <v>12</v>
      </c>
      <c r="O4" s="12">
        <f t="shared" si="0"/>
        <v>13</v>
      </c>
      <c r="P4" s="11">
        <f t="shared" si="0"/>
        <v>14</v>
      </c>
      <c r="Q4" s="11">
        <f t="shared" si="0"/>
        <v>15</v>
      </c>
      <c r="R4" s="11">
        <f t="shared" si="0"/>
        <v>16</v>
      </c>
      <c r="S4" s="11">
        <f t="shared" si="0"/>
        <v>17</v>
      </c>
      <c r="T4" s="11">
        <f t="shared" si="0"/>
        <v>18</v>
      </c>
      <c r="U4" s="11">
        <f t="shared" si="0"/>
        <v>19</v>
      </c>
      <c r="V4" s="11">
        <f t="shared" si="0"/>
        <v>20</v>
      </c>
      <c r="W4" s="11">
        <f t="shared" si="0"/>
        <v>21</v>
      </c>
      <c r="X4" s="11">
        <f t="shared" si="0"/>
        <v>22</v>
      </c>
      <c r="Y4" s="11">
        <f t="shared" si="0"/>
        <v>23</v>
      </c>
      <c r="Z4" s="11">
        <f t="shared" si="0"/>
        <v>24</v>
      </c>
      <c r="AA4" s="12">
        <f t="shared" si="0"/>
        <v>25</v>
      </c>
      <c r="AB4" s="11">
        <f t="shared" si="0"/>
        <v>26</v>
      </c>
      <c r="AC4" s="11">
        <f t="shared" si="0"/>
        <v>27</v>
      </c>
      <c r="AD4" s="11">
        <f t="shared" si="0"/>
        <v>28</v>
      </c>
      <c r="AE4" s="11">
        <f t="shared" si="0"/>
        <v>29</v>
      </c>
      <c r="AF4" s="11">
        <f t="shared" si="0"/>
        <v>30</v>
      </c>
      <c r="AG4" s="11">
        <f t="shared" si="0"/>
        <v>31</v>
      </c>
      <c r="AH4" s="11">
        <f t="shared" si="0"/>
        <v>32</v>
      </c>
      <c r="AI4" s="11">
        <f t="shared" si="0"/>
        <v>33</v>
      </c>
      <c r="AJ4" s="11">
        <f t="shared" si="0"/>
        <v>34</v>
      </c>
      <c r="AK4" s="11">
        <f t="shared" si="0"/>
        <v>35</v>
      </c>
      <c r="AL4" s="11">
        <f t="shared" si="0"/>
        <v>36</v>
      </c>
      <c r="AM4" s="12">
        <f t="shared" si="0"/>
        <v>37</v>
      </c>
      <c r="AN4" s="11">
        <f t="shared" si="0"/>
        <v>38</v>
      </c>
      <c r="AO4" s="11">
        <f t="shared" si="0"/>
        <v>39</v>
      </c>
      <c r="AP4" s="11">
        <f t="shared" si="0"/>
        <v>40</v>
      </c>
      <c r="AQ4" s="11">
        <f t="shared" si="0"/>
        <v>41</v>
      </c>
      <c r="AR4" s="11">
        <f t="shared" si="0"/>
        <v>42</v>
      </c>
      <c r="AS4" s="11">
        <f t="shared" si="0"/>
        <v>43</v>
      </c>
      <c r="AT4" s="11">
        <f t="shared" si="0"/>
        <v>44</v>
      </c>
      <c r="AU4" s="11">
        <f t="shared" si="0"/>
        <v>45</v>
      </c>
      <c r="AV4" s="11">
        <f t="shared" si="0"/>
        <v>46</v>
      </c>
      <c r="AW4" s="11">
        <f t="shared" si="0"/>
        <v>47</v>
      </c>
      <c r="AX4" s="11">
        <f t="shared" si="0"/>
        <v>48</v>
      </c>
      <c r="AY4" s="9"/>
    </row>
    <row r="5" spans="1:51" x14ac:dyDescent="0.25">
      <c r="A5" s="9"/>
      <c r="B5" s="9"/>
      <c r="C5" s="13">
        <v>45292</v>
      </c>
      <c r="D5" s="13">
        <v>45323</v>
      </c>
      <c r="E5" s="13">
        <v>45352</v>
      </c>
      <c r="F5" s="13">
        <v>45383</v>
      </c>
      <c r="G5" s="13">
        <v>45413</v>
      </c>
      <c r="H5" s="13">
        <v>45444</v>
      </c>
      <c r="I5" s="13">
        <v>45474</v>
      </c>
      <c r="J5" s="13">
        <v>45505</v>
      </c>
      <c r="K5" s="13">
        <v>45536</v>
      </c>
      <c r="L5" s="13">
        <v>45566</v>
      </c>
      <c r="M5" s="13">
        <v>45597</v>
      </c>
      <c r="N5" s="13">
        <v>45627</v>
      </c>
      <c r="O5" s="14">
        <v>45658</v>
      </c>
      <c r="P5" s="13">
        <v>45689</v>
      </c>
      <c r="Q5" s="13">
        <v>45717</v>
      </c>
      <c r="R5" s="13">
        <v>45748</v>
      </c>
      <c r="S5" s="13">
        <v>45778</v>
      </c>
      <c r="T5" s="13">
        <v>45809</v>
      </c>
      <c r="U5" s="13">
        <v>45839</v>
      </c>
      <c r="V5" s="13">
        <v>45870</v>
      </c>
      <c r="W5" s="13">
        <v>45901</v>
      </c>
      <c r="X5" s="13">
        <v>45931</v>
      </c>
      <c r="Y5" s="13">
        <v>45962</v>
      </c>
      <c r="Z5" s="13">
        <v>45992</v>
      </c>
      <c r="AA5" s="14">
        <v>46023</v>
      </c>
      <c r="AB5" s="13">
        <v>46054</v>
      </c>
      <c r="AC5" s="13">
        <v>46082</v>
      </c>
      <c r="AD5" s="13">
        <v>46113</v>
      </c>
      <c r="AE5" s="13">
        <v>46143</v>
      </c>
      <c r="AF5" s="13">
        <v>46174</v>
      </c>
      <c r="AG5" s="13">
        <v>46204</v>
      </c>
      <c r="AH5" s="13">
        <v>46235</v>
      </c>
      <c r="AI5" s="13">
        <v>46266</v>
      </c>
      <c r="AJ5" s="13">
        <v>46296</v>
      </c>
      <c r="AK5" s="13">
        <v>46327</v>
      </c>
      <c r="AL5" s="13">
        <v>46357</v>
      </c>
      <c r="AM5" s="14">
        <v>46388</v>
      </c>
      <c r="AN5" s="13">
        <v>46419</v>
      </c>
      <c r="AO5" s="13">
        <v>46447</v>
      </c>
      <c r="AP5" s="13">
        <v>46478</v>
      </c>
      <c r="AQ5" s="13">
        <v>46508</v>
      </c>
      <c r="AR5" s="13">
        <v>46539</v>
      </c>
      <c r="AS5" s="13">
        <v>46569</v>
      </c>
      <c r="AT5" s="13">
        <v>46600</v>
      </c>
      <c r="AU5" s="13">
        <v>46631</v>
      </c>
      <c r="AV5" s="13">
        <v>46661</v>
      </c>
      <c r="AW5" s="13">
        <v>46692</v>
      </c>
      <c r="AX5" s="13">
        <v>46722</v>
      </c>
      <c r="AY5" s="9"/>
    </row>
    <row r="6" spans="1:5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8" spans="1:51" s="6" customFormat="1" ht="18.75" x14ac:dyDescent="0.3">
      <c r="B8" s="7" t="s">
        <v>34</v>
      </c>
    </row>
    <row r="10" spans="1:51" x14ac:dyDescent="0.25">
      <c r="A10" s="10" t="s">
        <v>144</v>
      </c>
      <c r="B10" s="15" t="s">
        <v>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2" spans="1:51" x14ac:dyDescent="0.25">
      <c r="B12" s="15" t="s">
        <v>9</v>
      </c>
      <c r="C12" s="16">
        <f>'Sales Team &amp; Cust Acquisition'!B13</f>
        <v>0</v>
      </c>
      <c r="D12" s="16">
        <f>'Sales Team &amp; Cust Acquisition'!C13</f>
        <v>0</v>
      </c>
      <c r="E12" s="16">
        <f>'Sales Team &amp; Cust Acquisition'!D13</f>
        <v>0</v>
      </c>
      <c r="F12" s="16">
        <f>'Sales Team &amp; Cust Acquisition'!E13</f>
        <v>0</v>
      </c>
      <c r="G12" s="16">
        <f>'Sales Team &amp; Cust Acquisition'!F13</f>
        <v>0</v>
      </c>
      <c r="H12" s="16">
        <f>'Sales Team &amp; Cust Acquisition'!G13</f>
        <v>0</v>
      </c>
      <c r="I12" s="16">
        <f>'Sales Team &amp; Cust Acquisition'!H13</f>
        <v>0</v>
      </c>
      <c r="J12" s="16">
        <f>'Sales Team &amp; Cust Acquisition'!I13</f>
        <v>0</v>
      </c>
      <c r="K12" s="16">
        <f>'Sales Team &amp; Cust Acquisition'!J13</f>
        <v>0</v>
      </c>
      <c r="L12" s="16">
        <f>'Sales Team &amp; Cust Acquisition'!K13</f>
        <v>0</v>
      </c>
      <c r="M12" s="16">
        <f>'Sales Team &amp; Cust Acquisition'!L13</f>
        <v>0</v>
      </c>
      <c r="N12" s="16">
        <f>'Sales Team &amp; Cust Acquisition'!M13</f>
        <v>0</v>
      </c>
      <c r="O12" s="16">
        <f>'Sales Team &amp; Cust Acquisition'!N13</f>
        <v>2</v>
      </c>
      <c r="P12" s="16">
        <f>'Sales Team &amp; Cust Acquisition'!O13</f>
        <v>4</v>
      </c>
      <c r="Q12" s="16">
        <f>'Sales Team &amp; Cust Acquisition'!P13</f>
        <v>6</v>
      </c>
      <c r="R12" s="16">
        <f>'Sales Team &amp; Cust Acquisition'!Q13</f>
        <v>14</v>
      </c>
      <c r="S12" s="16">
        <f>'Sales Team &amp; Cust Acquisition'!R13</f>
        <v>22</v>
      </c>
      <c r="T12" s="16">
        <f>'Sales Team &amp; Cust Acquisition'!S13</f>
        <v>30</v>
      </c>
      <c r="U12" s="16">
        <f>'Sales Team &amp; Cust Acquisition'!T13</f>
        <v>45</v>
      </c>
      <c r="V12" s="16">
        <f>'Sales Team &amp; Cust Acquisition'!U13</f>
        <v>60</v>
      </c>
      <c r="W12" s="16">
        <f>'Sales Team &amp; Cust Acquisition'!V13</f>
        <v>75</v>
      </c>
      <c r="X12" s="16">
        <f>'Sales Team &amp; Cust Acquisition'!W13</f>
        <v>90</v>
      </c>
      <c r="Y12" s="16">
        <f>'Sales Team &amp; Cust Acquisition'!X13</f>
        <v>105</v>
      </c>
      <c r="Z12" s="16">
        <f>'Sales Team &amp; Cust Acquisition'!Y13</f>
        <v>120</v>
      </c>
      <c r="AA12" s="16">
        <f>'Sales Team &amp; Cust Acquisition'!Z13</f>
        <v>164</v>
      </c>
      <c r="AB12" s="16">
        <f>'Sales Team &amp; Cust Acquisition'!AA13</f>
        <v>208</v>
      </c>
      <c r="AC12" s="16">
        <f>'Sales Team &amp; Cust Acquisition'!AB13</f>
        <v>252</v>
      </c>
      <c r="AD12" s="16">
        <f>'Sales Team &amp; Cust Acquisition'!AC13</f>
        <v>294</v>
      </c>
      <c r="AE12" s="16">
        <f>'Sales Team &amp; Cust Acquisition'!AD13</f>
        <v>336</v>
      </c>
      <c r="AF12" s="16">
        <f>'Sales Team &amp; Cust Acquisition'!AE13</f>
        <v>378</v>
      </c>
      <c r="AG12" s="16">
        <f>'Sales Team &amp; Cust Acquisition'!AF13</f>
        <v>469</v>
      </c>
      <c r="AH12" s="16">
        <f>'Sales Team &amp; Cust Acquisition'!AG13</f>
        <v>560</v>
      </c>
      <c r="AI12" s="16">
        <f>'Sales Team &amp; Cust Acquisition'!AH13</f>
        <v>651</v>
      </c>
      <c r="AJ12" s="16">
        <f>'Sales Team &amp; Cust Acquisition'!AI13</f>
        <v>742</v>
      </c>
      <c r="AK12" s="16">
        <f>'Sales Team &amp; Cust Acquisition'!AJ13</f>
        <v>833</v>
      </c>
      <c r="AL12" s="16">
        <f>'Sales Team &amp; Cust Acquisition'!AK13</f>
        <v>924</v>
      </c>
      <c r="AM12" s="16">
        <f>'Sales Team &amp; Cust Acquisition'!AL13</f>
        <v>1165</v>
      </c>
      <c r="AN12" s="16">
        <f>'Sales Team &amp; Cust Acquisition'!AM13</f>
        <v>1406</v>
      </c>
      <c r="AO12" s="16">
        <f>'Sales Team &amp; Cust Acquisition'!AN13</f>
        <v>1647</v>
      </c>
      <c r="AP12" s="16">
        <f>'Sales Team &amp; Cust Acquisition'!AO13</f>
        <v>1888</v>
      </c>
      <c r="AQ12" s="16">
        <f>'Sales Team &amp; Cust Acquisition'!AP13</f>
        <v>2129</v>
      </c>
      <c r="AR12" s="16">
        <f>'Sales Team &amp; Cust Acquisition'!AQ13</f>
        <v>2370</v>
      </c>
      <c r="AS12" s="16">
        <f>'Sales Team &amp; Cust Acquisition'!AR13</f>
        <v>2768</v>
      </c>
      <c r="AT12" s="16">
        <f>'Sales Team &amp; Cust Acquisition'!AS13</f>
        <v>3166</v>
      </c>
      <c r="AU12" s="16">
        <f>'Sales Team &amp; Cust Acquisition'!AT13</f>
        <v>3564</v>
      </c>
      <c r="AV12" s="16">
        <f>'Sales Team &amp; Cust Acquisition'!AU13</f>
        <v>3962</v>
      </c>
      <c r="AW12" s="16">
        <f>'Sales Team &amp; Cust Acquisition'!AV13</f>
        <v>4360</v>
      </c>
      <c r="AX12" s="16">
        <f>'Sales Team &amp; Cust Acquisition'!AW13</f>
        <v>4758</v>
      </c>
    </row>
    <row r="13" spans="1:51" x14ac:dyDescent="0.25">
      <c r="B13" s="1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spans="1:51" x14ac:dyDescent="0.25">
      <c r="B14" s="10" t="s">
        <v>102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9">
        <f>'Sales Team &amp; Cust Acquisition'!N24</f>
        <v>40000</v>
      </c>
      <c r="P14" s="19">
        <f>'Sales Team &amp; Cust Acquisition'!O24</f>
        <v>40000</v>
      </c>
      <c r="Q14" s="19">
        <f>'Sales Team &amp; Cust Acquisition'!P24</f>
        <v>40000</v>
      </c>
      <c r="R14" s="19">
        <f>'Sales Team &amp; Cust Acquisition'!Q24</f>
        <v>160000</v>
      </c>
      <c r="S14" s="19">
        <f>'Sales Team &amp; Cust Acquisition'!R24</f>
        <v>160000</v>
      </c>
      <c r="T14" s="19">
        <f>'Sales Team &amp; Cust Acquisition'!S24</f>
        <v>160000</v>
      </c>
      <c r="U14" s="19">
        <f>'Sales Team &amp; Cust Acquisition'!T24</f>
        <v>300000</v>
      </c>
      <c r="V14" s="19">
        <f>'Sales Team &amp; Cust Acquisition'!U24</f>
        <v>300000</v>
      </c>
      <c r="W14" s="19">
        <f>'Sales Team &amp; Cust Acquisition'!V24</f>
        <v>300000</v>
      </c>
      <c r="X14" s="19">
        <f>'Sales Team &amp; Cust Acquisition'!W24</f>
        <v>300000</v>
      </c>
      <c r="Y14" s="19">
        <f>'Sales Team &amp; Cust Acquisition'!X24</f>
        <v>300000</v>
      </c>
      <c r="Z14" s="19">
        <f>'Sales Team &amp; Cust Acquisition'!Y24</f>
        <v>300000</v>
      </c>
      <c r="AA14" s="19">
        <f>'Sales Team &amp; Cust Acquisition'!Z24</f>
        <v>932000</v>
      </c>
      <c r="AB14" s="19">
        <f>'Sales Team &amp; Cust Acquisition'!AA24</f>
        <v>932000</v>
      </c>
      <c r="AC14" s="19">
        <f>'Sales Team &amp; Cust Acquisition'!AB24</f>
        <v>932000</v>
      </c>
      <c r="AD14" s="19">
        <f>'Sales Team &amp; Cust Acquisition'!AC24</f>
        <v>1036000</v>
      </c>
      <c r="AE14" s="19">
        <f>'Sales Team &amp; Cust Acquisition'!AD24</f>
        <v>1036000</v>
      </c>
      <c r="AF14" s="19">
        <f>'Sales Team &amp; Cust Acquisition'!AE24</f>
        <v>1036000</v>
      </c>
      <c r="AG14" s="19">
        <f>'Sales Team &amp; Cust Acquisition'!AF24</f>
        <v>2192000</v>
      </c>
      <c r="AH14" s="19">
        <f>'Sales Team &amp; Cust Acquisition'!AG24</f>
        <v>2192000</v>
      </c>
      <c r="AI14" s="19">
        <f>'Sales Team &amp; Cust Acquisition'!AH24</f>
        <v>2192000</v>
      </c>
      <c r="AJ14" s="19">
        <f>'Sales Team &amp; Cust Acquisition'!AI24</f>
        <v>2192000</v>
      </c>
      <c r="AK14" s="19">
        <f>'Sales Team &amp; Cust Acquisition'!AJ24</f>
        <v>2192000</v>
      </c>
      <c r="AL14" s="19">
        <f>'Sales Team &amp; Cust Acquisition'!AK24</f>
        <v>2192000</v>
      </c>
      <c r="AM14" s="19">
        <f>'Sales Team &amp; Cust Acquisition'!AL24</f>
        <v>5910000</v>
      </c>
      <c r="AN14" s="19">
        <f>'Sales Team &amp; Cust Acquisition'!AM24</f>
        <v>5910000</v>
      </c>
      <c r="AO14" s="19">
        <f>'Sales Team &amp; Cust Acquisition'!AN24</f>
        <v>5910000</v>
      </c>
      <c r="AP14" s="19">
        <f>'Sales Team &amp; Cust Acquisition'!AO24</f>
        <v>5910000</v>
      </c>
      <c r="AQ14" s="19">
        <f>'Sales Team &amp; Cust Acquisition'!AP24</f>
        <v>5910000</v>
      </c>
      <c r="AR14" s="19">
        <f>'Sales Team &amp; Cust Acquisition'!AQ24</f>
        <v>5910000</v>
      </c>
      <c r="AS14" s="19">
        <f>'Sales Team &amp; Cust Acquisition'!AR24</f>
        <v>10290000</v>
      </c>
      <c r="AT14" s="19">
        <f>'Sales Team &amp; Cust Acquisition'!AS24</f>
        <v>10290000</v>
      </c>
      <c r="AU14" s="19">
        <f>'Sales Team &amp; Cust Acquisition'!AT24</f>
        <v>10290000</v>
      </c>
      <c r="AV14" s="19">
        <f>'Sales Team &amp; Cust Acquisition'!AU24</f>
        <v>10290000</v>
      </c>
      <c r="AW14" s="19">
        <f>'Sales Team &amp; Cust Acquisition'!AV24</f>
        <v>10290000</v>
      </c>
      <c r="AX14" s="19">
        <f>'Sales Team &amp; Cust Acquisition'!AW24</f>
        <v>10290000</v>
      </c>
    </row>
    <row r="15" spans="1:51" x14ac:dyDescent="0.25">
      <c r="B15" s="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1" x14ac:dyDescent="0.25">
      <c r="B16" s="15" t="s">
        <v>103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0">
        <f>'Sales Team &amp; Cust Acquisition'!N30</f>
        <v>3333.3333333333335</v>
      </c>
      <c r="P16" s="20">
        <f>'Sales Team &amp; Cust Acquisition'!O30</f>
        <v>6666.666666666667</v>
      </c>
      <c r="Q16" s="20">
        <f>'Sales Team &amp; Cust Acquisition'!P30</f>
        <v>10000</v>
      </c>
      <c r="R16" s="20">
        <f>'Sales Team &amp; Cust Acquisition'!Q30</f>
        <v>23333.333333333332</v>
      </c>
      <c r="S16" s="20">
        <f>'Sales Team &amp; Cust Acquisition'!R30</f>
        <v>36666.666666666664</v>
      </c>
      <c r="T16" s="20">
        <f>'Sales Team &amp; Cust Acquisition'!S30</f>
        <v>50000</v>
      </c>
      <c r="U16" s="20">
        <f>'Sales Team &amp; Cust Acquisition'!T30</f>
        <v>75000</v>
      </c>
      <c r="V16" s="20">
        <f>'Sales Team &amp; Cust Acquisition'!U30</f>
        <v>100000</v>
      </c>
      <c r="W16" s="20">
        <f>'Sales Team &amp; Cust Acquisition'!V30</f>
        <v>125000</v>
      </c>
      <c r="X16" s="20">
        <f>'Sales Team &amp; Cust Acquisition'!W30</f>
        <v>150000</v>
      </c>
      <c r="Y16" s="20">
        <f>'Sales Team &amp; Cust Acquisition'!X30</f>
        <v>175000</v>
      </c>
      <c r="Z16" s="20">
        <f>'Sales Team &amp; Cust Acquisition'!Y30</f>
        <v>200000</v>
      </c>
      <c r="AA16" s="20">
        <f>'Sales Team &amp; Cust Acquisition'!Z30</f>
        <v>274333.33333333331</v>
      </c>
      <c r="AB16" s="20">
        <f>'Sales Team &amp; Cust Acquisition'!AA30</f>
        <v>348666.66666666669</v>
      </c>
      <c r="AC16" s="20">
        <f>'Sales Team &amp; Cust Acquisition'!AB30</f>
        <v>423000</v>
      </c>
      <c r="AD16" s="20">
        <f>'Sales Team &amp; Cust Acquisition'!AC30</f>
        <v>496000</v>
      </c>
      <c r="AE16" s="20">
        <f>'Sales Team &amp; Cust Acquisition'!AD30</f>
        <v>569000</v>
      </c>
      <c r="AF16" s="20">
        <f>'Sales Team &amp; Cust Acquisition'!AE30</f>
        <v>642000</v>
      </c>
      <c r="AG16" s="20">
        <f>'Sales Team &amp; Cust Acquisition'!AF30</f>
        <v>799666.66666666663</v>
      </c>
      <c r="AH16" s="20">
        <f>'Sales Team &amp; Cust Acquisition'!AG30</f>
        <v>957333.33333333337</v>
      </c>
      <c r="AI16" s="20">
        <f>'Sales Team &amp; Cust Acquisition'!AH30</f>
        <v>1115000</v>
      </c>
      <c r="AJ16" s="20">
        <f>'Sales Team &amp; Cust Acquisition'!AI30</f>
        <v>1272666.6666666667</v>
      </c>
      <c r="AK16" s="20">
        <f>'Sales Team &amp; Cust Acquisition'!AJ30</f>
        <v>1430333.3333333333</v>
      </c>
      <c r="AL16" s="20">
        <f>'Sales Team &amp; Cust Acquisition'!AK30</f>
        <v>1588000</v>
      </c>
      <c r="AM16" s="20">
        <f>'Sales Team &amp; Cust Acquisition'!AL30</f>
        <v>2002833.3333333333</v>
      </c>
      <c r="AN16" s="20">
        <f>'Sales Team &amp; Cust Acquisition'!AM30</f>
        <v>2417666.6666666665</v>
      </c>
      <c r="AO16" s="20">
        <f>'Sales Team &amp; Cust Acquisition'!AN30</f>
        <v>2832500</v>
      </c>
      <c r="AP16" s="20">
        <f>'Sales Team &amp; Cust Acquisition'!AO30</f>
        <v>3238666.6666666665</v>
      </c>
      <c r="AQ16" s="20">
        <f>'Sales Team &amp; Cust Acquisition'!AP30</f>
        <v>3644833.3333333335</v>
      </c>
      <c r="AR16" s="20">
        <f>'Sales Team &amp; Cust Acquisition'!AQ30</f>
        <v>4051000</v>
      </c>
      <c r="AS16" s="20">
        <f>'Sales Team &amp; Cust Acquisition'!AR30</f>
        <v>4725833.333333333</v>
      </c>
      <c r="AT16" s="20">
        <f>'Sales Team &amp; Cust Acquisition'!AS30</f>
        <v>5400666.666666667</v>
      </c>
      <c r="AU16" s="20">
        <f>'Sales Team &amp; Cust Acquisition'!AT30</f>
        <v>6075500</v>
      </c>
      <c r="AV16" s="20">
        <f>'Sales Team &amp; Cust Acquisition'!AU30</f>
        <v>6750333.333333333</v>
      </c>
      <c r="AW16" s="20">
        <f>'Sales Team &amp; Cust Acquisition'!AV30</f>
        <v>7425166.666666667</v>
      </c>
      <c r="AX16" s="20">
        <f>'Sales Team &amp; Cust Acquisition'!AW30</f>
        <v>8100000</v>
      </c>
    </row>
    <row r="17" spans="1:51" x14ac:dyDescent="0.25">
      <c r="B17" s="1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</row>
    <row r="18" spans="1:51" x14ac:dyDescent="0.25">
      <c r="B18" s="10" t="s">
        <v>104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1">
        <f>-(O14-O16)</f>
        <v>-36666.666666666664</v>
      </c>
      <c r="P18" s="21">
        <f t="shared" ref="P18:AX18" si="1">-(P14-P16)</f>
        <v>-33333.333333333336</v>
      </c>
      <c r="Q18" s="21">
        <f t="shared" si="1"/>
        <v>-30000</v>
      </c>
      <c r="R18" s="21">
        <f t="shared" si="1"/>
        <v>-136666.66666666666</v>
      </c>
      <c r="S18" s="21">
        <f t="shared" si="1"/>
        <v>-123333.33333333334</v>
      </c>
      <c r="T18" s="21">
        <f t="shared" si="1"/>
        <v>-110000</v>
      </c>
      <c r="U18" s="21">
        <f t="shared" si="1"/>
        <v>-225000</v>
      </c>
      <c r="V18" s="21">
        <f t="shared" si="1"/>
        <v>-200000</v>
      </c>
      <c r="W18" s="21">
        <f t="shared" si="1"/>
        <v>-175000</v>
      </c>
      <c r="X18" s="21">
        <f t="shared" si="1"/>
        <v>-150000</v>
      </c>
      <c r="Y18" s="21">
        <f t="shared" si="1"/>
        <v>-125000</v>
      </c>
      <c r="Z18" s="21">
        <f t="shared" si="1"/>
        <v>-100000</v>
      </c>
      <c r="AA18" s="21">
        <f t="shared" si="1"/>
        <v>-657666.66666666674</v>
      </c>
      <c r="AB18" s="21">
        <f t="shared" si="1"/>
        <v>-583333.33333333326</v>
      </c>
      <c r="AC18" s="21">
        <f t="shared" si="1"/>
        <v>-509000</v>
      </c>
      <c r="AD18" s="21">
        <f t="shared" si="1"/>
        <v>-540000</v>
      </c>
      <c r="AE18" s="21">
        <f t="shared" si="1"/>
        <v>-467000</v>
      </c>
      <c r="AF18" s="21">
        <f t="shared" si="1"/>
        <v>-394000</v>
      </c>
      <c r="AG18" s="21">
        <f t="shared" si="1"/>
        <v>-1392333.3333333335</v>
      </c>
      <c r="AH18" s="21">
        <f t="shared" si="1"/>
        <v>-1234666.6666666665</v>
      </c>
      <c r="AI18" s="21">
        <f t="shared" si="1"/>
        <v>-1077000</v>
      </c>
      <c r="AJ18" s="21">
        <f t="shared" si="1"/>
        <v>-919333.33333333326</v>
      </c>
      <c r="AK18" s="21">
        <f t="shared" si="1"/>
        <v>-761666.66666666674</v>
      </c>
      <c r="AL18" s="21">
        <f t="shared" si="1"/>
        <v>-604000</v>
      </c>
      <c r="AM18" s="21">
        <f t="shared" si="1"/>
        <v>-3907166.666666667</v>
      </c>
      <c r="AN18" s="21">
        <f t="shared" si="1"/>
        <v>-3492333.3333333335</v>
      </c>
      <c r="AO18" s="21">
        <f t="shared" si="1"/>
        <v>-3077500</v>
      </c>
      <c r="AP18" s="21">
        <f t="shared" si="1"/>
        <v>-2671333.3333333335</v>
      </c>
      <c r="AQ18" s="21">
        <f t="shared" si="1"/>
        <v>-2265166.6666666665</v>
      </c>
      <c r="AR18" s="21">
        <f t="shared" si="1"/>
        <v>-1859000</v>
      </c>
      <c r="AS18" s="21">
        <f t="shared" si="1"/>
        <v>-5564166.666666667</v>
      </c>
      <c r="AT18" s="21">
        <f t="shared" si="1"/>
        <v>-4889333.333333333</v>
      </c>
      <c r="AU18" s="21">
        <f t="shared" si="1"/>
        <v>-4214500</v>
      </c>
      <c r="AV18" s="21">
        <f t="shared" si="1"/>
        <v>-3539666.666666667</v>
      </c>
      <c r="AW18" s="21">
        <f t="shared" si="1"/>
        <v>-2864833.333333333</v>
      </c>
      <c r="AX18" s="21">
        <f t="shared" si="1"/>
        <v>-2190000</v>
      </c>
    </row>
    <row r="19" spans="1:51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1:51" x14ac:dyDescent="0.25">
      <c r="B20" s="15" t="s">
        <v>105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22">
        <f>'Sales Team &amp; Cust Acquisition'!N32</f>
        <v>40000</v>
      </c>
      <c r="P20" s="22">
        <f>'Sales Team &amp; Cust Acquisition'!O32</f>
        <v>80000</v>
      </c>
      <c r="Q20" s="22">
        <f>'Sales Team &amp; Cust Acquisition'!P32</f>
        <v>120000</v>
      </c>
      <c r="R20" s="22">
        <f>'Sales Team &amp; Cust Acquisition'!Q32</f>
        <v>280000</v>
      </c>
      <c r="S20" s="22">
        <f>'Sales Team &amp; Cust Acquisition'!R32</f>
        <v>440000</v>
      </c>
      <c r="T20" s="22">
        <f>'Sales Team &amp; Cust Acquisition'!S32</f>
        <v>600000</v>
      </c>
      <c r="U20" s="22">
        <f>'Sales Team &amp; Cust Acquisition'!T32</f>
        <v>900000</v>
      </c>
      <c r="V20" s="22">
        <f>'Sales Team &amp; Cust Acquisition'!U32</f>
        <v>1200000</v>
      </c>
      <c r="W20" s="22">
        <f>'Sales Team &amp; Cust Acquisition'!V32</f>
        <v>1500000</v>
      </c>
      <c r="X20" s="22">
        <f>'Sales Team &amp; Cust Acquisition'!W32</f>
        <v>1800000</v>
      </c>
      <c r="Y20" s="22">
        <f>'Sales Team &amp; Cust Acquisition'!X32</f>
        <v>2100000</v>
      </c>
      <c r="Z20" s="22">
        <f>'Sales Team &amp; Cust Acquisition'!Y32</f>
        <v>2400000</v>
      </c>
      <c r="AA20" s="22">
        <f>'Sales Team &amp; Cust Acquisition'!Z32</f>
        <v>3292000</v>
      </c>
      <c r="AB20" s="22">
        <f>'Sales Team &amp; Cust Acquisition'!AA32</f>
        <v>4184000</v>
      </c>
      <c r="AC20" s="22">
        <f>'Sales Team &amp; Cust Acquisition'!AB32</f>
        <v>5076000</v>
      </c>
      <c r="AD20" s="22">
        <f>'Sales Team &amp; Cust Acquisition'!AC32</f>
        <v>5952000</v>
      </c>
      <c r="AE20" s="22">
        <f>'Sales Team &amp; Cust Acquisition'!AD32</f>
        <v>6828000</v>
      </c>
      <c r="AF20" s="22">
        <f>'Sales Team &amp; Cust Acquisition'!AE32</f>
        <v>7704000</v>
      </c>
      <c r="AG20" s="22">
        <f>'Sales Team &amp; Cust Acquisition'!AF32</f>
        <v>9596000</v>
      </c>
      <c r="AH20" s="22">
        <f>'Sales Team &amp; Cust Acquisition'!AG32</f>
        <v>11488000</v>
      </c>
      <c r="AI20" s="22">
        <f>'Sales Team &amp; Cust Acquisition'!AH32</f>
        <v>13380000</v>
      </c>
      <c r="AJ20" s="22">
        <f>'Sales Team &amp; Cust Acquisition'!AI32</f>
        <v>15272000</v>
      </c>
      <c r="AK20" s="22">
        <f>'Sales Team &amp; Cust Acquisition'!AJ32</f>
        <v>17164000</v>
      </c>
      <c r="AL20" s="22">
        <f>'Sales Team &amp; Cust Acquisition'!AK32</f>
        <v>19056000</v>
      </c>
      <c r="AM20" s="22">
        <f>'Sales Team &amp; Cust Acquisition'!AL32</f>
        <v>24034000</v>
      </c>
      <c r="AN20" s="22">
        <f>'Sales Team &amp; Cust Acquisition'!AM32</f>
        <v>29012000</v>
      </c>
      <c r="AO20" s="22">
        <f>'Sales Team &amp; Cust Acquisition'!AN32</f>
        <v>33990000</v>
      </c>
      <c r="AP20" s="22">
        <f>'Sales Team &amp; Cust Acquisition'!AO32</f>
        <v>38864000</v>
      </c>
      <c r="AQ20" s="22">
        <f>'Sales Team &amp; Cust Acquisition'!AP32</f>
        <v>43738000</v>
      </c>
      <c r="AR20" s="22">
        <f>'Sales Team &amp; Cust Acquisition'!AQ32</f>
        <v>48612000</v>
      </c>
      <c r="AS20" s="22">
        <f>'Sales Team &amp; Cust Acquisition'!AR32</f>
        <v>56710000</v>
      </c>
      <c r="AT20" s="22">
        <f>'Sales Team &amp; Cust Acquisition'!AS32</f>
        <v>64808000</v>
      </c>
      <c r="AU20" s="22">
        <f>'Sales Team &amp; Cust Acquisition'!AT32</f>
        <v>72906000</v>
      </c>
      <c r="AV20" s="22">
        <f>'Sales Team &amp; Cust Acquisition'!AU32</f>
        <v>81004000</v>
      </c>
      <c r="AW20" s="22">
        <f>'Sales Team &amp; Cust Acquisition'!AV32</f>
        <v>89102000</v>
      </c>
      <c r="AX20" s="22">
        <f>'Sales Team &amp; Cust Acquisition'!AW32</f>
        <v>97200000</v>
      </c>
    </row>
    <row r="21" spans="1:51" x14ac:dyDescent="0.25">
      <c r="B21" s="15" t="s">
        <v>5</v>
      </c>
      <c r="O21" s="23">
        <f>'SaaS KPIs &amp; Metrics'!N31</f>
        <v>4.8192771084337354</v>
      </c>
      <c r="P21" s="23">
        <f>'SaaS KPIs &amp; Metrics'!O31</f>
        <v>3.7037037037037037</v>
      </c>
      <c r="Q21" s="23">
        <f>'SaaS KPIs &amp; Metrics'!P31</f>
        <v>3.7037037037037037</v>
      </c>
      <c r="R21" s="23">
        <f>'SaaS KPIs &amp; Metrics'!Q31</f>
        <v>5.2117263843648205</v>
      </c>
      <c r="S21" s="23">
        <f>'SaaS KPIs &amp; Metrics'!R31</f>
        <v>5.2117263843648205</v>
      </c>
      <c r="T21" s="23">
        <f>'SaaS KPIs &amp; Metrics'!S31</f>
        <v>5.2117263843648205</v>
      </c>
      <c r="U21" s="23">
        <f>'SaaS KPIs &amp; Metrics'!T31</f>
        <v>4.918032786885246</v>
      </c>
      <c r="V21" s="23">
        <f>'SaaS KPIs &amp; Metrics'!U31</f>
        <v>4.918032786885246</v>
      </c>
      <c r="W21" s="23">
        <f>'SaaS KPIs &amp; Metrics'!V31</f>
        <v>4.918032786885246</v>
      </c>
      <c r="X21" s="23">
        <f>'SaaS KPIs &amp; Metrics'!W31</f>
        <v>4.918032786885246</v>
      </c>
      <c r="Y21" s="23">
        <f>'SaaS KPIs &amp; Metrics'!X31</f>
        <v>4.918032786885246</v>
      </c>
      <c r="Z21" s="23">
        <f>'SaaS KPIs &amp; Metrics'!Y31</f>
        <v>4.918032786885246</v>
      </c>
      <c r="AA21" s="23">
        <f>'SaaS KPIs &amp; Metrics'!Z31</f>
        <v>5.4539820266501398</v>
      </c>
      <c r="AB21" s="23">
        <f>'SaaS KPIs &amp; Metrics'!AA31</f>
        <v>5.4539820266501398</v>
      </c>
      <c r="AC21" s="23">
        <f>'SaaS KPIs &amp; Metrics'!AB31</f>
        <v>5.4539820266501398</v>
      </c>
      <c r="AD21" s="23">
        <f>'SaaS KPIs &amp; Metrics'!AC31</f>
        <v>5.4539820266501398</v>
      </c>
      <c r="AE21" s="23">
        <f>'SaaS KPIs &amp; Metrics'!AD31</f>
        <v>5.4539820266501398</v>
      </c>
      <c r="AF21" s="23">
        <f>'SaaS KPIs &amp; Metrics'!AE31</f>
        <v>5.4539820266501398</v>
      </c>
      <c r="AG21" s="23">
        <f>'SaaS KPIs &amp; Metrics'!AF31</f>
        <v>5.4675003635306094</v>
      </c>
      <c r="AH21" s="23">
        <f>'SaaS KPIs &amp; Metrics'!AG31</f>
        <v>5.4675003635306094</v>
      </c>
      <c r="AI21" s="23">
        <f>'SaaS KPIs &amp; Metrics'!AH31</f>
        <v>5.4675003635306094</v>
      </c>
      <c r="AJ21" s="23">
        <f>'SaaS KPIs &amp; Metrics'!AI31</f>
        <v>5.4675003635306094</v>
      </c>
      <c r="AK21" s="23">
        <f>'SaaS KPIs &amp; Metrics'!AJ31</f>
        <v>5.4675003635306094</v>
      </c>
      <c r="AL21" s="23">
        <f>'SaaS KPIs &amp; Metrics'!AK31</f>
        <v>5.4675003635306094</v>
      </c>
      <c r="AM21" s="23">
        <f>'SaaS KPIs &amp; Metrics'!AL31</f>
        <v>6.1162079510703364</v>
      </c>
      <c r="AN21" s="23">
        <f>'SaaS KPIs &amp; Metrics'!AM31</f>
        <v>6.1162079510703364</v>
      </c>
      <c r="AO21" s="23">
        <f>'SaaS KPIs &amp; Metrics'!AN31</f>
        <v>6.1162079510703364</v>
      </c>
      <c r="AP21" s="23">
        <f>'SaaS KPIs &amp; Metrics'!AO31</f>
        <v>6.1162079510703364</v>
      </c>
      <c r="AQ21" s="23">
        <f>'SaaS KPIs &amp; Metrics'!AP31</f>
        <v>6.1162079510703364</v>
      </c>
      <c r="AR21" s="23">
        <f>'SaaS KPIs &amp; Metrics'!AQ31</f>
        <v>6.1162079510703364</v>
      </c>
      <c r="AS21" s="23">
        <f>'SaaS KPIs &amp; Metrics'!AR31</f>
        <v>6.1242473197238949</v>
      </c>
      <c r="AT21" s="23">
        <f>'SaaS KPIs &amp; Metrics'!AS31</f>
        <v>6.1242473197238949</v>
      </c>
      <c r="AU21" s="23">
        <f>'SaaS KPIs &amp; Metrics'!AT31</f>
        <v>6.1242473197238949</v>
      </c>
      <c r="AV21" s="23">
        <f>'SaaS KPIs &amp; Metrics'!AU31</f>
        <v>6.1242473197238949</v>
      </c>
      <c r="AW21" s="23">
        <f>'SaaS KPIs &amp; Metrics'!AV31</f>
        <v>6.1242473197238949</v>
      </c>
      <c r="AX21" s="23">
        <f>'SaaS KPIs &amp; Metrics'!AW31</f>
        <v>6.1242473197238949</v>
      </c>
    </row>
    <row r="22" spans="1:51" s="15" customFormat="1" x14ac:dyDescent="0.25"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4"/>
    </row>
    <row r="23" spans="1:51" x14ac:dyDescent="0.25">
      <c r="B23" s="15" t="s">
        <v>45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x14ac:dyDescent="0.25">
      <c r="B24" s="1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</row>
    <row r="25" spans="1:51" x14ac:dyDescent="0.25">
      <c r="B25" s="10" t="s">
        <v>106</v>
      </c>
      <c r="C25" s="25">
        <f>C109</f>
        <v>10000</v>
      </c>
      <c r="D25" s="25">
        <f t="shared" ref="D25:AX25" si="2">D109</f>
        <v>10000</v>
      </c>
      <c r="E25" s="25">
        <f t="shared" si="2"/>
        <v>10000</v>
      </c>
      <c r="F25" s="25">
        <f t="shared" si="2"/>
        <v>10000</v>
      </c>
      <c r="G25" s="25">
        <f t="shared" si="2"/>
        <v>10000</v>
      </c>
      <c r="H25" s="25">
        <f t="shared" si="2"/>
        <v>10000</v>
      </c>
      <c r="I25" s="25">
        <f t="shared" si="2"/>
        <v>10000</v>
      </c>
      <c r="J25" s="25">
        <f t="shared" si="2"/>
        <v>10000</v>
      </c>
      <c r="K25" s="25">
        <f t="shared" si="2"/>
        <v>10000</v>
      </c>
      <c r="L25" s="25">
        <f t="shared" si="2"/>
        <v>10000</v>
      </c>
      <c r="M25" s="25">
        <f t="shared" si="2"/>
        <v>10000</v>
      </c>
      <c r="N25" s="25">
        <f t="shared" si="2"/>
        <v>10000</v>
      </c>
      <c r="O25" s="25">
        <f t="shared" si="2"/>
        <v>20000</v>
      </c>
      <c r="P25" s="25">
        <f t="shared" si="2"/>
        <v>20000</v>
      </c>
      <c r="Q25" s="25">
        <f t="shared" si="2"/>
        <v>20000</v>
      </c>
      <c r="R25" s="25">
        <f t="shared" si="2"/>
        <v>20000</v>
      </c>
      <c r="S25" s="25">
        <f t="shared" si="2"/>
        <v>20000</v>
      </c>
      <c r="T25" s="25">
        <f t="shared" si="2"/>
        <v>20000</v>
      </c>
      <c r="U25" s="25">
        <f t="shared" si="2"/>
        <v>20000</v>
      </c>
      <c r="V25" s="25">
        <f t="shared" si="2"/>
        <v>20000</v>
      </c>
      <c r="W25" s="25">
        <f t="shared" si="2"/>
        <v>20000</v>
      </c>
      <c r="X25" s="25">
        <f t="shared" si="2"/>
        <v>20000</v>
      </c>
      <c r="Y25" s="25">
        <f t="shared" si="2"/>
        <v>20000</v>
      </c>
      <c r="Z25" s="25">
        <f t="shared" si="2"/>
        <v>20000</v>
      </c>
      <c r="AA25" s="25">
        <f t="shared" si="2"/>
        <v>30000</v>
      </c>
      <c r="AB25" s="25">
        <f t="shared" si="2"/>
        <v>30000</v>
      </c>
      <c r="AC25" s="25">
        <f t="shared" si="2"/>
        <v>30000</v>
      </c>
      <c r="AD25" s="25">
        <f t="shared" si="2"/>
        <v>30000</v>
      </c>
      <c r="AE25" s="25">
        <f t="shared" si="2"/>
        <v>30000</v>
      </c>
      <c r="AF25" s="25">
        <f t="shared" si="2"/>
        <v>30000</v>
      </c>
      <c r="AG25" s="25">
        <f t="shared" si="2"/>
        <v>30000</v>
      </c>
      <c r="AH25" s="25">
        <f t="shared" si="2"/>
        <v>30000</v>
      </c>
      <c r="AI25" s="25">
        <f t="shared" si="2"/>
        <v>30000</v>
      </c>
      <c r="AJ25" s="25">
        <f t="shared" si="2"/>
        <v>30000</v>
      </c>
      <c r="AK25" s="25">
        <f t="shared" si="2"/>
        <v>30000</v>
      </c>
      <c r="AL25" s="25">
        <f t="shared" si="2"/>
        <v>30000</v>
      </c>
      <c r="AM25" s="25">
        <f t="shared" si="2"/>
        <v>30000</v>
      </c>
      <c r="AN25" s="25">
        <f t="shared" si="2"/>
        <v>30000</v>
      </c>
      <c r="AO25" s="25">
        <f t="shared" si="2"/>
        <v>30000</v>
      </c>
      <c r="AP25" s="25">
        <f t="shared" si="2"/>
        <v>30000</v>
      </c>
      <c r="AQ25" s="25">
        <f t="shared" si="2"/>
        <v>30000</v>
      </c>
      <c r="AR25" s="25">
        <f t="shared" si="2"/>
        <v>30000</v>
      </c>
      <c r="AS25" s="25">
        <f t="shared" si="2"/>
        <v>30000</v>
      </c>
      <c r="AT25" s="25">
        <f t="shared" si="2"/>
        <v>30000</v>
      </c>
      <c r="AU25" s="25">
        <f t="shared" si="2"/>
        <v>30000</v>
      </c>
      <c r="AV25" s="25">
        <f t="shared" si="2"/>
        <v>30000</v>
      </c>
      <c r="AW25" s="25">
        <f t="shared" si="2"/>
        <v>30000</v>
      </c>
      <c r="AX25" s="25">
        <f t="shared" si="2"/>
        <v>30000</v>
      </c>
      <c r="AY25" s="25"/>
    </row>
    <row r="26" spans="1:51" x14ac:dyDescent="0.25">
      <c r="A26" s="26" t="s">
        <v>107</v>
      </c>
      <c r="B26" s="1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</row>
    <row r="27" spans="1:51" x14ac:dyDescent="0.25">
      <c r="A27" s="27">
        <v>50000</v>
      </c>
      <c r="B27" s="10" t="s">
        <v>108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>
        <f>$A$27/12*O113</f>
        <v>4166.666666666667</v>
      </c>
      <c r="P27" s="25">
        <f>$A$27/12*P113</f>
        <v>4166.666666666667</v>
      </c>
      <c r="Q27" s="25">
        <f>$A$27/12*Q113</f>
        <v>4166.666666666667</v>
      </c>
      <c r="R27" s="25">
        <f>$A$27/12*R113</f>
        <v>4166.666666666667</v>
      </c>
      <c r="S27" s="25">
        <f t="shared" ref="S27:AX27" si="3">$A$27/12*S113</f>
        <v>8333.3333333333339</v>
      </c>
      <c r="T27" s="25">
        <f t="shared" si="3"/>
        <v>8333.3333333333339</v>
      </c>
      <c r="U27" s="25">
        <f t="shared" si="3"/>
        <v>12500</v>
      </c>
      <c r="V27" s="25">
        <f t="shared" si="3"/>
        <v>12500</v>
      </c>
      <c r="W27" s="25">
        <f t="shared" si="3"/>
        <v>16666.666666666668</v>
      </c>
      <c r="X27" s="25">
        <f t="shared" si="3"/>
        <v>20833.333333333336</v>
      </c>
      <c r="Y27" s="25">
        <f t="shared" si="3"/>
        <v>25000</v>
      </c>
      <c r="Z27" s="25">
        <f t="shared" si="3"/>
        <v>25000</v>
      </c>
      <c r="AA27" s="25">
        <f t="shared" si="3"/>
        <v>37500</v>
      </c>
      <c r="AB27" s="25">
        <f t="shared" si="3"/>
        <v>45833.333333333336</v>
      </c>
      <c r="AC27" s="25">
        <f t="shared" si="3"/>
        <v>54166.666666666672</v>
      </c>
      <c r="AD27" s="25">
        <f t="shared" si="3"/>
        <v>62500.000000000007</v>
      </c>
      <c r="AE27" s="25">
        <f t="shared" si="3"/>
        <v>70833.333333333343</v>
      </c>
      <c r="AF27" s="25">
        <f t="shared" si="3"/>
        <v>79166.666666666672</v>
      </c>
      <c r="AG27" s="25">
        <f t="shared" si="3"/>
        <v>100000</v>
      </c>
      <c r="AH27" s="25">
        <f t="shared" si="3"/>
        <v>116666.66666666667</v>
      </c>
      <c r="AI27" s="25">
        <f t="shared" si="3"/>
        <v>137500</v>
      </c>
      <c r="AJ27" s="25">
        <f t="shared" si="3"/>
        <v>158333.33333333334</v>
      </c>
      <c r="AK27" s="25">
        <f t="shared" si="3"/>
        <v>175000</v>
      </c>
      <c r="AL27" s="25">
        <f t="shared" si="3"/>
        <v>195833.33333333334</v>
      </c>
      <c r="AM27" s="25">
        <f t="shared" si="3"/>
        <v>245833.33333333334</v>
      </c>
      <c r="AN27" s="25">
        <f t="shared" si="3"/>
        <v>295833.33333333337</v>
      </c>
      <c r="AO27" s="25">
        <f t="shared" si="3"/>
        <v>345833.33333333337</v>
      </c>
      <c r="AP27" s="25">
        <f t="shared" si="3"/>
        <v>395833.33333333337</v>
      </c>
      <c r="AQ27" s="25">
        <f t="shared" si="3"/>
        <v>445833.33333333337</v>
      </c>
      <c r="AR27" s="25">
        <f t="shared" si="3"/>
        <v>495833.33333333337</v>
      </c>
      <c r="AS27" s="25">
        <f t="shared" si="3"/>
        <v>579166.66666666674</v>
      </c>
      <c r="AT27" s="25">
        <f t="shared" si="3"/>
        <v>662500</v>
      </c>
      <c r="AU27" s="25">
        <f t="shared" si="3"/>
        <v>745833.33333333337</v>
      </c>
      <c r="AV27" s="25">
        <f t="shared" si="3"/>
        <v>829166.66666666674</v>
      </c>
      <c r="AW27" s="25">
        <f t="shared" si="3"/>
        <v>908333.33333333337</v>
      </c>
      <c r="AX27" s="25">
        <f t="shared" si="3"/>
        <v>991666.66666666674</v>
      </c>
      <c r="AY27" s="25"/>
    </row>
    <row r="28" spans="1:51" x14ac:dyDescent="0.25">
      <c r="B28" s="10" t="s">
        <v>21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8">
        <f t="shared" ref="O28:AX28" si="4">O27*O114</f>
        <v>1041.6666666666667</v>
      </c>
      <c r="P28" s="28">
        <f t="shared" si="4"/>
        <v>1041.6666666666667</v>
      </c>
      <c r="Q28" s="28">
        <f t="shared" si="4"/>
        <v>1041.6666666666667</v>
      </c>
      <c r="R28" s="28">
        <f t="shared" si="4"/>
        <v>1041.6666666666667</v>
      </c>
      <c r="S28" s="28">
        <f t="shared" si="4"/>
        <v>2083.3333333333335</v>
      </c>
      <c r="T28" s="28">
        <f t="shared" si="4"/>
        <v>2083.3333333333335</v>
      </c>
      <c r="U28" s="28">
        <f t="shared" si="4"/>
        <v>3125</v>
      </c>
      <c r="V28" s="28">
        <f t="shared" si="4"/>
        <v>3125</v>
      </c>
      <c r="W28" s="28">
        <f t="shared" si="4"/>
        <v>4166.666666666667</v>
      </c>
      <c r="X28" s="28">
        <f t="shared" si="4"/>
        <v>5208.3333333333339</v>
      </c>
      <c r="Y28" s="28">
        <f t="shared" si="4"/>
        <v>6250</v>
      </c>
      <c r="Z28" s="28">
        <f t="shared" si="4"/>
        <v>6250</v>
      </c>
      <c r="AA28" s="28">
        <f t="shared" si="4"/>
        <v>9375</v>
      </c>
      <c r="AB28" s="28">
        <f t="shared" si="4"/>
        <v>11458.333333333334</v>
      </c>
      <c r="AC28" s="28">
        <f t="shared" si="4"/>
        <v>13541.666666666668</v>
      </c>
      <c r="AD28" s="28">
        <f t="shared" si="4"/>
        <v>15625.000000000002</v>
      </c>
      <c r="AE28" s="28">
        <f t="shared" si="4"/>
        <v>17708.333333333336</v>
      </c>
      <c r="AF28" s="28">
        <f t="shared" si="4"/>
        <v>19791.666666666668</v>
      </c>
      <c r="AG28" s="28">
        <f t="shared" si="4"/>
        <v>25000</v>
      </c>
      <c r="AH28" s="28">
        <f t="shared" si="4"/>
        <v>29166.666666666668</v>
      </c>
      <c r="AI28" s="28">
        <f t="shared" si="4"/>
        <v>34375</v>
      </c>
      <c r="AJ28" s="28">
        <f t="shared" si="4"/>
        <v>39583.333333333336</v>
      </c>
      <c r="AK28" s="28">
        <f t="shared" si="4"/>
        <v>43750</v>
      </c>
      <c r="AL28" s="28">
        <f t="shared" si="4"/>
        <v>48958.333333333336</v>
      </c>
      <c r="AM28" s="28">
        <f t="shared" si="4"/>
        <v>61458.333333333336</v>
      </c>
      <c r="AN28" s="28">
        <f t="shared" si="4"/>
        <v>73958.333333333343</v>
      </c>
      <c r="AO28" s="28">
        <f t="shared" si="4"/>
        <v>86458.333333333343</v>
      </c>
      <c r="AP28" s="28">
        <f t="shared" si="4"/>
        <v>98958.333333333343</v>
      </c>
      <c r="AQ28" s="28">
        <f t="shared" si="4"/>
        <v>111458.33333333334</v>
      </c>
      <c r="AR28" s="28">
        <f t="shared" si="4"/>
        <v>123958.33333333334</v>
      </c>
      <c r="AS28" s="28">
        <f t="shared" si="4"/>
        <v>144791.66666666669</v>
      </c>
      <c r="AT28" s="28">
        <f t="shared" si="4"/>
        <v>165625</v>
      </c>
      <c r="AU28" s="28">
        <f t="shared" si="4"/>
        <v>186458.33333333334</v>
      </c>
      <c r="AV28" s="28">
        <f t="shared" si="4"/>
        <v>207291.66666666669</v>
      </c>
      <c r="AW28" s="28">
        <f t="shared" si="4"/>
        <v>227083.33333333334</v>
      </c>
      <c r="AX28" s="28">
        <f t="shared" si="4"/>
        <v>247916.66666666669</v>
      </c>
      <c r="AY28" s="25"/>
    </row>
    <row r="29" spans="1:51" x14ac:dyDescent="0.25">
      <c r="B29" s="10" t="s">
        <v>109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>
        <f>SUM(O27:O28)</f>
        <v>5208.3333333333339</v>
      </c>
      <c r="P29" s="25">
        <f t="shared" ref="P29:R29" si="5">SUM(P27:P28)</f>
        <v>5208.3333333333339</v>
      </c>
      <c r="Q29" s="25">
        <f t="shared" si="5"/>
        <v>5208.3333333333339</v>
      </c>
      <c r="R29" s="25">
        <f t="shared" si="5"/>
        <v>5208.3333333333339</v>
      </c>
      <c r="S29" s="25">
        <f t="shared" ref="S29" si="6">SUM(S27:S28)</f>
        <v>10416.666666666668</v>
      </c>
      <c r="T29" s="25">
        <f t="shared" ref="T29" si="7">SUM(T27:T28)</f>
        <v>10416.666666666668</v>
      </c>
      <c r="U29" s="25">
        <f t="shared" ref="U29" si="8">SUM(U27:U28)</f>
        <v>15625</v>
      </c>
      <c r="V29" s="25">
        <f t="shared" ref="V29" si="9">SUM(V27:V28)</f>
        <v>15625</v>
      </c>
      <c r="W29" s="25">
        <f t="shared" ref="W29" si="10">SUM(W27:W28)</f>
        <v>20833.333333333336</v>
      </c>
      <c r="X29" s="25">
        <f t="shared" ref="X29" si="11">SUM(X27:X28)</f>
        <v>26041.666666666672</v>
      </c>
      <c r="Y29" s="25">
        <f t="shared" ref="Y29" si="12">SUM(Y27:Y28)</f>
        <v>31250</v>
      </c>
      <c r="Z29" s="25">
        <f t="shared" ref="Z29" si="13">SUM(Z27:Z28)</f>
        <v>31250</v>
      </c>
      <c r="AA29" s="25">
        <f t="shared" ref="AA29" si="14">SUM(AA27:AA28)</f>
        <v>46875</v>
      </c>
      <c r="AB29" s="25">
        <f t="shared" ref="AB29" si="15">SUM(AB27:AB28)</f>
        <v>57291.666666666672</v>
      </c>
      <c r="AC29" s="25">
        <f t="shared" ref="AC29" si="16">SUM(AC27:AC28)</f>
        <v>67708.333333333343</v>
      </c>
      <c r="AD29" s="25">
        <f t="shared" ref="AD29" si="17">SUM(AD27:AD28)</f>
        <v>78125.000000000015</v>
      </c>
      <c r="AE29" s="25">
        <f t="shared" ref="AE29" si="18">SUM(AE27:AE28)</f>
        <v>88541.666666666686</v>
      </c>
      <c r="AF29" s="25">
        <f t="shared" ref="AF29" si="19">SUM(AF27:AF28)</f>
        <v>98958.333333333343</v>
      </c>
      <c r="AG29" s="25">
        <f t="shared" ref="AG29" si="20">SUM(AG27:AG28)</f>
        <v>125000</v>
      </c>
      <c r="AH29" s="25">
        <f t="shared" ref="AH29" si="21">SUM(AH27:AH28)</f>
        <v>145833.33333333334</v>
      </c>
      <c r="AI29" s="25">
        <f t="shared" ref="AI29" si="22">SUM(AI27:AI28)</f>
        <v>171875</v>
      </c>
      <c r="AJ29" s="25">
        <f t="shared" ref="AJ29" si="23">SUM(AJ27:AJ28)</f>
        <v>197916.66666666669</v>
      </c>
      <c r="AK29" s="25">
        <f t="shared" ref="AK29" si="24">SUM(AK27:AK28)</f>
        <v>218750</v>
      </c>
      <c r="AL29" s="25">
        <f t="shared" ref="AL29" si="25">SUM(AL27:AL28)</f>
        <v>244791.66666666669</v>
      </c>
      <c r="AM29" s="25">
        <f t="shared" ref="AM29" si="26">SUM(AM27:AM28)</f>
        <v>307291.66666666669</v>
      </c>
      <c r="AN29" s="25">
        <f t="shared" ref="AN29" si="27">SUM(AN27:AN28)</f>
        <v>369791.66666666674</v>
      </c>
      <c r="AO29" s="25">
        <f t="shared" ref="AO29" si="28">SUM(AO27:AO28)</f>
        <v>432291.66666666674</v>
      </c>
      <c r="AP29" s="25">
        <f t="shared" ref="AP29" si="29">SUM(AP27:AP28)</f>
        <v>494791.66666666674</v>
      </c>
      <c r="AQ29" s="25">
        <f t="shared" ref="AQ29" si="30">SUM(AQ27:AQ28)</f>
        <v>557291.66666666674</v>
      </c>
      <c r="AR29" s="25">
        <f t="shared" ref="AR29" si="31">SUM(AR27:AR28)</f>
        <v>619791.66666666674</v>
      </c>
      <c r="AS29" s="25">
        <f t="shared" ref="AS29" si="32">SUM(AS27:AS28)</f>
        <v>723958.33333333349</v>
      </c>
      <c r="AT29" s="25">
        <f t="shared" ref="AT29" si="33">SUM(AT27:AT28)</f>
        <v>828125</v>
      </c>
      <c r="AU29" s="25">
        <f t="shared" ref="AU29" si="34">SUM(AU27:AU28)</f>
        <v>932291.66666666674</v>
      </c>
      <c r="AV29" s="25">
        <f t="shared" ref="AV29" si="35">SUM(AV27:AV28)</f>
        <v>1036458.3333333335</v>
      </c>
      <c r="AW29" s="25">
        <f t="shared" ref="AW29" si="36">SUM(AW27:AW28)</f>
        <v>1135416.6666666667</v>
      </c>
      <c r="AX29" s="25">
        <f t="shared" ref="AX29" si="37">SUM(AX27:AX28)</f>
        <v>1239583.3333333335</v>
      </c>
      <c r="AY29" s="25"/>
    </row>
    <row r="30" spans="1:51" x14ac:dyDescent="0.25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</row>
    <row r="31" spans="1:51" s="15" customFormat="1" x14ac:dyDescent="0.25">
      <c r="B31" s="15" t="s">
        <v>17</v>
      </c>
      <c r="C31" s="29">
        <f>C16-SUM(C25,C29)</f>
        <v>-10000</v>
      </c>
      <c r="D31" s="29">
        <f t="shared" ref="D31:AX31" si="38">D16-SUM(D25,D29)</f>
        <v>-10000</v>
      </c>
      <c r="E31" s="29">
        <f t="shared" si="38"/>
        <v>-10000</v>
      </c>
      <c r="F31" s="29">
        <f t="shared" si="38"/>
        <v>-10000</v>
      </c>
      <c r="G31" s="29">
        <f t="shared" si="38"/>
        <v>-10000</v>
      </c>
      <c r="H31" s="29">
        <f t="shared" si="38"/>
        <v>-10000</v>
      </c>
      <c r="I31" s="29">
        <f t="shared" si="38"/>
        <v>-10000</v>
      </c>
      <c r="J31" s="29">
        <f t="shared" si="38"/>
        <v>-10000</v>
      </c>
      <c r="K31" s="29">
        <f t="shared" si="38"/>
        <v>-10000</v>
      </c>
      <c r="L31" s="29">
        <f t="shared" si="38"/>
        <v>-10000</v>
      </c>
      <c r="M31" s="29">
        <f t="shared" si="38"/>
        <v>-10000</v>
      </c>
      <c r="N31" s="29">
        <f t="shared" si="38"/>
        <v>-10000</v>
      </c>
      <c r="O31" s="29">
        <f t="shared" si="38"/>
        <v>-21875.000000000004</v>
      </c>
      <c r="P31" s="29">
        <f t="shared" si="38"/>
        <v>-18541.666666666668</v>
      </c>
      <c r="Q31" s="29">
        <f t="shared" si="38"/>
        <v>-15208.333333333336</v>
      </c>
      <c r="R31" s="29">
        <f t="shared" si="38"/>
        <v>-1875.0000000000036</v>
      </c>
      <c r="S31" s="29">
        <f t="shared" si="38"/>
        <v>6249.9999999999964</v>
      </c>
      <c r="T31" s="29">
        <f t="shared" si="38"/>
        <v>19583.333333333332</v>
      </c>
      <c r="U31" s="29">
        <f t="shared" si="38"/>
        <v>39375</v>
      </c>
      <c r="V31" s="29">
        <f t="shared" si="38"/>
        <v>64375</v>
      </c>
      <c r="W31" s="29">
        <f t="shared" si="38"/>
        <v>84166.666666666657</v>
      </c>
      <c r="X31" s="29">
        <f t="shared" si="38"/>
        <v>103958.33333333333</v>
      </c>
      <c r="Y31" s="29">
        <f t="shared" si="38"/>
        <v>123750</v>
      </c>
      <c r="Z31" s="29">
        <f t="shared" si="38"/>
        <v>148750</v>
      </c>
      <c r="AA31" s="29">
        <f t="shared" si="38"/>
        <v>197458.33333333331</v>
      </c>
      <c r="AB31" s="29">
        <f t="shared" si="38"/>
        <v>261375</v>
      </c>
      <c r="AC31" s="29">
        <f t="shared" si="38"/>
        <v>325291.66666666663</v>
      </c>
      <c r="AD31" s="29">
        <f t="shared" si="38"/>
        <v>387875</v>
      </c>
      <c r="AE31" s="29">
        <f t="shared" si="38"/>
        <v>450458.33333333331</v>
      </c>
      <c r="AF31" s="29">
        <f t="shared" si="38"/>
        <v>513041.66666666663</v>
      </c>
      <c r="AG31" s="29">
        <f t="shared" si="38"/>
        <v>644666.66666666663</v>
      </c>
      <c r="AH31" s="29">
        <f t="shared" si="38"/>
        <v>781500</v>
      </c>
      <c r="AI31" s="29">
        <f t="shared" si="38"/>
        <v>913125</v>
      </c>
      <c r="AJ31" s="29">
        <f t="shared" si="38"/>
        <v>1044750</v>
      </c>
      <c r="AK31" s="29">
        <f t="shared" si="38"/>
        <v>1181583.3333333333</v>
      </c>
      <c r="AL31" s="29">
        <f t="shared" si="38"/>
        <v>1313208.3333333333</v>
      </c>
      <c r="AM31" s="29">
        <f t="shared" si="38"/>
        <v>1665541.6666666665</v>
      </c>
      <c r="AN31" s="29">
        <f t="shared" si="38"/>
        <v>2017874.9999999998</v>
      </c>
      <c r="AO31" s="29">
        <f t="shared" si="38"/>
        <v>2370208.333333333</v>
      </c>
      <c r="AP31" s="29">
        <f t="shared" si="38"/>
        <v>2713875</v>
      </c>
      <c r="AQ31" s="29">
        <f t="shared" si="38"/>
        <v>3057541.666666667</v>
      </c>
      <c r="AR31" s="29">
        <f t="shared" si="38"/>
        <v>3401208.333333333</v>
      </c>
      <c r="AS31" s="29">
        <f t="shared" si="38"/>
        <v>3971874.9999999995</v>
      </c>
      <c r="AT31" s="29">
        <f t="shared" si="38"/>
        <v>4542541.666666667</v>
      </c>
      <c r="AU31" s="29">
        <f t="shared" si="38"/>
        <v>5113208.333333333</v>
      </c>
      <c r="AV31" s="29">
        <f t="shared" si="38"/>
        <v>5683875</v>
      </c>
      <c r="AW31" s="29">
        <f t="shared" si="38"/>
        <v>6259750</v>
      </c>
      <c r="AX31" s="29">
        <f t="shared" si="38"/>
        <v>6830416.666666666</v>
      </c>
      <c r="AY31" s="29"/>
    </row>
    <row r="32" spans="1:51" s="30" customFormat="1" x14ac:dyDescent="0.25">
      <c r="B32" s="30" t="s">
        <v>110</v>
      </c>
      <c r="C32" s="31" t="str">
        <f>IFERROR(C31/C16,"")</f>
        <v/>
      </c>
      <c r="D32" s="31" t="str">
        <f t="shared" ref="D32:AX32" si="39">IFERROR(D31/D16,"")</f>
        <v/>
      </c>
      <c r="E32" s="31" t="str">
        <f t="shared" si="39"/>
        <v/>
      </c>
      <c r="F32" s="31" t="str">
        <f t="shared" si="39"/>
        <v/>
      </c>
      <c r="G32" s="31" t="str">
        <f t="shared" si="39"/>
        <v/>
      </c>
      <c r="H32" s="31" t="str">
        <f t="shared" si="39"/>
        <v/>
      </c>
      <c r="I32" s="31" t="str">
        <f t="shared" si="39"/>
        <v/>
      </c>
      <c r="J32" s="31" t="str">
        <f t="shared" si="39"/>
        <v/>
      </c>
      <c r="K32" s="31" t="str">
        <f t="shared" si="39"/>
        <v/>
      </c>
      <c r="L32" s="31" t="str">
        <f t="shared" si="39"/>
        <v/>
      </c>
      <c r="M32" s="31" t="str">
        <f t="shared" si="39"/>
        <v/>
      </c>
      <c r="N32" s="31" t="str">
        <f t="shared" si="39"/>
        <v/>
      </c>
      <c r="O32" s="31">
        <f t="shared" si="39"/>
        <v>-6.5625000000000009</v>
      </c>
      <c r="P32" s="31">
        <f t="shared" si="39"/>
        <v>-2.78125</v>
      </c>
      <c r="Q32" s="31">
        <f t="shared" si="39"/>
        <v>-1.5208333333333335</v>
      </c>
      <c r="R32" s="31">
        <f t="shared" si="39"/>
        <v>-8.0357142857143016E-2</v>
      </c>
      <c r="S32" s="31">
        <f t="shared" si="39"/>
        <v>0.17045454545454536</v>
      </c>
      <c r="T32" s="31">
        <f t="shared" si="39"/>
        <v>0.39166666666666666</v>
      </c>
      <c r="U32" s="31">
        <f t="shared" si="39"/>
        <v>0.52500000000000002</v>
      </c>
      <c r="V32" s="31">
        <f t="shared" si="39"/>
        <v>0.64375000000000004</v>
      </c>
      <c r="W32" s="31">
        <f t="shared" si="39"/>
        <v>0.67333333333333323</v>
      </c>
      <c r="X32" s="31">
        <f t="shared" si="39"/>
        <v>0.69305555555555554</v>
      </c>
      <c r="Y32" s="31">
        <f t="shared" si="39"/>
        <v>0.70714285714285718</v>
      </c>
      <c r="Z32" s="31">
        <f t="shared" si="39"/>
        <v>0.74375000000000002</v>
      </c>
      <c r="AA32" s="31">
        <f t="shared" si="39"/>
        <v>0.71977521263669497</v>
      </c>
      <c r="AB32" s="31">
        <f t="shared" si="39"/>
        <v>0.7496414913957935</v>
      </c>
      <c r="AC32" s="31">
        <f t="shared" si="39"/>
        <v>0.76901103230890455</v>
      </c>
      <c r="AD32" s="31">
        <f t="shared" si="39"/>
        <v>0.78200604838709675</v>
      </c>
      <c r="AE32" s="31">
        <f t="shared" si="39"/>
        <v>0.79166666666666663</v>
      </c>
      <c r="AF32" s="31">
        <f t="shared" si="39"/>
        <v>0.79913032191069566</v>
      </c>
      <c r="AG32" s="31">
        <f t="shared" si="39"/>
        <v>0.80616923718215927</v>
      </c>
      <c r="AH32" s="31">
        <f t="shared" si="39"/>
        <v>0.81633008356545955</v>
      </c>
      <c r="AI32" s="31">
        <f t="shared" si="39"/>
        <v>0.81894618834080712</v>
      </c>
      <c r="AJ32" s="31">
        <f t="shared" si="39"/>
        <v>0.82091409114719749</v>
      </c>
      <c r="AK32" s="31">
        <f t="shared" si="39"/>
        <v>0.82608948962945694</v>
      </c>
      <c r="AL32" s="31">
        <f t="shared" si="39"/>
        <v>0.82695738874895042</v>
      </c>
      <c r="AM32" s="31">
        <f t="shared" si="39"/>
        <v>0.83159274361321456</v>
      </c>
      <c r="AN32" s="31">
        <f t="shared" si="39"/>
        <v>0.83463739142423821</v>
      </c>
      <c r="AO32" s="31">
        <f t="shared" si="39"/>
        <v>0.83679023242130024</v>
      </c>
      <c r="AP32" s="31">
        <f t="shared" si="39"/>
        <v>0.83796058048579669</v>
      </c>
      <c r="AQ32" s="31">
        <f t="shared" si="39"/>
        <v>0.83887009008185109</v>
      </c>
      <c r="AR32" s="31">
        <f t="shared" si="39"/>
        <v>0.83959721879371341</v>
      </c>
      <c r="AS32" s="31">
        <f t="shared" si="39"/>
        <v>0.84046023628989597</v>
      </c>
      <c r="AT32" s="31">
        <f t="shared" si="39"/>
        <v>0.84110757931119617</v>
      </c>
      <c r="AU32" s="31">
        <f t="shared" si="39"/>
        <v>0.84161111568320845</v>
      </c>
      <c r="AV32" s="31">
        <f t="shared" si="39"/>
        <v>0.84201397461853744</v>
      </c>
      <c r="AW32" s="31">
        <f t="shared" si="39"/>
        <v>0.84304504949383852</v>
      </c>
      <c r="AX32" s="31">
        <f t="shared" si="39"/>
        <v>0.84326131687242789</v>
      </c>
      <c r="AY32" s="32"/>
    </row>
    <row r="33" spans="1:51" x14ac:dyDescent="0.25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</row>
    <row r="34" spans="1:51" x14ac:dyDescent="0.25">
      <c r="A34" s="10" t="s">
        <v>144</v>
      </c>
      <c r="B34" s="33" t="s">
        <v>18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</row>
    <row r="35" spans="1:51" x14ac:dyDescent="0.25">
      <c r="B35" s="3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x14ac:dyDescent="0.25">
      <c r="A36" s="26" t="s">
        <v>107</v>
      </c>
      <c r="B36" s="15" t="s">
        <v>23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</row>
    <row r="37" spans="1:51" x14ac:dyDescent="0.25">
      <c r="A37" s="27">
        <v>75000</v>
      </c>
      <c r="B37" s="10" t="s">
        <v>93</v>
      </c>
      <c r="C37" s="25">
        <f t="shared" ref="C37:AX37" si="40">$A37/12*C119</f>
        <v>0</v>
      </c>
      <c r="D37" s="25">
        <f t="shared" si="40"/>
        <v>0</v>
      </c>
      <c r="E37" s="25">
        <f t="shared" si="40"/>
        <v>0</v>
      </c>
      <c r="F37" s="25">
        <f t="shared" si="40"/>
        <v>0</v>
      </c>
      <c r="G37" s="25">
        <f t="shared" si="40"/>
        <v>0</v>
      </c>
      <c r="H37" s="25">
        <f t="shared" si="40"/>
        <v>0</v>
      </c>
      <c r="I37" s="25">
        <f t="shared" si="40"/>
        <v>0</v>
      </c>
      <c r="J37" s="25">
        <f t="shared" si="40"/>
        <v>0</v>
      </c>
      <c r="K37" s="25">
        <f t="shared" si="40"/>
        <v>0</v>
      </c>
      <c r="L37" s="25">
        <f t="shared" si="40"/>
        <v>0</v>
      </c>
      <c r="M37" s="25">
        <f t="shared" si="40"/>
        <v>0</v>
      </c>
      <c r="N37" s="25">
        <f t="shared" si="40"/>
        <v>0</v>
      </c>
      <c r="O37" s="25">
        <f t="shared" si="40"/>
        <v>12500</v>
      </c>
      <c r="P37" s="25">
        <f t="shared" si="40"/>
        <v>25000</v>
      </c>
      <c r="Q37" s="25">
        <f t="shared" si="40"/>
        <v>25000</v>
      </c>
      <c r="R37" s="25">
        <f t="shared" si="40"/>
        <v>62500</v>
      </c>
      <c r="S37" s="25">
        <f t="shared" si="40"/>
        <v>62500</v>
      </c>
      <c r="T37" s="25">
        <f t="shared" si="40"/>
        <v>62500</v>
      </c>
      <c r="U37" s="25">
        <f t="shared" si="40"/>
        <v>125000</v>
      </c>
      <c r="V37" s="25">
        <f t="shared" si="40"/>
        <v>125000</v>
      </c>
      <c r="W37" s="25">
        <f t="shared" si="40"/>
        <v>125000</v>
      </c>
      <c r="X37" s="25">
        <f t="shared" si="40"/>
        <v>125000</v>
      </c>
      <c r="Y37" s="25">
        <f t="shared" si="40"/>
        <v>125000</v>
      </c>
      <c r="Z37" s="25">
        <f t="shared" si="40"/>
        <v>125000</v>
      </c>
      <c r="AA37" s="25">
        <f t="shared" si="40"/>
        <v>368750</v>
      </c>
      <c r="AB37" s="25">
        <f t="shared" si="40"/>
        <v>368750</v>
      </c>
      <c r="AC37" s="25">
        <f t="shared" si="40"/>
        <v>368750</v>
      </c>
      <c r="AD37" s="25">
        <f t="shared" si="40"/>
        <v>368750</v>
      </c>
      <c r="AE37" s="25">
        <f t="shared" si="40"/>
        <v>368750</v>
      </c>
      <c r="AF37" s="25">
        <f t="shared" si="40"/>
        <v>368750</v>
      </c>
      <c r="AG37" s="25">
        <f t="shared" si="40"/>
        <v>781250</v>
      </c>
      <c r="AH37" s="25">
        <f t="shared" si="40"/>
        <v>781250</v>
      </c>
      <c r="AI37" s="25">
        <f t="shared" si="40"/>
        <v>781250</v>
      </c>
      <c r="AJ37" s="25">
        <f t="shared" si="40"/>
        <v>781250</v>
      </c>
      <c r="AK37" s="25">
        <f t="shared" si="40"/>
        <v>781250</v>
      </c>
      <c r="AL37" s="25">
        <f t="shared" si="40"/>
        <v>781250</v>
      </c>
      <c r="AM37" s="25">
        <f t="shared" si="40"/>
        <v>2087500</v>
      </c>
      <c r="AN37" s="25">
        <f t="shared" si="40"/>
        <v>2087500</v>
      </c>
      <c r="AO37" s="25">
        <f t="shared" si="40"/>
        <v>2087500</v>
      </c>
      <c r="AP37" s="25">
        <f t="shared" si="40"/>
        <v>2087500</v>
      </c>
      <c r="AQ37" s="25">
        <f t="shared" si="40"/>
        <v>2087500</v>
      </c>
      <c r="AR37" s="25">
        <f t="shared" si="40"/>
        <v>2087500</v>
      </c>
      <c r="AS37" s="25">
        <f t="shared" si="40"/>
        <v>3475000</v>
      </c>
      <c r="AT37" s="25">
        <f t="shared" si="40"/>
        <v>3475000</v>
      </c>
      <c r="AU37" s="25">
        <f t="shared" si="40"/>
        <v>3475000</v>
      </c>
      <c r="AV37" s="25">
        <f t="shared" si="40"/>
        <v>3475000</v>
      </c>
      <c r="AW37" s="25">
        <f t="shared" si="40"/>
        <v>3475000</v>
      </c>
      <c r="AX37" s="25">
        <f t="shared" si="40"/>
        <v>3475000</v>
      </c>
      <c r="AY37" s="25"/>
    </row>
    <row r="38" spans="1:51" x14ac:dyDescent="0.25">
      <c r="A38" s="27">
        <v>90000</v>
      </c>
      <c r="B38" s="10" t="s">
        <v>94</v>
      </c>
      <c r="C38" s="34">
        <f t="shared" ref="C38:AX38" si="41">$A38/12*C120</f>
        <v>0</v>
      </c>
      <c r="D38" s="34">
        <f t="shared" si="41"/>
        <v>0</v>
      </c>
      <c r="E38" s="34">
        <f t="shared" si="41"/>
        <v>0</v>
      </c>
      <c r="F38" s="34">
        <f t="shared" si="41"/>
        <v>0</v>
      </c>
      <c r="G38" s="34">
        <f t="shared" si="41"/>
        <v>0</v>
      </c>
      <c r="H38" s="34">
        <f t="shared" si="41"/>
        <v>0</v>
      </c>
      <c r="I38" s="34">
        <f t="shared" si="41"/>
        <v>0</v>
      </c>
      <c r="J38" s="34">
        <f t="shared" si="41"/>
        <v>0</v>
      </c>
      <c r="K38" s="34">
        <f t="shared" si="41"/>
        <v>0</v>
      </c>
      <c r="L38" s="34">
        <f t="shared" si="41"/>
        <v>0</v>
      </c>
      <c r="M38" s="34">
        <f t="shared" si="41"/>
        <v>0</v>
      </c>
      <c r="N38" s="34">
        <f t="shared" si="41"/>
        <v>0</v>
      </c>
      <c r="O38" s="34">
        <f t="shared" si="41"/>
        <v>37500</v>
      </c>
      <c r="P38" s="34">
        <f t="shared" si="41"/>
        <v>37500</v>
      </c>
      <c r="Q38" s="34">
        <f t="shared" si="41"/>
        <v>37500</v>
      </c>
      <c r="R38" s="34">
        <f t="shared" si="41"/>
        <v>37500</v>
      </c>
      <c r="S38" s="34">
        <f t="shared" si="41"/>
        <v>37500</v>
      </c>
      <c r="T38" s="34">
        <f t="shared" si="41"/>
        <v>37500</v>
      </c>
      <c r="U38" s="34">
        <f t="shared" si="41"/>
        <v>37500</v>
      </c>
      <c r="V38" s="34">
        <f t="shared" si="41"/>
        <v>37500</v>
      </c>
      <c r="W38" s="34">
        <f t="shared" si="41"/>
        <v>37500</v>
      </c>
      <c r="X38" s="34">
        <f t="shared" si="41"/>
        <v>37500</v>
      </c>
      <c r="Y38" s="34">
        <f t="shared" si="41"/>
        <v>37500</v>
      </c>
      <c r="Z38" s="34">
        <f t="shared" si="41"/>
        <v>37500</v>
      </c>
      <c r="AA38" s="34">
        <f t="shared" si="41"/>
        <v>75000</v>
      </c>
      <c r="AB38" s="34">
        <f t="shared" si="41"/>
        <v>75000</v>
      </c>
      <c r="AC38" s="34">
        <f t="shared" si="41"/>
        <v>75000</v>
      </c>
      <c r="AD38" s="34">
        <f t="shared" si="41"/>
        <v>75000</v>
      </c>
      <c r="AE38" s="34">
        <f t="shared" si="41"/>
        <v>75000</v>
      </c>
      <c r="AF38" s="34">
        <f t="shared" si="41"/>
        <v>75000</v>
      </c>
      <c r="AG38" s="34">
        <f t="shared" si="41"/>
        <v>75000</v>
      </c>
      <c r="AH38" s="34">
        <f t="shared" si="41"/>
        <v>75000</v>
      </c>
      <c r="AI38" s="34">
        <f t="shared" si="41"/>
        <v>75000</v>
      </c>
      <c r="AJ38" s="34">
        <f t="shared" si="41"/>
        <v>75000</v>
      </c>
      <c r="AK38" s="34">
        <f t="shared" si="41"/>
        <v>75000</v>
      </c>
      <c r="AL38" s="34">
        <f t="shared" si="41"/>
        <v>75000</v>
      </c>
      <c r="AM38" s="34">
        <f t="shared" si="41"/>
        <v>150000</v>
      </c>
      <c r="AN38" s="34">
        <f t="shared" si="41"/>
        <v>150000</v>
      </c>
      <c r="AO38" s="34">
        <f t="shared" si="41"/>
        <v>150000</v>
      </c>
      <c r="AP38" s="34">
        <f t="shared" si="41"/>
        <v>150000</v>
      </c>
      <c r="AQ38" s="34">
        <f t="shared" si="41"/>
        <v>150000</v>
      </c>
      <c r="AR38" s="34">
        <f t="shared" si="41"/>
        <v>150000</v>
      </c>
      <c r="AS38" s="34">
        <f t="shared" si="41"/>
        <v>150000</v>
      </c>
      <c r="AT38" s="34">
        <f t="shared" si="41"/>
        <v>150000</v>
      </c>
      <c r="AU38" s="34">
        <f t="shared" si="41"/>
        <v>150000</v>
      </c>
      <c r="AV38" s="34">
        <f t="shared" si="41"/>
        <v>150000</v>
      </c>
      <c r="AW38" s="34">
        <f t="shared" si="41"/>
        <v>150000</v>
      </c>
      <c r="AX38" s="34">
        <f t="shared" si="41"/>
        <v>150000</v>
      </c>
      <c r="AY38" s="25"/>
    </row>
    <row r="39" spans="1:51" x14ac:dyDescent="0.25">
      <c r="A39" s="27">
        <v>60000</v>
      </c>
      <c r="B39" s="10" t="s">
        <v>95</v>
      </c>
      <c r="C39" s="34">
        <f t="shared" ref="C39:AX39" si="42">$A39/12*C121</f>
        <v>0</v>
      </c>
      <c r="D39" s="34">
        <f t="shared" si="42"/>
        <v>0</v>
      </c>
      <c r="E39" s="34">
        <f t="shared" si="42"/>
        <v>0</v>
      </c>
      <c r="F39" s="34">
        <f t="shared" si="42"/>
        <v>0</v>
      </c>
      <c r="G39" s="34">
        <f t="shared" si="42"/>
        <v>0</v>
      </c>
      <c r="H39" s="34">
        <f t="shared" si="42"/>
        <v>0</v>
      </c>
      <c r="I39" s="34">
        <f t="shared" si="42"/>
        <v>0</v>
      </c>
      <c r="J39" s="34">
        <f t="shared" si="42"/>
        <v>0</v>
      </c>
      <c r="K39" s="34">
        <f t="shared" si="42"/>
        <v>0</v>
      </c>
      <c r="L39" s="34">
        <f t="shared" si="42"/>
        <v>0</v>
      </c>
      <c r="M39" s="34">
        <f t="shared" si="42"/>
        <v>0</v>
      </c>
      <c r="N39" s="34">
        <f t="shared" si="42"/>
        <v>0</v>
      </c>
      <c r="O39" s="34">
        <f t="shared" si="42"/>
        <v>20000</v>
      </c>
      <c r="P39" s="34">
        <f t="shared" si="42"/>
        <v>20000</v>
      </c>
      <c r="Q39" s="34">
        <f t="shared" si="42"/>
        <v>20000</v>
      </c>
      <c r="R39" s="34">
        <f t="shared" si="42"/>
        <v>20000</v>
      </c>
      <c r="S39" s="34">
        <f t="shared" si="42"/>
        <v>20000</v>
      </c>
      <c r="T39" s="34">
        <f t="shared" si="42"/>
        <v>20000</v>
      </c>
      <c r="U39" s="34">
        <f t="shared" si="42"/>
        <v>20000</v>
      </c>
      <c r="V39" s="34">
        <f t="shared" si="42"/>
        <v>20000</v>
      </c>
      <c r="W39" s="34">
        <f t="shared" si="42"/>
        <v>20000</v>
      </c>
      <c r="X39" s="34">
        <f t="shared" si="42"/>
        <v>20000</v>
      </c>
      <c r="Y39" s="34">
        <f t="shared" si="42"/>
        <v>20000</v>
      </c>
      <c r="Z39" s="34">
        <f t="shared" si="42"/>
        <v>20000</v>
      </c>
      <c r="AA39" s="34">
        <f t="shared" si="42"/>
        <v>40000</v>
      </c>
      <c r="AB39" s="34">
        <f t="shared" si="42"/>
        <v>40000</v>
      </c>
      <c r="AC39" s="34">
        <f t="shared" si="42"/>
        <v>40000</v>
      </c>
      <c r="AD39" s="34">
        <f t="shared" si="42"/>
        <v>40000</v>
      </c>
      <c r="AE39" s="34">
        <f t="shared" si="42"/>
        <v>40000</v>
      </c>
      <c r="AF39" s="34">
        <f t="shared" si="42"/>
        <v>40000</v>
      </c>
      <c r="AG39" s="34">
        <f t="shared" si="42"/>
        <v>40000</v>
      </c>
      <c r="AH39" s="34">
        <f t="shared" si="42"/>
        <v>40000</v>
      </c>
      <c r="AI39" s="34">
        <f t="shared" si="42"/>
        <v>40000</v>
      </c>
      <c r="AJ39" s="34">
        <f t="shared" si="42"/>
        <v>40000</v>
      </c>
      <c r="AK39" s="34">
        <f t="shared" si="42"/>
        <v>40000</v>
      </c>
      <c r="AL39" s="34">
        <f t="shared" si="42"/>
        <v>40000</v>
      </c>
      <c r="AM39" s="34">
        <f t="shared" si="42"/>
        <v>60000</v>
      </c>
      <c r="AN39" s="34">
        <f t="shared" si="42"/>
        <v>60000</v>
      </c>
      <c r="AO39" s="34">
        <f t="shared" si="42"/>
        <v>60000</v>
      </c>
      <c r="AP39" s="34">
        <f t="shared" si="42"/>
        <v>60000</v>
      </c>
      <c r="AQ39" s="34">
        <f t="shared" si="42"/>
        <v>60000</v>
      </c>
      <c r="AR39" s="34">
        <f t="shared" si="42"/>
        <v>60000</v>
      </c>
      <c r="AS39" s="34">
        <f t="shared" si="42"/>
        <v>60000</v>
      </c>
      <c r="AT39" s="34">
        <f t="shared" si="42"/>
        <v>60000</v>
      </c>
      <c r="AU39" s="34">
        <f t="shared" si="42"/>
        <v>60000</v>
      </c>
      <c r="AV39" s="34">
        <f t="shared" si="42"/>
        <v>60000</v>
      </c>
      <c r="AW39" s="34">
        <f t="shared" si="42"/>
        <v>60000</v>
      </c>
      <c r="AX39" s="34">
        <f t="shared" si="42"/>
        <v>60000</v>
      </c>
      <c r="AY39" s="25"/>
    </row>
    <row r="40" spans="1:51" x14ac:dyDescent="0.25">
      <c r="A40" s="27">
        <v>100000</v>
      </c>
      <c r="B40" s="10" t="s">
        <v>96</v>
      </c>
      <c r="C40" s="34">
        <f t="shared" ref="C40:AX40" si="43">$A40/12*C122</f>
        <v>166666.66666666669</v>
      </c>
      <c r="D40" s="34">
        <f t="shared" si="43"/>
        <v>166666.66666666669</v>
      </c>
      <c r="E40" s="34">
        <f t="shared" si="43"/>
        <v>166666.66666666669</v>
      </c>
      <c r="F40" s="34">
        <f t="shared" si="43"/>
        <v>166666.66666666669</v>
      </c>
      <c r="G40" s="34">
        <f t="shared" si="43"/>
        <v>166666.66666666669</v>
      </c>
      <c r="H40" s="34">
        <f t="shared" si="43"/>
        <v>166666.66666666669</v>
      </c>
      <c r="I40" s="34">
        <f t="shared" si="43"/>
        <v>166666.66666666669</v>
      </c>
      <c r="J40" s="34">
        <f t="shared" si="43"/>
        <v>166666.66666666669</v>
      </c>
      <c r="K40" s="34">
        <f t="shared" si="43"/>
        <v>166666.66666666669</v>
      </c>
      <c r="L40" s="34">
        <f t="shared" si="43"/>
        <v>166666.66666666669</v>
      </c>
      <c r="M40" s="34">
        <f t="shared" si="43"/>
        <v>166666.66666666669</v>
      </c>
      <c r="N40" s="34">
        <f t="shared" si="43"/>
        <v>166666.66666666669</v>
      </c>
      <c r="O40" s="34">
        <f t="shared" si="43"/>
        <v>208333.33333333334</v>
      </c>
      <c r="P40" s="34">
        <f t="shared" si="43"/>
        <v>208333.33333333334</v>
      </c>
      <c r="Q40" s="34">
        <f t="shared" si="43"/>
        <v>208333.33333333334</v>
      </c>
      <c r="R40" s="34">
        <f t="shared" si="43"/>
        <v>208333.33333333334</v>
      </c>
      <c r="S40" s="34">
        <f t="shared" si="43"/>
        <v>208333.33333333334</v>
      </c>
      <c r="T40" s="34">
        <f t="shared" si="43"/>
        <v>208333.33333333334</v>
      </c>
      <c r="U40" s="34">
        <f t="shared" si="43"/>
        <v>208333.33333333334</v>
      </c>
      <c r="V40" s="34">
        <f t="shared" si="43"/>
        <v>208333.33333333334</v>
      </c>
      <c r="W40" s="34">
        <f t="shared" si="43"/>
        <v>208333.33333333334</v>
      </c>
      <c r="X40" s="34">
        <f t="shared" si="43"/>
        <v>208333.33333333334</v>
      </c>
      <c r="Y40" s="34">
        <f t="shared" si="43"/>
        <v>208333.33333333334</v>
      </c>
      <c r="Z40" s="34">
        <f t="shared" si="43"/>
        <v>208333.33333333334</v>
      </c>
      <c r="AA40" s="34">
        <f t="shared" si="43"/>
        <v>250000.00000000003</v>
      </c>
      <c r="AB40" s="34">
        <f t="shared" si="43"/>
        <v>250000.00000000003</v>
      </c>
      <c r="AC40" s="34">
        <f t="shared" si="43"/>
        <v>250000.00000000003</v>
      </c>
      <c r="AD40" s="34">
        <f t="shared" si="43"/>
        <v>250000.00000000003</v>
      </c>
      <c r="AE40" s="34">
        <f t="shared" si="43"/>
        <v>250000.00000000003</v>
      </c>
      <c r="AF40" s="34">
        <f t="shared" si="43"/>
        <v>250000.00000000003</v>
      </c>
      <c r="AG40" s="34">
        <f t="shared" si="43"/>
        <v>250000.00000000003</v>
      </c>
      <c r="AH40" s="34">
        <f t="shared" si="43"/>
        <v>250000.00000000003</v>
      </c>
      <c r="AI40" s="34">
        <f t="shared" si="43"/>
        <v>250000.00000000003</v>
      </c>
      <c r="AJ40" s="34">
        <f t="shared" si="43"/>
        <v>250000.00000000003</v>
      </c>
      <c r="AK40" s="34">
        <f t="shared" si="43"/>
        <v>250000.00000000003</v>
      </c>
      <c r="AL40" s="34">
        <f t="shared" si="43"/>
        <v>250000.00000000003</v>
      </c>
      <c r="AM40" s="34">
        <f t="shared" si="43"/>
        <v>416666.66666666669</v>
      </c>
      <c r="AN40" s="34">
        <f t="shared" si="43"/>
        <v>416666.66666666669</v>
      </c>
      <c r="AO40" s="34">
        <f t="shared" si="43"/>
        <v>416666.66666666669</v>
      </c>
      <c r="AP40" s="34">
        <f t="shared" si="43"/>
        <v>416666.66666666669</v>
      </c>
      <c r="AQ40" s="34">
        <f t="shared" si="43"/>
        <v>416666.66666666669</v>
      </c>
      <c r="AR40" s="34">
        <f t="shared" si="43"/>
        <v>416666.66666666669</v>
      </c>
      <c r="AS40" s="34">
        <f t="shared" si="43"/>
        <v>416666.66666666669</v>
      </c>
      <c r="AT40" s="34">
        <f t="shared" si="43"/>
        <v>416666.66666666669</v>
      </c>
      <c r="AU40" s="34">
        <f t="shared" si="43"/>
        <v>416666.66666666669</v>
      </c>
      <c r="AV40" s="34">
        <f t="shared" si="43"/>
        <v>416666.66666666669</v>
      </c>
      <c r="AW40" s="34">
        <f t="shared" si="43"/>
        <v>416666.66666666669</v>
      </c>
      <c r="AX40" s="34">
        <f t="shared" si="43"/>
        <v>416666.66666666669</v>
      </c>
      <c r="AY40" s="25"/>
    </row>
    <row r="41" spans="1:51" x14ac:dyDescent="0.25">
      <c r="A41" s="27">
        <v>80000</v>
      </c>
      <c r="B41" s="10" t="s">
        <v>97</v>
      </c>
      <c r="C41" s="34">
        <f t="shared" ref="C41:AX41" si="44">$A41/12*C123</f>
        <v>33333.333333333336</v>
      </c>
      <c r="D41" s="34">
        <f t="shared" si="44"/>
        <v>33333.333333333336</v>
      </c>
      <c r="E41" s="34">
        <f t="shared" si="44"/>
        <v>33333.333333333336</v>
      </c>
      <c r="F41" s="34">
        <f t="shared" si="44"/>
        <v>33333.333333333336</v>
      </c>
      <c r="G41" s="34">
        <f t="shared" si="44"/>
        <v>33333.333333333336</v>
      </c>
      <c r="H41" s="34">
        <f t="shared" si="44"/>
        <v>33333.333333333336</v>
      </c>
      <c r="I41" s="34">
        <f t="shared" si="44"/>
        <v>33333.333333333336</v>
      </c>
      <c r="J41" s="34">
        <f t="shared" si="44"/>
        <v>33333.333333333336</v>
      </c>
      <c r="K41" s="34">
        <f t="shared" si="44"/>
        <v>33333.333333333336</v>
      </c>
      <c r="L41" s="34">
        <f t="shared" si="44"/>
        <v>33333.333333333336</v>
      </c>
      <c r="M41" s="34">
        <f t="shared" si="44"/>
        <v>33333.333333333336</v>
      </c>
      <c r="N41" s="34">
        <f t="shared" si="44"/>
        <v>33333.333333333336</v>
      </c>
      <c r="O41" s="34">
        <f t="shared" si="44"/>
        <v>53333.333333333336</v>
      </c>
      <c r="P41" s="34">
        <f t="shared" si="44"/>
        <v>53333.333333333336</v>
      </c>
      <c r="Q41" s="34">
        <f t="shared" si="44"/>
        <v>53333.333333333336</v>
      </c>
      <c r="R41" s="34">
        <f t="shared" si="44"/>
        <v>53333.333333333336</v>
      </c>
      <c r="S41" s="34">
        <f t="shared" si="44"/>
        <v>53333.333333333336</v>
      </c>
      <c r="T41" s="34">
        <f t="shared" si="44"/>
        <v>53333.333333333336</v>
      </c>
      <c r="U41" s="34">
        <f t="shared" si="44"/>
        <v>53333.333333333336</v>
      </c>
      <c r="V41" s="34">
        <f t="shared" si="44"/>
        <v>53333.333333333336</v>
      </c>
      <c r="W41" s="34">
        <f t="shared" si="44"/>
        <v>53333.333333333336</v>
      </c>
      <c r="X41" s="34">
        <f t="shared" si="44"/>
        <v>53333.333333333336</v>
      </c>
      <c r="Y41" s="34">
        <f t="shared" si="44"/>
        <v>53333.333333333336</v>
      </c>
      <c r="Z41" s="34">
        <f t="shared" si="44"/>
        <v>53333.333333333336</v>
      </c>
      <c r="AA41" s="34">
        <f t="shared" si="44"/>
        <v>80000</v>
      </c>
      <c r="AB41" s="34">
        <f t="shared" si="44"/>
        <v>80000</v>
      </c>
      <c r="AC41" s="34">
        <f t="shared" si="44"/>
        <v>80000</v>
      </c>
      <c r="AD41" s="34">
        <f t="shared" si="44"/>
        <v>80000</v>
      </c>
      <c r="AE41" s="34">
        <f t="shared" si="44"/>
        <v>80000</v>
      </c>
      <c r="AF41" s="34">
        <f t="shared" si="44"/>
        <v>80000</v>
      </c>
      <c r="AG41" s="34">
        <f t="shared" si="44"/>
        <v>80000</v>
      </c>
      <c r="AH41" s="34">
        <f t="shared" si="44"/>
        <v>80000</v>
      </c>
      <c r="AI41" s="34">
        <f t="shared" si="44"/>
        <v>80000</v>
      </c>
      <c r="AJ41" s="34">
        <f t="shared" si="44"/>
        <v>80000</v>
      </c>
      <c r="AK41" s="34">
        <f t="shared" si="44"/>
        <v>80000</v>
      </c>
      <c r="AL41" s="34">
        <f t="shared" si="44"/>
        <v>80000</v>
      </c>
      <c r="AM41" s="34">
        <f t="shared" si="44"/>
        <v>133333.33333333334</v>
      </c>
      <c r="AN41" s="34">
        <f t="shared" si="44"/>
        <v>133333.33333333334</v>
      </c>
      <c r="AO41" s="34">
        <f t="shared" si="44"/>
        <v>133333.33333333334</v>
      </c>
      <c r="AP41" s="34">
        <f t="shared" si="44"/>
        <v>133333.33333333334</v>
      </c>
      <c r="AQ41" s="34">
        <f t="shared" si="44"/>
        <v>133333.33333333334</v>
      </c>
      <c r="AR41" s="34">
        <f t="shared" si="44"/>
        <v>133333.33333333334</v>
      </c>
      <c r="AS41" s="34">
        <f t="shared" si="44"/>
        <v>133333.33333333334</v>
      </c>
      <c r="AT41" s="34">
        <f t="shared" si="44"/>
        <v>133333.33333333334</v>
      </c>
      <c r="AU41" s="34">
        <f t="shared" si="44"/>
        <v>133333.33333333334</v>
      </c>
      <c r="AV41" s="34">
        <f t="shared" si="44"/>
        <v>133333.33333333334</v>
      </c>
      <c r="AW41" s="34">
        <f t="shared" si="44"/>
        <v>133333.33333333334</v>
      </c>
      <c r="AX41" s="34">
        <f t="shared" si="44"/>
        <v>133333.33333333334</v>
      </c>
      <c r="AY41" s="25"/>
    </row>
    <row r="42" spans="1:51" x14ac:dyDescent="0.25">
      <c r="A42" s="27">
        <v>125000</v>
      </c>
      <c r="B42" s="10" t="s">
        <v>98</v>
      </c>
      <c r="C42" s="34">
        <f t="shared" ref="C42:AX42" si="45">$A42/12*C124</f>
        <v>20833.333333333332</v>
      </c>
      <c r="D42" s="34">
        <f t="shared" si="45"/>
        <v>20833.333333333332</v>
      </c>
      <c r="E42" s="34">
        <f t="shared" si="45"/>
        <v>20833.333333333332</v>
      </c>
      <c r="F42" s="34">
        <f t="shared" si="45"/>
        <v>20833.333333333332</v>
      </c>
      <c r="G42" s="34">
        <f t="shared" si="45"/>
        <v>20833.333333333332</v>
      </c>
      <c r="H42" s="34">
        <f t="shared" si="45"/>
        <v>20833.333333333332</v>
      </c>
      <c r="I42" s="34">
        <f t="shared" si="45"/>
        <v>20833.333333333332</v>
      </c>
      <c r="J42" s="34">
        <f t="shared" si="45"/>
        <v>20833.333333333332</v>
      </c>
      <c r="K42" s="34">
        <f t="shared" si="45"/>
        <v>20833.333333333332</v>
      </c>
      <c r="L42" s="34">
        <f t="shared" si="45"/>
        <v>20833.333333333332</v>
      </c>
      <c r="M42" s="34">
        <f t="shared" si="45"/>
        <v>20833.333333333332</v>
      </c>
      <c r="N42" s="34">
        <f t="shared" si="45"/>
        <v>20833.333333333332</v>
      </c>
      <c r="O42" s="34">
        <f t="shared" si="45"/>
        <v>31250</v>
      </c>
      <c r="P42" s="34">
        <f t="shared" si="45"/>
        <v>31250</v>
      </c>
      <c r="Q42" s="34">
        <f t="shared" si="45"/>
        <v>31250</v>
      </c>
      <c r="R42" s="34">
        <f t="shared" si="45"/>
        <v>31250</v>
      </c>
      <c r="S42" s="34">
        <f t="shared" si="45"/>
        <v>31250</v>
      </c>
      <c r="T42" s="34">
        <f t="shared" si="45"/>
        <v>31250</v>
      </c>
      <c r="U42" s="34">
        <f t="shared" si="45"/>
        <v>31250</v>
      </c>
      <c r="V42" s="34">
        <f t="shared" si="45"/>
        <v>31250</v>
      </c>
      <c r="W42" s="34">
        <f t="shared" si="45"/>
        <v>31250</v>
      </c>
      <c r="X42" s="34">
        <f t="shared" si="45"/>
        <v>31250</v>
      </c>
      <c r="Y42" s="34">
        <f t="shared" si="45"/>
        <v>31250</v>
      </c>
      <c r="Z42" s="34">
        <f t="shared" si="45"/>
        <v>31250</v>
      </c>
      <c r="AA42" s="34">
        <f t="shared" si="45"/>
        <v>41666.666666666664</v>
      </c>
      <c r="AB42" s="34">
        <f t="shared" si="45"/>
        <v>41666.666666666664</v>
      </c>
      <c r="AC42" s="34">
        <f t="shared" si="45"/>
        <v>41666.666666666664</v>
      </c>
      <c r="AD42" s="34">
        <f t="shared" si="45"/>
        <v>41666.666666666664</v>
      </c>
      <c r="AE42" s="34">
        <f t="shared" si="45"/>
        <v>41666.666666666664</v>
      </c>
      <c r="AF42" s="34">
        <f t="shared" si="45"/>
        <v>41666.666666666664</v>
      </c>
      <c r="AG42" s="34">
        <f t="shared" si="45"/>
        <v>41666.666666666664</v>
      </c>
      <c r="AH42" s="34">
        <f t="shared" si="45"/>
        <v>41666.666666666664</v>
      </c>
      <c r="AI42" s="34">
        <f t="shared" si="45"/>
        <v>41666.666666666664</v>
      </c>
      <c r="AJ42" s="34">
        <f t="shared" si="45"/>
        <v>41666.666666666664</v>
      </c>
      <c r="AK42" s="34">
        <f t="shared" si="45"/>
        <v>41666.666666666664</v>
      </c>
      <c r="AL42" s="34">
        <f t="shared" si="45"/>
        <v>41666.666666666664</v>
      </c>
      <c r="AM42" s="34">
        <f t="shared" si="45"/>
        <v>52083.333333333328</v>
      </c>
      <c r="AN42" s="34">
        <f t="shared" si="45"/>
        <v>52083.333333333328</v>
      </c>
      <c r="AO42" s="34">
        <f t="shared" si="45"/>
        <v>52083.333333333328</v>
      </c>
      <c r="AP42" s="34">
        <f t="shared" si="45"/>
        <v>52083.333333333328</v>
      </c>
      <c r="AQ42" s="34">
        <f t="shared" si="45"/>
        <v>52083.333333333328</v>
      </c>
      <c r="AR42" s="34">
        <f t="shared" si="45"/>
        <v>52083.333333333328</v>
      </c>
      <c r="AS42" s="34">
        <f t="shared" si="45"/>
        <v>52083.333333333328</v>
      </c>
      <c r="AT42" s="34">
        <f t="shared" si="45"/>
        <v>52083.333333333328</v>
      </c>
      <c r="AU42" s="34">
        <f t="shared" si="45"/>
        <v>52083.333333333328</v>
      </c>
      <c r="AV42" s="34">
        <f t="shared" si="45"/>
        <v>52083.333333333328</v>
      </c>
      <c r="AW42" s="34">
        <f t="shared" si="45"/>
        <v>52083.333333333328</v>
      </c>
      <c r="AX42" s="34">
        <f t="shared" si="45"/>
        <v>52083.333333333328</v>
      </c>
      <c r="AY42" s="25"/>
    </row>
    <row r="43" spans="1:51" x14ac:dyDescent="0.25">
      <c r="A43" s="26"/>
      <c r="B43" s="10" t="s">
        <v>112</v>
      </c>
      <c r="C43" s="35">
        <f>'Sales Team &amp; Cust Acquisition'!B73</f>
        <v>0</v>
      </c>
      <c r="D43" s="35">
        <f>'Sales Team &amp; Cust Acquisition'!C73</f>
        <v>0</v>
      </c>
      <c r="E43" s="35">
        <f>'Sales Team &amp; Cust Acquisition'!D73</f>
        <v>0</v>
      </c>
      <c r="F43" s="35">
        <f>'Sales Team &amp; Cust Acquisition'!E73</f>
        <v>0</v>
      </c>
      <c r="G43" s="35">
        <f>'Sales Team &amp; Cust Acquisition'!F73</f>
        <v>0</v>
      </c>
      <c r="H43" s="35">
        <f>'Sales Team &amp; Cust Acquisition'!G73</f>
        <v>0</v>
      </c>
      <c r="I43" s="35">
        <f>'Sales Team &amp; Cust Acquisition'!H73</f>
        <v>0</v>
      </c>
      <c r="J43" s="35">
        <f>'Sales Team &amp; Cust Acquisition'!I73</f>
        <v>0</v>
      </c>
      <c r="K43" s="35">
        <f>'Sales Team &amp; Cust Acquisition'!J73</f>
        <v>0</v>
      </c>
      <c r="L43" s="35">
        <f>'Sales Team &amp; Cust Acquisition'!K73</f>
        <v>0</v>
      </c>
      <c r="M43" s="35">
        <f>'Sales Team &amp; Cust Acquisition'!L73</f>
        <v>0</v>
      </c>
      <c r="N43" s="35">
        <f>'Sales Team &amp; Cust Acquisition'!M73</f>
        <v>0</v>
      </c>
      <c r="O43" s="35">
        <f>'Sales Team &amp; Cust Acquisition'!N73</f>
        <v>4000</v>
      </c>
      <c r="P43" s="35">
        <f>'Sales Team &amp; Cust Acquisition'!O73</f>
        <v>4000</v>
      </c>
      <c r="Q43" s="35">
        <f>'Sales Team &amp; Cust Acquisition'!P73</f>
        <v>4000</v>
      </c>
      <c r="R43" s="35">
        <f>'Sales Team &amp; Cust Acquisition'!Q73</f>
        <v>16000</v>
      </c>
      <c r="S43" s="35">
        <f>'Sales Team &amp; Cust Acquisition'!R73</f>
        <v>16000</v>
      </c>
      <c r="T43" s="35">
        <f>'Sales Team &amp; Cust Acquisition'!S73</f>
        <v>16000</v>
      </c>
      <c r="U43" s="35">
        <f>'Sales Team &amp; Cust Acquisition'!T73</f>
        <v>30000</v>
      </c>
      <c r="V43" s="35">
        <f>'Sales Team &amp; Cust Acquisition'!U73</f>
        <v>30000</v>
      </c>
      <c r="W43" s="35">
        <f>'Sales Team &amp; Cust Acquisition'!V73</f>
        <v>30000</v>
      </c>
      <c r="X43" s="35">
        <f>'Sales Team &amp; Cust Acquisition'!W73</f>
        <v>30000</v>
      </c>
      <c r="Y43" s="35">
        <f>'Sales Team &amp; Cust Acquisition'!X73</f>
        <v>30000</v>
      </c>
      <c r="Z43" s="35">
        <f>'Sales Team &amp; Cust Acquisition'!Y73</f>
        <v>30000</v>
      </c>
      <c r="AA43" s="35">
        <f>'Sales Team &amp; Cust Acquisition'!Z73</f>
        <v>89960</v>
      </c>
      <c r="AB43" s="35">
        <f>'Sales Team &amp; Cust Acquisition'!AA73</f>
        <v>89960</v>
      </c>
      <c r="AC43" s="35">
        <f>'Sales Team &amp; Cust Acquisition'!AB73</f>
        <v>89960</v>
      </c>
      <c r="AD43" s="35">
        <f>'Sales Team &amp; Cust Acquisition'!AC73</f>
        <v>93880</v>
      </c>
      <c r="AE43" s="35">
        <f>'Sales Team &amp; Cust Acquisition'!AD73</f>
        <v>93880</v>
      </c>
      <c r="AF43" s="35">
        <f>'Sales Team &amp; Cust Acquisition'!AE73</f>
        <v>93880</v>
      </c>
      <c r="AG43" s="35">
        <f>'Sales Team &amp; Cust Acquisition'!AF73</f>
        <v>199760</v>
      </c>
      <c r="AH43" s="35">
        <f>'Sales Team &amp; Cust Acquisition'!AG73</f>
        <v>199760</v>
      </c>
      <c r="AI43" s="35">
        <f>'Sales Team &amp; Cust Acquisition'!AH73</f>
        <v>199760</v>
      </c>
      <c r="AJ43" s="35">
        <f>'Sales Team &amp; Cust Acquisition'!AI73</f>
        <v>199760</v>
      </c>
      <c r="AK43" s="35">
        <f>'Sales Team &amp; Cust Acquisition'!AJ73</f>
        <v>199760</v>
      </c>
      <c r="AL43" s="35">
        <f>'Sales Team &amp; Cust Acquisition'!AK73</f>
        <v>199760</v>
      </c>
      <c r="AM43" s="35">
        <f>'Sales Team &amp; Cust Acquisition'!AL73</f>
        <v>534300</v>
      </c>
      <c r="AN43" s="35">
        <f>'Sales Team &amp; Cust Acquisition'!AM73</f>
        <v>534300</v>
      </c>
      <c r="AO43" s="35">
        <f>'Sales Team &amp; Cust Acquisition'!AN73</f>
        <v>534300</v>
      </c>
      <c r="AP43" s="35">
        <f>'Sales Team &amp; Cust Acquisition'!AO73</f>
        <v>534300</v>
      </c>
      <c r="AQ43" s="35">
        <f>'Sales Team &amp; Cust Acquisition'!AP73</f>
        <v>534300</v>
      </c>
      <c r="AR43" s="35">
        <f>'Sales Team &amp; Cust Acquisition'!AQ73</f>
        <v>534300</v>
      </c>
      <c r="AS43" s="35">
        <f>'Sales Team &amp; Cust Acquisition'!AR73</f>
        <v>907500</v>
      </c>
      <c r="AT43" s="35">
        <f>'Sales Team &amp; Cust Acquisition'!AS73</f>
        <v>907500</v>
      </c>
      <c r="AU43" s="35">
        <f>'Sales Team &amp; Cust Acquisition'!AT73</f>
        <v>907500</v>
      </c>
      <c r="AV43" s="35">
        <f>'Sales Team &amp; Cust Acquisition'!AU73</f>
        <v>907500</v>
      </c>
      <c r="AW43" s="35">
        <f>'Sales Team &amp; Cust Acquisition'!AV73</f>
        <v>907500</v>
      </c>
      <c r="AX43" s="35">
        <f>'Sales Team &amp; Cust Acquisition'!AW73</f>
        <v>907500</v>
      </c>
      <c r="AY43" s="25"/>
    </row>
    <row r="44" spans="1:51" x14ac:dyDescent="0.25">
      <c r="B44" s="10" t="s">
        <v>21</v>
      </c>
      <c r="C44" s="28">
        <f t="shared" ref="C44:AX44" si="46">SUM(C37:C43)*C125</f>
        <v>55208.333333333343</v>
      </c>
      <c r="D44" s="28">
        <f t="shared" si="46"/>
        <v>55208.333333333343</v>
      </c>
      <c r="E44" s="28">
        <f t="shared" si="46"/>
        <v>55208.333333333343</v>
      </c>
      <c r="F44" s="28">
        <f t="shared" si="46"/>
        <v>55208.333333333343</v>
      </c>
      <c r="G44" s="28">
        <f t="shared" si="46"/>
        <v>55208.333333333343</v>
      </c>
      <c r="H44" s="28">
        <f t="shared" si="46"/>
        <v>55208.333333333343</v>
      </c>
      <c r="I44" s="28">
        <f t="shared" si="46"/>
        <v>55208.333333333343</v>
      </c>
      <c r="J44" s="28">
        <f t="shared" si="46"/>
        <v>55208.333333333343</v>
      </c>
      <c r="K44" s="28">
        <f t="shared" si="46"/>
        <v>55208.333333333343</v>
      </c>
      <c r="L44" s="28">
        <f t="shared" si="46"/>
        <v>55208.333333333343</v>
      </c>
      <c r="M44" s="28">
        <f t="shared" si="46"/>
        <v>55208.333333333343</v>
      </c>
      <c r="N44" s="28">
        <f t="shared" si="46"/>
        <v>55208.333333333343</v>
      </c>
      <c r="O44" s="28">
        <f t="shared" si="46"/>
        <v>91729.166666666672</v>
      </c>
      <c r="P44" s="28">
        <f t="shared" si="46"/>
        <v>94854.166666666672</v>
      </c>
      <c r="Q44" s="28">
        <f t="shared" si="46"/>
        <v>94854.166666666672</v>
      </c>
      <c r="R44" s="28">
        <f t="shared" si="46"/>
        <v>107229.16666666667</v>
      </c>
      <c r="S44" s="28">
        <f t="shared" si="46"/>
        <v>107229.16666666667</v>
      </c>
      <c r="T44" s="28">
        <f t="shared" si="46"/>
        <v>107229.16666666667</v>
      </c>
      <c r="U44" s="28">
        <f t="shared" si="46"/>
        <v>126354.16666666667</v>
      </c>
      <c r="V44" s="28">
        <f t="shared" si="46"/>
        <v>126354.16666666667</v>
      </c>
      <c r="W44" s="28">
        <f t="shared" si="46"/>
        <v>126354.16666666667</v>
      </c>
      <c r="X44" s="28">
        <f t="shared" si="46"/>
        <v>126354.16666666667</v>
      </c>
      <c r="Y44" s="28">
        <f t="shared" si="46"/>
        <v>126354.16666666667</v>
      </c>
      <c r="Z44" s="28">
        <f t="shared" si="46"/>
        <v>126354.16666666667</v>
      </c>
      <c r="AA44" s="28">
        <f t="shared" si="46"/>
        <v>236344.16666666666</v>
      </c>
      <c r="AB44" s="28">
        <f t="shared" si="46"/>
        <v>236344.16666666666</v>
      </c>
      <c r="AC44" s="28">
        <f t="shared" si="46"/>
        <v>236344.16666666666</v>
      </c>
      <c r="AD44" s="28">
        <f t="shared" si="46"/>
        <v>237324.16666666666</v>
      </c>
      <c r="AE44" s="28">
        <f t="shared" si="46"/>
        <v>237324.16666666666</v>
      </c>
      <c r="AF44" s="28">
        <f t="shared" si="46"/>
        <v>237324.16666666666</v>
      </c>
      <c r="AG44" s="28">
        <f t="shared" si="46"/>
        <v>366919.16666666669</v>
      </c>
      <c r="AH44" s="28">
        <f t="shared" si="46"/>
        <v>366919.16666666669</v>
      </c>
      <c r="AI44" s="28">
        <f t="shared" si="46"/>
        <v>366919.16666666669</v>
      </c>
      <c r="AJ44" s="28">
        <f t="shared" si="46"/>
        <v>366919.16666666669</v>
      </c>
      <c r="AK44" s="28">
        <f t="shared" si="46"/>
        <v>366919.16666666669</v>
      </c>
      <c r="AL44" s="28">
        <f t="shared" si="46"/>
        <v>366919.16666666669</v>
      </c>
      <c r="AM44" s="28">
        <f t="shared" si="46"/>
        <v>858470.83333333337</v>
      </c>
      <c r="AN44" s="28">
        <f t="shared" si="46"/>
        <v>858470.83333333337</v>
      </c>
      <c r="AO44" s="28">
        <f t="shared" si="46"/>
        <v>858470.83333333337</v>
      </c>
      <c r="AP44" s="28">
        <f t="shared" si="46"/>
        <v>858470.83333333337</v>
      </c>
      <c r="AQ44" s="28">
        <f t="shared" si="46"/>
        <v>858470.83333333337</v>
      </c>
      <c r="AR44" s="28">
        <f t="shared" si="46"/>
        <v>858470.83333333337</v>
      </c>
      <c r="AS44" s="28">
        <f t="shared" si="46"/>
        <v>1298645.8333333333</v>
      </c>
      <c r="AT44" s="28">
        <f t="shared" si="46"/>
        <v>1298645.8333333333</v>
      </c>
      <c r="AU44" s="28">
        <f t="shared" si="46"/>
        <v>1298645.8333333333</v>
      </c>
      <c r="AV44" s="28">
        <f t="shared" si="46"/>
        <v>1298645.8333333333</v>
      </c>
      <c r="AW44" s="28">
        <f t="shared" si="46"/>
        <v>1298645.8333333333</v>
      </c>
      <c r="AX44" s="28">
        <f t="shared" si="46"/>
        <v>1298645.8333333333</v>
      </c>
      <c r="AY44" s="25"/>
    </row>
    <row r="45" spans="1:51" s="15" customFormat="1" x14ac:dyDescent="0.25">
      <c r="B45" s="15" t="s">
        <v>111</v>
      </c>
      <c r="C45" s="29">
        <f>SUM(C37:C44)</f>
        <v>276041.66666666674</v>
      </c>
      <c r="D45" s="29">
        <f t="shared" ref="D45:AX45" si="47">SUM(D37:D44)</f>
        <v>276041.66666666674</v>
      </c>
      <c r="E45" s="29">
        <f t="shared" si="47"/>
        <v>276041.66666666674</v>
      </c>
      <c r="F45" s="29">
        <f t="shared" si="47"/>
        <v>276041.66666666674</v>
      </c>
      <c r="G45" s="29">
        <f t="shared" si="47"/>
        <v>276041.66666666674</v>
      </c>
      <c r="H45" s="29">
        <f t="shared" si="47"/>
        <v>276041.66666666674</v>
      </c>
      <c r="I45" s="29">
        <f t="shared" si="47"/>
        <v>276041.66666666674</v>
      </c>
      <c r="J45" s="29">
        <f t="shared" si="47"/>
        <v>276041.66666666674</v>
      </c>
      <c r="K45" s="29">
        <f t="shared" si="47"/>
        <v>276041.66666666674</v>
      </c>
      <c r="L45" s="29">
        <f t="shared" si="47"/>
        <v>276041.66666666674</v>
      </c>
      <c r="M45" s="29">
        <f t="shared" si="47"/>
        <v>276041.66666666674</v>
      </c>
      <c r="N45" s="29">
        <f t="shared" si="47"/>
        <v>276041.66666666674</v>
      </c>
      <c r="O45" s="29">
        <f t="shared" si="47"/>
        <v>458645.83333333337</v>
      </c>
      <c r="P45" s="29">
        <f t="shared" si="47"/>
        <v>474270.83333333337</v>
      </c>
      <c r="Q45" s="29">
        <f t="shared" si="47"/>
        <v>474270.83333333337</v>
      </c>
      <c r="R45" s="29">
        <f t="shared" si="47"/>
        <v>536145.83333333337</v>
      </c>
      <c r="S45" s="29">
        <f t="shared" si="47"/>
        <v>536145.83333333337</v>
      </c>
      <c r="T45" s="29">
        <f t="shared" si="47"/>
        <v>536145.83333333337</v>
      </c>
      <c r="U45" s="29">
        <f t="shared" si="47"/>
        <v>631770.83333333337</v>
      </c>
      <c r="V45" s="29">
        <f t="shared" si="47"/>
        <v>631770.83333333337</v>
      </c>
      <c r="W45" s="29">
        <f t="shared" si="47"/>
        <v>631770.83333333337</v>
      </c>
      <c r="X45" s="29">
        <f t="shared" si="47"/>
        <v>631770.83333333337</v>
      </c>
      <c r="Y45" s="29">
        <f t="shared" si="47"/>
        <v>631770.83333333337</v>
      </c>
      <c r="Z45" s="29">
        <f t="shared" si="47"/>
        <v>631770.83333333337</v>
      </c>
      <c r="AA45" s="29">
        <f t="shared" si="47"/>
        <v>1181720.8333333333</v>
      </c>
      <c r="AB45" s="29">
        <f t="shared" si="47"/>
        <v>1181720.8333333333</v>
      </c>
      <c r="AC45" s="29">
        <f t="shared" si="47"/>
        <v>1181720.8333333333</v>
      </c>
      <c r="AD45" s="29">
        <f t="shared" si="47"/>
        <v>1186620.8333333333</v>
      </c>
      <c r="AE45" s="29">
        <f t="shared" si="47"/>
        <v>1186620.8333333333</v>
      </c>
      <c r="AF45" s="29">
        <f t="shared" si="47"/>
        <v>1186620.8333333333</v>
      </c>
      <c r="AG45" s="29">
        <f t="shared" si="47"/>
        <v>1834595.8333333335</v>
      </c>
      <c r="AH45" s="29">
        <f t="shared" si="47"/>
        <v>1834595.8333333335</v>
      </c>
      <c r="AI45" s="29">
        <f t="shared" si="47"/>
        <v>1834595.8333333335</v>
      </c>
      <c r="AJ45" s="29">
        <f t="shared" si="47"/>
        <v>1834595.8333333335</v>
      </c>
      <c r="AK45" s="29">
        <f t="shared" si="47"/>
        <v>1834595.8333333335</v>
      </c>
      <c r="AL45" s="29">
        <f t="shared" si="47"/>
        <v>1834595.8333333335</v>
      </c>
      <c r="AM45" s="29">
        <f t="shared" si="47"/>
        <v>4292354.166666667</v>
      </c>
      <c r="AN45" s="29">
        <f t="shared" si="47"/>
        <v>4292354.166666667</v>
      </c>
      <c r="AO45" s="29">
        <f t="shared" si="47"/>
        <v>4292354.166666667</v>
      </c>
      <c r="AP45" s="29">
        <f t="shared" si="47"/>
        <v>4292354.166666667</v>
      </c>
      <c r="AQ45" s="29">
        <f t="shared" si="47"/>
        <v>4292354.166666667</v>
      </c>
      <c r="AR45" s="29">
        <f t="shared" si="47"/>
        <v>4292354.166666667</v>
      </c>
      <c r="AS45" s="29">
        <f t="shared" si="47"/>
        <v>6493229.166666666</v>
      </c>
      <c r="AT45" s="29">
        <f t="shared" si="47"/>
        <v>6493229.166666666</v>
      </c>
      <c r="AU45" s="29">
        <f t="shared" si="47"/>
        <v>6493229.166666666</v>
      </c>
      <c r="AV45" s="29">
        <f t="shared" si="47"/>
        <v>6493229.166666666</v>
      </c>
      <c r="AW45" s="29">
        <f t="shared" si="47"/>
        <v>6493229.166666666</v>
      </c>
      <c r="AX45" s="29">
        <f t="shared" si="47"/>
        <v>6493229.166666666</v>
      </c>
      <c r="AY45" s="29"/>
    </row>
    <row r="46" spans="1:51" x14ac:dyDescent="0.25">
      <c r="B46" s="1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x14ac:dyDescent="0.25">
      <c r="B47" s="15" t="s">
        <v>24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</row>
    <row r="48" spans="1:51" x14ac:dyDescent="0.25">
      <c r="B48" s="10" t="s">
        <v>135</v>
      </c>
      <c r="C48" s="36">
        <f>'Sales Team &amp; Cust Acquisition'!B38</f>
        <v>0</v>
      </c>
      <c r="D48" s="36">
        <f>'Sales Team &amp; Cust Acquisition'!C38</f>
        <v>0</v>
      </c>
      <c r="E48" s="36">
        <f>'Sales Team &amp; Cust Acquisition'!D38</f>
        <v>0</v>
      </c>
      <c r="F48" s="36">
        <f>'Sales Team &amp; Cust Acquisition'!E38</f>
        <v>0</v>
      </c>
      <c r="G48" s="36">
        <f>'Sales Team &amp; Cust Acquisition'!F38</f>
        <v>0</v>
      </c>
      <c r="H48" s="36">
        <f>'Sales Team &amp; Cust Acquisition'!G38</f>
        <v>0</v>
      </c>
      <c r="I48" s="36">
        <f>'Sales Team &amp; Cust Acquisition'!H38</f>
        <v>0</v>
      </c>
      <c r="J48" s="36">
        <f>'Sales Team &amp; Cust Acquisition'!I38</f>
        <v>0</v>
      </c>
      <c r="K48" s="36">
        <f>'Sales Team &amp; Cust Acquisition'!J38</f>
        <v>0</v>
      </c>
      <c r="L48" s="36">
        <f>'Sales Team &amp; Cust Acquisition'!K38</f>
        <v>0</v>
      </c>
      <c r="M48" s="36">
        <f>'Sales Team &amp; Cust Acquisition'!L38</f>
        <v>0</v>
      </c>
      <c r="N48" s="36">
        <f>'Sales Team &amp; Cust Acquisition'!M38</f>
        <v>0</v>
      </c>
      <c r="O48" s="36">
        <f>'Sales Team &amp; Cust Acquisition'!N38</f>
        <v>25000</v>
      </c>
      <c r="P48" s="36">
        <f>'Sales Team &amp; Cust Acquisition'!O38</f>
        <v>25000</v>
      </c>
      <c r="Q48" s="36">
        <f>'Sales Team &amp; Cust Acquisition'!P38</f>
        <v>25000</v>
      </c>
      <c r="R48" s="36">
        <f>'Sales Team &amp; Cust Acquisition'!Q38</f>
        <v>75000</v>
      </c>
      <c r="S48" s="36">
        <f>'Sales Team &amp; Cust Acquisition'!R38</f>
        <v>75000</v>
      </c>
      <c r="T48" s="36">
        <f>'Sales Team &amp; Cust Acquisition'!S38</f>
        <v>75000</v>
      </c>
      <c r="U48" s="36">
        <f>'Sales Team &amp; Cust Acquisition'!T38</f>
        <v>150000</v>
      </c>
      <c r="V48" s="36">
        <f>'Sales Team &amp; Cust Acquisition'!U38</f>
        <v>150000</v>
      </c>
      <c r="W48" s="36">
        <f>'Sales Team &amp; Cust Acquisition'!V38</f>
        <v>150000</v>
      </c>
      <c r="X48" s="36">
        <f>'Sales Team &amp; Cust Acquisition'!W38</f>
        <v>150000</v>
      </c>
      <c r="Y48" s="36">
        <f>'Sales Team &amp; Cust Acquisition'!X38</f>
        <v>150000</v>
      </c>
      <c r="Z48" s="36">
        <f>'Sales Team &amp; Cust Acquisition'!Y38</f>
        <v>150000</v>
      </c>
      <c r="AA48" s="36">
        <f>'Sales Team &amp; Cust Acquisition'!Z38</f>
        <v>350000</v>
      </c>
      <c r="AB48" s="36">
        <f>'Sales Team &amp; Cust Acquisition'!AA38</f>
        <v>350000</v>
      </c>
      <c r="AC48" s="36">
        <f>'Sales Team &amp; Cust Acquisition'!AB38</f>
        <v>350000</v>
      </c>
      <c r="AD48" s="36">
        <f>'Sales Team &amp; Cust Acquisition'!AC38</f>
        <v>350000</v>
      </c>
      <c r="AE48" s="36">
        <f>'Sales Team &amp; Cust Acquisition'!AD38</f>
        <v>350000</v>
      </c>
      <c r="AF48" s="36">
        <f>'Sales Team &amp; Cust Acquisition'!AE38</f>
        <v>350000</v>
      </c>
      <c r="AG48" s="36">
        <f>'Sales Team &amp; Cust Acquisition'!AF38</f>
        <v>750000</v>
      </c>
      <c r="AH48" s="36">
        <f>'Sales Team &amp; Cust Acquisition'!AG38</f>
        <v>750000</v>
      </c>
      <c r="AI48" s="36">
        <f>'Sales Team &amp; Cust Acquisition'!AH38</f>
        <v>750000</v>
      </c>
      <c r="AJ48" s="36">
        <f>'Sales Team &amp; Cust Acquisition'!AI38</f>
        <v>750000</v>
      </c>
      <c r="AK48" s="36">
        <f>'Sales Team &amp; Cust Acquisition'!AJ38</f>
        <v>750000</v>
      </c>
      <c r="AL48" s="36">
        <f>'Sales Team &amp; Cust Acquisition'!AK38</f>
        <v>750000</v>
      </c>
      <c r="AM48" s="36">
        <f>'Sales Team &amp; Cust Acquisition'!AL38</f>
        <v>1500000</v>
      </c>
      <c r="AN48" s="36">
        <f>'Sales Team &amp; Cust Acquisition'!AM38</f>
        <v>1500000</v>
      </c>
      <c r="AO48" s="36">
        <f>'Sales Team &amp; Cust Acquisition'!AN38</f>
        <v>1500000</v>
      </c>
      <c r="AP48" s="36">
        <f>'Sales Team &amp; Cust Acquisition'!AO38</f>
        <v>1500000</v>
      </c>
      <c r="AQ48" s="36">
        <f>'Sales Team &amp; Cust Acquisition'!AP38</f>
        <v>1500000</v>
      </c>
      <c r="AR48" s="36">
        <f>'Sales Team &amp; Cust Acquisition'!AQ38</f>
        <v>1500000</v>
      </c>
      <c r="AS48" s="36">
        <f>'Sales Team &amp; Cust Acquisition'!AR38</f>
        <v>2500000</v>
      </c>
      <c r="AT48" s="36">
        <f>'Sales Team &amp; Cust Acquisition'!AS38</f>
        <v>2500000</v>
      </c>
      <c r="AU48" s="36">
        <f>'Sales Team &amp; Cust Acquisition'!AT38</f>
        <v>2500000</v>
      </c>
      <c r="AV48" s="36">
        <f>'Sales Team &amp; Cust Acquisition'!AU38</f>
        <v>2500000</v>
      </c>
      <c r="AW48" s="36">
        <f>'Sales Team &amp; Cust Acquisition'!AV38</f>
        <v>2500000</v>
      </c>
      <c r="AX48" s="36">
        <f>'Sales Team &amp; Cust Acquisition'!AW38</f>
        <v>2500000</v>
      </c>
      <c r="AY48" s="25"/>
    </row>
    <row r="49" spans="1:51" x14ac:dyDescent="0.25">
      <c r="B49" s="10" t="s">
        <v>99</v>
      </c>
      <c r="C49" s="37">
        <f>C128</f>
        <v>0</v>
      </c>
      <c r="D49" s="37">
        <f t="shared" ref="D49:AX49" si="48">D128</f>
        <v>0</v>
      </c>
      <c r="E49" s="37">
        <f t="shared" si="48"/>
        <v>0</v>
      </c>
      <c r="F49" s="37">
        <f t="shared" si="48"/>
        <v>0</v>
      </c>
      <c r="G49" s="37">
        <f t="shared" si="48"/>
        <v>0</v>
      </c>
      <c r="H49" s="37">
        <f t="shared" si="48"/>
        <v>0</v>
      </c>
      <c r="I49" s="37">
        <f t="shared" si="48"/>
        <v>0</v>
      </c>
      <c r="J49" s="37">
        <f t="shared" si="48"/>
        <v>0</v>
      </c>
      <c r="K49" s="37">
        <f t="shared" si="48"/>
        <v>0</v>
      </c>
      <c r="L49" s="37">
        <f t="shared" si="48"/>
        <v>0</v>
      </c>
      <c r="M49" s="37">
        <f t="shared" si="48"/>
        <v>0</v>
      </c>
      <c r="N49" s="37">
        <f t="shared" si="48"/>
        <v>0</v>
      </c>
      <c r="O49" s="37">
        <f t="shared" si="48"/>
        <v>5000</v>
      </c>
      <c r="P49" s="37">
        <f t="shared" si="48"/>
        <v>5000</v>
      </c>
      <c r="Q49" s="37">
        <f t="shared" si="48"/>
        <v>5000</v>
      </c>
      <c r="R49" s="37">
        <f t="shared" si="48"/>
        <v>5000</v>
      </c>
      <c r="S49" s="37">
        <f t="shared" si="48"/>
        <v>5000</v>
      </c>
      <c r="T49" s="37">
        <f t="shared" si="48"/>
        <v>5000</v>
      </c>
      <c r="U49" s="37">
        <f t="shared" si="48"/>
        <v>5000</v>
      </c>
      <c r="V49" s="37">
        <f t="shared" si="48"/>
        <v>5000</v>
      </c>
      <c r="W49" s="37">
        <f t="shared" si="48"/>
        <v>5000</v>
      </c>
      <c r="X49" s="37">
        <f t="shared" si="48"/>
        <v>5000</v>
      </c>
      <c r="Y49" s="37">
        <f t="shared" si="48"/>
        <v>5000</v>
      </c>
      <c r="Z49" s="37">
        <f t="shared" si="48"/>
        <v>5000</v>
      </c>
      <c r="AA49" s="37">
        <f t="shared" si="48"/>
        <v>5000</v>
      </c>
      <c r="AB49" s="37">
        <f t="shared" si="48"/>
        <v>5000</v>
      </c>
      <c r="AC49" s="37">
        <f t="shared" si="48"/>
        <v>5000</v>
      </c>
      <c r="AD49" s="37">
        <f t="shared" si="48"/>
        <v>5000</v>
      </c>
      <c r="AE49" s="37">
        <f t="shared" si="48"/>
        <v>5000</v>
      </c>
      <c r="AF49" s="37">
        <f t="shared" si="48"/>
        <v>5000</v>
      </c>
      <c r="AG49" s="37">
        <f t="shared" si="48"/>
        <v>5000</v>
      </c>
      <c r="AH49" s="37">
        <f t="shared" si="48"/>
        <v>5000</v>
      </c>
      <c r="AI49" s="37">
        <f t="shared" si="48"/>
        <v>5000</v>
      </c>
      <c r="AJ49" s="37">
        <f t="shared" si="48"/>
        <v>5000</v>
      </c>
      <c r="AK49" s="37">
        <f t="shared" si="48"/>
        <v>5000</v>
      </c>
      <c r="AL49" s="37">
        <f t="shared" si="48"/>
        <v>5000</v>
      </c>
      <c r="AM49" s="37">
        <f t="shared" si="48"/>
        <v>5000</v>
      </c>
      <c r="AN49" s="37">
        <f t="shared" si="48"/>
        <v>5000</v>
      </c>
      <c r="AO49" s="37">
        <f t="shared" si="48"/>
        <v>5000</v>
      </c>
      <c r="AP49" s="37">
        <f t="shared" si="48"/>
        <v>5000</v>
      </c>
      <c r="AQ49" s="37">
        <f t="shared" si="48"/>
        <v>5000</v>
      </c>
      <c r="AR49" s="37">
        <f t="shared" si="48"/>
        <v>5000</v>
      </c>
      <c r="AS49" s="37">
        <f t="shared" si="48"/>
        <v>5000</v>
      </c>
      <c r="AT49" s="37">
        <f t="shared" si="48"/>
        <v>5000</v>
      </c>
      <c r="AU49" s="37">
        <f t="shared" si="48"/>
        <v>5000</v>
      </c>
      <c r="AV49" s="37">
        <f t="shared" si="48"/>
        <v>5000</v>
      </c>
      <c r="AW49" s="37">
        <f t="shared" si="48"/>
        <v>5000</v>
      </c>
      <c r="AX49" s="37">
        <f t="shared" si="48"/>
        <v>5000</v>
      </c>
      <c r="AY49" s="29"/>
    </row>
    <row r="50" spans="1:51" x14ac:dyDescent="0.25">
      <c r="B50" s="10" t="s">
        <v>96</v>
      </c>
      <c r="C50" s="37">
        <f>C129</f>
        <v>10000</v>
      </c>
      <c r="D50" s="37">
        <f t="shared" ref="D50:O50" si="49">D129</f>
        <v>10000</v>
      </c>
      <c r="E50" s="37">
        <f t="shared" si="49"/>
        <v>10000</v>
      </c>
      <c r="F50" s="37">
        <f t="shared" si="49"/>
        <v>10000</v>
      </c>
      <c r="G50" s="37">
        <f t="shared" si="49"/>
        <v>10000</v>
      </c>
      <c r="H50" s="37">
        <f t="shared" si="49"/>
        <v>10000</v>
      </c>
      <c r="I50" s="37">
        <f t="shared" si="49"/>
        <v>10000</v>
      </c>
      <c r="J50" s="37">
        <f t="shared" si="49"/>
        <v>10000</v>
      </c>
      <c r="K50" s="37">
        <f t="shared" si="49"/>
        <v>10000</v>
      </c>
      <c r="L50" s="37">
        <f t="shared" si="49"/>
        <v>10000</v>
      </c>
      <c r="M50" s="37">
        <f t="shared" si="49"/>
        <v>10000</v>
      </c>
      <c r="N50" s="37">
        <f t="shared" si="49"/>
        <v>10000</v>
      </c>
      <c r="O50" s="37">
        <f t="shared" si="49"/>
        <v>20000</v>
      </c>
      <c r="P50" s="37">
        <f t="shared" ref="P50:AX50" si="50">P129</f>
        <v>20000</v>
      </c>
      <c r="Q50" s="37">
        <f t="shared" si="50"/>
        <v>20000</v>
      </c>
      <c r="R50" s="37">
        <f t="shared" si="50"/>
        <v>20000</v>
      </c>
      <c r="S50" s="37">
        <f t="shared" si="50"/>
        <v>20000</v>
      </c>
      <c r="T50" s="37">
        <f t="shared" si="50"/>
        <v>20000</v>
      </c>
      <c r="U50" s="37">
        <f t="shared" si="50"/>
        <v>20000</v>
      </c>
      <c r="V50" s="37">
        <f t="shared" si="50"/>
        <v>20000</v>
      </c>
      <c r="W50" s="37">
        <f t="shared" si="50"/>
        <v>20000</v>
      </c>
      <c r="X50" s="37">
        <f t="shared" si="50"/>
        <v>20000</v>
      </c>
      <c r="Y50" s="37">
        <f t="shared" si="50"/>
        <v>20000</v>
      </c>
      <c r="Z50" s="37">
        <f t="shared" si="50"/>
        <v>20000</v>
      </c>
      <c r="AA50" s="37">
        <f t="shared" si="50"/>
        <v>20000</v>
      </c>
      <c r="AB50" s="37">
        <f t="shared" si="50"/>
        <v>20000</v>
      </c>
      <c r="AC50" s="37">
        <f t="shared" si="50"/>
        <v>20000</v>
      </c>
      <c r="AD50" s="37">
        <f t="shared" si="50"/>
        <v>20000</v>
      </c>
      <c r="AE50" s="37">
        <f t="shared" si="50"/>
        <v>20000</v>
      </c>
      <c r="AF50" s="37">
        <f t="shared" si="50"/>
        <v>20000</v>
      </c>
      <c r="AG50" s="37">
        <f t="shared" si="50"/>
        <v>20000</v>
      </c>
      <c r="AH50" s="37">
        <f t="shared" si="50"/>
        <v>20000</v>
      </c>
      <c r="AI50" s="37">
        <f t="shared" si="50"/>
        <v>20000</v>
      </c>
      <c r="AJ50" s="37">
        <f t="shared" si="50"/>
        <v>20000</v>
      </c>
      <c r="AK50" s="37">
        <f t="shared" si="50"/>
        <v>20000</v>
      </c>
      <c r="AL50" s="37">
        <f t="shared" si="50"/>
        <v>20000</v>
      </c>
      <c r="AM50" s="37">
        <f t="shared" si="50"/>
        <v>20000</v>
      </c>
      <c r="AN50" s="37">
        <f t="shared" si="50"/>
        <v>20000</v>
      </c>
      <c r="AO50" s="37">
        <f t="shared" si="50"/>
        <v>20000</v>
      </c>
      <c r="AP50" s="37">
        <f t="shared" si="50"/>
        <v>20000</v>
      </c>
      <c r="AQ50" s="37">
        <f t="shared" si="50"/>
        <v>20000</v>
      </c>
      <c r="AR50" s="37">
        <f t="shared" si="50"/>
        <v>20000</v>
      </c>
      <c r="AS50" s="37">
        <f t="shared" si="50"/>
        <v>20000</v>
      </c>
      <c r="AT50" s="37">
        <f t="shared" si="50"/>
        <v>20000</v>
      </c>
      <c r="AU50" s="37">
        <f t="shared" si="50"/>
        <v>20000</v>
      </c>
      <c r="AV50" s="37">
        <f t="shared" si="50"/>
        <v>20000</v>
      </c>
      <c r="AW50" s="37">
        <f t="shared" si="50"/>
        <v>20000</v>
      </c>
      <c r="AX50" s="37">
        <f t="shared" si="50"/>
        <v>20000</v>
      </c>
      <c r="AY50" s="29"/>
    </row>
    <row r="51" spans="1:51" x14ac:dyDescent="0.25">
      <c r="B51" s="10" t="s">
        <v>114</v>
      </c>
      <c r="C51" s="38">
        <f>'CAPEX &amp; Depreciation'!C24</f>
        <v>13888.888888888889</v>
      </c>
      <c r="D51" s="38">
        <f>'CAPEX &amp; Depreciation'!D24</f>
        <v>13888.888888888889</v>
      </c>
      <c r="E51" s="38">
        <f>'CAPEX &amp; Depreciation'!E24</f>
        <v>13888.888888888889</v>
      </c>
      <c r="F51" s="38">
        <f>'CAPEX &amp; Depreciation'!F24</f>
        <v>20833.333333333332</v>
      </c>
      <c r="G51" s="38">
        <f>'CAPEX &amp; Depreciation'!G24</f>
        <v>20833.333333333332</v>
      </c>
      <c r="H51" s="38">
        <f>'CAPEX &amp; Depreciation'!H24</f>
        <v>20833.333333333332</v>
      </c>
      <c r="I51" s="38">
        <f>'CAPEX &amp; Depreciation'!I24</f>
        <v>20833.333333333332</v>
      </c>
      <c r="J51" s="38">
        <f>'CAPEX &amp; Depreciation'!J24</f>
        <v>20833.333333333332</v>
      </c>
      <c r="K51" s="38">
        <f>'CAPEX &amp; Depreciation'!K24</f>
        <v>20833.333333333332</v>
      </c>
      <c r="L51" s="38">
        <f>'CAPEX &amp; Depreciation'!L24</f>
        <v>20833.333333333332</v>
      </c>
      <c r="M51" s="38">
        <f>'CAPEX &amp; Depreciation'!M24</f>
        <v>20833.333333333332</v>
      </c>
      <c r="N51" s="38">
        <f>'CAPEX &amp; Depreciation'!N24</f>
        <v>20833.333333333332</v>
      </c>
      <c r="O51" s="38">
        <f>'CAPEX &amp; Depreciation'!O24</f>
        <v>76388.888888888891</v>
      </c>
      <c r="P51" s="38">
        <f>'CAPEX &amp; Depreciation'!P24</f>
        <v>76388.888888888891</v>
      </c>
      <c r="Q51" s="38">
        <f>'CAPEX &amp; Depreciation'!Q24</f>
        <v>76388.888888888891</v>
      </c>
      <c r="R51" s="38">
        <f>'CAPEX &amp; Depreciation'!R24</f>
        <v>76388.888888888891</v>
      </c>
      <c r="S51" s="38">
        <f>'CAPEX &amp; Depreciation'!S24</f>
        <v>76388.888888888891</v>
      </c>
      <c r="T51" s="38">
        <f>'CAPEX &amp; Depreciation'!T24</f>
        <v>76388.888888888891</v>
      </c>
      <c r="U51" s="38">
        <f>'CAPEX &amp; Depreciation'!U24</f>
        <v>76388.888888888891</v>
      </c>
      <c r="V51" s="38">
        <f>'CAPEX &amp; Depreciation'!V24</f>
        <v>76388.888888888891</v>
      </c>
      <c r="W51" s="38">
        <f>'CAPEX &amp; Depreciation'!W24</f>
        <v>76388.888888888891</v>
      </c>
      <c r="X51" s="38">
        <f>'CAPEX &amp; Depreciation'!X24</f>
        <v>76388.888888888891</v>
      </c>
      <c r="Y51" s="38">
        <f>'CAPEX &amp; Depreciation'!Y24</f>
        <v>76388.888888888891</v>
      </c>
      <c r="Z51" s="38">
        <f>'CAPEX &amp; Depreciation'!Z24</f>
        <v>76388.888888888891</v>
      </c>
      <c r="AA51" s="38">
        <f>'CAPEX &amp; Depreciation'!AA24</f>
        <v>173611.11111111112</v>
      </c>
      <c r="AB51" s="38">
        <f>'CAPEX &amp; Depreciation'!AB24</f>
        <v>173611.11111111112</v>
      </c>
      <c r="AC51" s="38">
        <f>'CAPEX &amp; Depreciation'!AC24</f>
        <v>173611.11111111112</v>
      </c>
      <c r="AD51" s="38">
        <f>'CAPEX &amp; Depreciation'!AD24</f>
        <v>173611.11111111112</v>
      </c>
      <c r="AE51" s="38">
        <f>'CAPEX &amp; Depreciation'!AE24</f>
        <v>173611.11111111112</v>
      </c>
      <c r="AF51" s="38">
        <f>'CAPEX &amp; Depreciation'!AF24</f>
        <v>173611.11111111112</v>
      </c>
      <c r="AG51" s="38">
        <f>'CAPEX &amp; Depreciation'!AG24</f>
        <v>173611.11111111112</v>
      </c>
      <c r="AH51" s="38">
        <f>'CAPEX &amp; Depreciation'!AH24</f>
        <v>173611.11111111112</v>
      </c>
      <c r="AI51" s="38">
        <f>'CAPEX &amp; Depreciation'!AI24</f>
        <v>173611.11111111112</v>
      </c>
      <c r="AJ51" s="38">
        <f>'CAPEX &amp; Depreciation'!AJ24</f>
        <v>173611.11111111112</v>
      </c>
      <c r="AK51" s="38">
        <f>'CAPEX &amp; Depreciation'!AK24</f>
        <v>173611.11111111112</v>
      </c>
      <c r="AL51" s="38">
        <f>'CAPEX &amp; Depreciation'!AL24</f>
        <v>194444.44444444447</v>
      </c>
      <c r="AM51" s="38">
        <f>'CAPEX &amp; Depreciation'!AM24</f>
        <v>180555.55555555556</v>
      </c>
      <c r="AN51" s="38">
        <f>'CAPEX &amp; Depreciation'!AN24</f>
        <v>180555.55555555556</v>
      </c>
      <c r="AO51" s="38">
        <f>'CAPEX &amp; Depreciation'!AO24</f>
        <v>180555.55555555556</v>
      </c>
      <c r="AP51" s="38">
        <f>'CAPEX &amp; Depreciation'!AP24</f>
        <v>173611.11111111112</v>
      </c>
      <c r="AQ51" s="38">
        <f>'CAPEX &amp; Depreciation'!AQ24</f>
        <v>173611.11111111112</v>
      </c>
      <c r="AR51" s="38">
        <f>'CAPEX &amp; Depreciation'!AR24</f>
        <v>173611.11111111112</v>
      </c>
      <c r="AS51" s="38">
        <f>'CAPEX &amp; Depreciation'!AS24</f>
        <v>173611.11111111112</v>
      </c>
      <c r="AT51" s="38">
        <f>'CAPEX &amp; Depreciation'!AT24</f>
        <v>173611.11111111112</v>
      </c>
      <c r="AU51" s="38">
        <f>'CAPEX &amp; Depreciation'!AU24</f>
        <v>173611.11111111112</v>
      </c>
      <c r="AV51" s="38">
        <f>'CAPEX &amp; Depreciation'!AV24</f>
        <v>173611.11111111112</v>
      </c>
      <c r="AW51" s="38">
        <f>'CAPEX &amp; Depreciation'!AW24</f>
        <v>173611.11111111112</v>
      </c>
      <c r="AX51" s="38">
        <f>'CAPEX &amp; Depreciation'!AX24</f>
        <v>173611.11111111112</v>
      </c>
      <c r="AY51" s="29"/>
    </row>
    <row r="52" spans="1:51" x14ac:dyDescent="0.25">
      <c r="B52" s="10" t="s">
        <v>100</v>
      </c>
      <c r="C52" s="37">
        <f>C130</f>
        <v>20000</v>
      </c>
      <c r="D52" s="37">
        <f t="shared" ref="D52:O52" si="51">D130</f>
        <v>20000</v>
      </c>
      <c r="E52" s="37">
        <f t="shared" si="51"/>
        <v>20000</v>
      </c>
      <c r="F52" s="37">
        <f t="shared" si="51"/>
        <v>20000</v>
      </c>
      <c r="G52" s="37">
        <f t="shared" si="51"/>
        <v>20000</v>
      </c>
      <c r="H52" s="37">
        <f t="shared" si="51"/>
        <v>20000</v>
      </c>
      <c r="I52" s="37">
        <f t="shared" si="51"/>
        <v>20000</v>
      </c>
      <c r="J52" s="37">
        <f t="shared" si="51"/>
        <v>20000</v>
      </c>
      <c r="K52" s="37">
        <f t="shared" si="51"/>
        <v>20000</v>
      </c>
      <c r="L52" s="37">
        <f t="shared" si="51"/>
        <v>20000</v>
      </c>
      <c r="M52" s="37">
        <f t="shared" si="51"/>
        <v>20000</v>
      </c>
      <c r="N52" s="37">
        <f t="shared" si="51"/>
        <v>20000</v>
      </c>
      <c r="O52" s="37">
        <f t="shared" si="51"/>
        <v>20000</v>
      </c>
      <c r="P52" s="37">
        <f t="shared" ref="P52:AX52" si="52">P130</f>
        <v>20000</v>
      </c>
      <c r="Q52" s="37">
        <f t="shared" si="52"/>
        <v>20000</v>
      </c>
      <c r="R52" s="37">
        <f t="shared" si="52"/>
        <v>20000</v>
      </c>
      <c r="S52" s="37">
        <f t="shared" si="52"/>
        <v>20000</v>
      </c>
      <c r="T52" s="37">
        <f t="shared" si="52"/>
        <v>20000</v>
      </c>
      <c r="U52" s="37">
        <f t="shared" si="52"/>
        <v>20000</v>
      </c>
      <c r="V52" s="37">
        <f t="shared" si="52"/>
        <v>20000</v>
      </c>
      <c r="W52" s="37">
        <f t="shared" si="52"/>
        <v>20000</v>
      </c>
      <c r="X52" s="37">
        <f t="shared" si="52"/>
        <v>20000</v>
      </c>
      <c r="Y52" s="37">
        <f t="shared" si="52"/>
        <v>20000</v>
      </c>
      <c r="Z52" s="37">
        <f t="shared" si="52"/>
        <v>20000</v>
      </c>
      <c r="AA52" s="37">
        <f t="shared" si="52"/>
        <v>20000</v>
      </c>
      <c r="AB52" s="37">
        <f t="shared" si="52"/>
        <v>20000</v>
      </c>
      <c r="AC52" s="37">
        <f t="shared" si="52"/>
        <v>20000</v>
      </c>
      <c r="AD52" s="37">
        <f t="shared" si="52"/>
        <v>20000</v>
      </c>
      <c r="AE52" s="37">
        <f t="shared" si="52"/>
        <v>20000</v>
      </c>
      <c r="AF52" s="37">
        <f t="shared" si="52"/>
        <v>20000</v>
      </c>
      <c r="AG52" s="37">
        <f t="shared" si="52"/>
        <v>20000</v>
      </c>
      <c r="AH52" s="37">
        <f t="shared" si="52"/>
        <v>20000</v>
      </c>
      <c r="AI52" s="37">
        <f t="shared" si="52"/>
        <v>20000</v>
      </c>
      <c r="AJ52" s="37">
        <f t="shared" si="52"/>
        <v>20000</v>
      </c>
      <c r="AK52" s="37">
        <f t="shared" si="52"/>
        <v>20000</v>
      </c>
      <c r="AL52" s="37">
        <f t="shared" si="52"/>
        <v>20000</v>
      </c>
      <c r="AM52" s="37">
        <f t="shared" si="52"/>
        <v>20000</v>
      </c>
      <c r="AN52" s="37">
        <f t="shared" si="52"/>
        <v>20000</v>
      </c>
      <c r="AO52" s="37">
        <f t="shared" si="52"/>
        <v>20000</v>
      </c>
      <c r="AP52" s="37">
        <f t="shared" si="52"/>
        <v>20000</v>
      </c>
      <c r="AQ52" s="37">
        <f t="shared" si="52"/>
        <v>20000</v>
      </c>
      <c r="AR52" s="37">
        <f t="shared" si="52"/>
        <v>20000</v>
      </c>
      <c r="AS52" s="37">
        <f t="shared" si="52"/>
        <v>20000</v>
      </c>
      <c r="AT52" s="37">
        <f t="shared" si="52"/>
        <v>20000</v>
      </c>
      <c r="AU52" s="37">
        <f t="shared" si="52"/>
        <v>20000</v>
      </c>
      <c r="AV52" s="37">
        <f t="shared" si="52"/>
        <v>20000</v>
      </c>
      <c r="AW52" s="37">
        <f t="shared" si="52"/>
        <v>20000</v>
      </c>
      <c r="AX52" s="37">
        <f t="shared" si="52"/>
        <v>20000</v>
      </c>
      <c r="AY52" s="29"/>
    </row>
    <row r="53" spans="1:51" x14ac:dyDescent="0.25">
      <c r="B53" s="10" t="s">
        <v>101</v>
      </c>
      <c r="C53" s="28">
        <f t="shared" ref="C53:AX53" si="53">C14*C131</f>
        <v>0</v>
      </c>
      <c r="D53" s="28">
        <f t="shared" si="53"/>
        <v>0</v>
      </c>
      <c r="E53" s="28">
        <f t="shared" si="53"/>
        <v>0</v>
      </c>
      <c r="F53" s="28">
        <f t="shared" si="53"/>
        <v>0</v>
      </c>
      <c r="G53" s="28">
        <f t="shared" si="53"/>
        <v>0</v>
      </c>
      <c r="H53" s="28">
        <f t="shared" si="53"/>
        <v>0</v>
      </c>
      <c r="I53" s="28">
        <f t="shared" si="53"/>
        <v>0</v>
      </c>
      <c r="J53" s="28">
        <f t="shared" si="53"/>
        <v>0</v>
      </c>
      <c r="K53" s="28">
        <f t="shared" si="53"/>
        <v>0</v>
      </c>
      <c r="L53" s="28">
        <f t="shared" si="53"/>
        <v>0</v>
      </c>
      <c r="M53" s="28">
        <f t="shared" si="53"/>
        <v>0</v>
      </c>
      <c r="N53" s="28">
        <f t="shared" si="53"/>
        <v>0</v>
      </c>
      <c r="O53" s="28">
        <f t="shared" si="53"/>
        <v>2000</v>
      </c>
      <c r="P53" s="28">
        <f t="shared" si="53"/>
        <v>2000</v>
      </c>
      <c r="Q53" s="28">
        <f t="shared" si="53"/>
        <v>2000</v>
      </c>
      <c r="R53" s="28">
        <f t="shared" si="53"/>
        <v>8000</v>
      </c>
      <c r="S53" s="28">
        <f t="shared" si="53"/>
        <v>8000</v>
      </c>
      <c r="T53" s="28">
        <f t="shared" si="53"/>
        <v>8000</v>
      </c>
      <c r="U53" s="28">
        <f t="shared" si="53"/>
        <v>15000</v>
      </c>
      <c r="V53" s="28">
        <f t="shared" si="53"/>
        <v>15000</v>
      </c>
      <c r="W53" s="28">
        <f t="shared" si="53"/>
        <v>15000</v>
      </c>
      <c r="X53" s="28">
        <f t="shared" si="53"/>
        <v>15000</v>
      </c>
      <c r="Y53" s="28">
        <f t="shared" si="53"/>
        <v>15000</v>
      </c>
      <c r="Z53" s="28">
        <f t="shared" si="53"/>
        <v>15000</v>
      </c>
      <c r="AA53" s="28">
        <f t="shared" si="53"/>
        <v>27960</v>
      </c>
      <c r="AB53" s="28">
        <f t="shared" si="53"/>
        <v>27960</v>
      </c>
      <c r="AC53" s="28">
        <f t="shared" si="53"/>
        <v>27960</v>
      </c>
      <c r="AD53" s="28">
        <f t="shared" si="53"/>
        <v>31080</v>
      </c>
      <c r="AE53" s="28">
        <f t="shared" si="53"/>
        <v>31080</v>
      </c>
      <c r="AF53" s="28">
        <f t="shared" si="53"/>
        <v>31080</v>
      </c>
      <c r="AG53" s="28">
        <f t="shared" si="53"/>
        <v>65760</v>
      </c>
      <c r="AH53" s="28">
        <f t="shared" si="53"/>
        <v>65760</v>
      </c>
      <c r="AI53" s="28">
        <f t="shared" si="53"/>
        <v>65760</v>
      </c>
      <c r="AJ53" s="28">
        <f t="shared" si="53"/>
        <v>65760</v>
      </c>
      <c r="AK53" s="28">
        <f t="shared" si="53"/>
        <v>65760</v>
      </c>
      <c r="AL53" s="28">
        <f t="shared" si="53"/>
        <v>65760</v>
      </c>
      <c r="AM53" s="28">
        <f t="shared" si="53"/>
        <v>177300</v>
      </c>
      <c r="AN53" s="28">
        <f t="shared" si="53"/>
        <v>177300</v>
      </c>
      <c r="AO53" s="28">
        <f t="shared" si="53"/>
        <v>177300</v>
      </c>
      <c r="AP53" s="28">
        <f t="shared" si="53"/>
        <v>177300</v>
      </c>
      <c r="AQ53" s="28">
        <f t="shared" si="53"/>
        <v>177300</v>
      </c>
      <c r="AR53" s="28">
        <f t="shared" si="53"/>
        <v>177300</v>
      </c>
      <c r="AS53" s="28">
        <f t="shared" si="53"/>
        <v>308700</v>
      </c>
      <c r="AT53" s="28">
        <f t="shared" si="53"/>
        <v>308700</v>
      </c>
      <c r="AU53" s="28">
        <f t="shared" si="53"/>
        <v>308700</v>
      </c>
      <c r="AV53" s="28">
        <f t="shared" si="53"/>
        <v>308700</v>
      </c>
      <c r="AW53" s="28">
        <f t="shared" si="53"/>
        <v>308700</v>
      </c>
      <c r="AX53" s="28">
        <f t="shared" si="53"/>
        <v>308700</v>
      </c>
      <c r="AY53" s="29"/>
    </row>
    <row r="54" spans="1:51" x14ac:dyDescent="0.25">
      <c r="B54" s="15" t="s">
        <v>24</v>
      </c>
      <c r="C54" s="29">
        <f t="shared" ref="C54:AH54" si="54">SUM(C48:C53)</f>
        <v>43888.888888888891</v>
      </c>
      <c r="D54" s="29">
        <f t="shared" si="54"/>
        <v>43888.888888888891</v>
      </c>
      <c r="E54" s="29">
        <f t="shared" si="54"/>
        <v>43888.888888888891</v>
      </c>
      <c r="F54" s="29">
        <f t="shared" si="54"/>
        <v>50833.333333333328</v>
      </c>
      <c r="G54" s="29">
        <f t="shared" si="54"/>
        <v>50833.333333333328</v>
      </c>
      <c r="H54" s="29">
        <f t="shared" si="54"/>
        <v>50833.333333333328</v>
      </c>
      <c r="I54" s="29">
        <f t="shared" si="54"/>
        <v>50833.333333333328</v>
      </c>
      <c r="J54" s="29">
        <f t="shared" si="54"/>
        <v>50833.333333333328</v>
      </c>
      <c r="K54" s="29">
        <f t="shared" si="54"/>
        <v>50833.333333333328</v>
      </c>
      <c r="L54" s="29">
        <f t="shared" si="54"/>
        <v>50833.333333333328</v>
      </c>
      <c r="M54" s="29">
        <f t="shared" si="54"/>
        <v>50833.333333333328</v>
      </c>
      <c r="N54" s="29">
        <f t="shared" si="54"/>
        <v>50833.333333333328</v>
      </c>
      <c r="O54" s="29">
        <f t="shared" si="54"/>
        <v>148388.88888888888</v>
      </c>
      <c r="P54" s="29">
        <f t="shared" si="54"/>
        <v>148388.88888888888</v>
      </c>
      <c r="Q54" s="29">
        <f t="shared" si="54"/>
        <v>148388.88888888888</v>
      </c>
      <c r="R54" s="29">
        <f t="shared" si="54"/>
        <v>204388.88888888888</v>
      </c>
      <c r="S54" s="29">
        <f t="shared" si="54"/>
        <v>204388.88888888888</v>
      </c>
      <c r="T54" s="29">
        <f t="shared" si="54"/>
        <v>204388.88888888888</v>
      </c>
      <c r="U54" s="29">
        <f t="shared" si="54"/>
        <v>286388.88888888888</v>
      </c>
      <c r="V54" s="29">
        <f t="shared" si="54"/>
        <v>286388.88888888888</v>
      </c>
      <c r="W54" s="29">
        <f t="shared" si="54"/>
        <v>286388.88888888888</v>
      </c>
      <c r="X54" s="29">
        <f t="shared" si="54"/>
        <v>286388.88888888888</v>
      </c>
      <c r="Y54" s="29">
        <f t="shared" si="54"/>
        <v>286388.88888888888</v>
      </c>
      <c r="Z54" s="29">
        <f t="shared" si="54"/>
        <v>286388.88888888888</v>
      </c>
      <c r="AA54" s="29">
        <f t="shared" si="54"/>
        <v>596571.11111111112</v>
      </c>
      <c r="AB54" s="29">
        <f t="shared" si="54"/>
        <v>596571.11111111112</v>
      </c>
      <c r="AC54" s="29">
        <f t="shared" si="54"/>
        <v>596571.11111111112</v>
      </c>
      <c r="AD54" s="29">
        <f t="shared" si="54"/>
        <v>599691.11111111112</v>
      </c>
      <c r="AE54" s="29">
        <f t="shared" si="54"/>
        <v>599691.11111111112</v>
      </c>
      <c r="AF54" s="29">
        <f t="shared" si="54"/>
        <v>599691.11111111112</v>
      </c>
      <c r="AG54" s="29">
        <f t="shared" si="54"/>
        <v>1034371.1111111111</v>
      </c>
      <c r="AH54" s="29">
        <f t="shared" si="54"/>
        <v>1034371.1111111111</v>
      </c>
      <c r="AI54" s="29">
        <f>SUM(AI48:AI53)</f>
        <v>1034371.1111111111</v>
      </c>
      <c r="AJ54" s="29">
        <f t="shared" ref="AJ54:AX54" si="55">SUM(AJ48:AJ53)</f>
        <v>1034371.1111111111</v>
      </c>
      <c r="AK54" s="29">
        <f t="shared" si="55"/>
        <v>1034371.1111111111</v>
      </c>
      <c r="AL54" s="29">
        <f t="shared" si="55"/>
        <v>1055204.4444444445</v>
      </c>
      <c r="AM54" s="29">
        <f t="shared" si="55"/>
        <v>1902855.5555555555</v>
      </c>
      <c r="AN54" s="29">
        <f t="shared" si="55"/>
        <v>1902855.5555555555</v>
      </c>
      <c r="AO54" s="29">
        <f t="shared" si="55"/>
        <v>1902855.5555555555</v>
      </c>
      <c r="AP54" s="29">
        <f t="shared" si="55"/>
        <v>1895911.111111111</v>
      </c>
      <c r="AQ54" s="29">
        <f t="shared" si="55"/>
        <v>1895911.111111111</v>
      </c>
      <c r="AR54" s="29">
        <f t="shared" si="55"/>
        <v>1895911.111111111</v>
      </c>
      <c r="AS54" s="29">
        <f t="shared" si="55"/>
        <v>3027311.111111111</v>
      </c>
      <c r="AT54" s="29">
        <f t="shared" si="55"/>
        <v>3027311.111111111</v>
      </c>
      <c r="AU54" s="29">
        <f t="shared" si="55"/>
        <v>3027311.111111111</v>
      </c>
      <c r="AV54" s="29">
        <f t="shared" si="55"/>
        <v>3027311.111111111</v>
      </c>
      <c r="AW54" s="29">
        <f t="shared" si="55"/>
        <v>3027311.111111111</v>
      </c>
      <c r="AX54" s="29">
        <f t="shared" si="55"/>
        <v>3027311.111111111</v>
      </c>
      <c r="AY54" s="29"/>
    </row>
    <row r="55" spans="1:51" x14ac:dyDescent="0.25">
      <c r="B55" s="15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</row>
    <row r="56" spans="1:51" x14ac:dyDescent="0.25">
      <c r="A56" s="10" t="s">
        <v>144</v>
      </c>
      <c r="B56" s="15" t="s">
        <v>25</v>
      </c>
      <c r="C56" s="29">
        <f>C45+C54</f>
        <v>319930.55555555562</v>
      </c>
      <c r="D56" s="29">
        <f t="shared" ref="D56:AW56" si="56">D45+D54</f>
        <v>319930.55555555562</v>
      </c>
      <c r="E56" s="29">
        <f t="shared" si="56"/>
        <v>319930.55555555562</v>
      </c>
      <c r="F56" s="29">
        <f t="shared" si="56"/>
        <v>326875.00000000006</v>
      </c>
      <c r="G56" s="29">
        <f t="shared" si="56"/>
        <v>326875.00000000006</v>
      </c>
      <c r="H56" s="29">
        <f t="shared" si="56"/>
        <v>326875.00000000006</v>
      </c>
      <c r="I56" s="29">
        <f t="shared" si="56"/>
        <v>326875.00000000006</v>
      </c>
      <c r="J56" s="29">
        <f t="shared" si="56"/>
        <v>326875.00000000006</v>
      </c>
      <c r="K56" s="29">
        <f t="shared" si="56"/>
        <v>326875.00000000006</v>
      </c>
      <c r="L56" s="29">
        <f t="shared" si="56"/>
        <v>326875.00000000006</v>
      </c>
      <c r="M56" s="29">
        <f t="shared" si="56"/>
        <v>326875.00000000006</v>
      </c>
      <c r="N56" s="29">
        <f t="shared" si="56"/>
        <v>326875.00000000006</v>
      </c>
      <c r="O56" s="29">
        <f t="shared" si="56"/>
        <v>607034.72222222225</v>
      </c>
      <c r="P56" s="29">
        <f t="shared" si="56"/>
        <v>622659.72222222225</v>
      </c>
      <c r="Q56" s="29">
        <f t="shared" si="56"/>
        <v>622659.72222222225</v>
      </c>
      <c r="R56" s="29">
        <f t="shared" si="56"/>
        <v>740534.72222222225</v>
      </c>
      <c r="S56" s="29">
        <f t="shared" si="56"/>
        <v>740534.72222222225</v>
      </c>
      <c r="T56" s="29">
        <f t="shared" si="56"/>
        <v>740534.72222222225</v>
      </c>
      <c r="U56" s="29">
        <f t="shared" si="56"/>
        <v>918159.72222222225</v>
      </c>
      <c r="V56" s="29">
        <f t="shared" si="56"/>
        <v>918159.72222222225</v>
      </c>
      <c r="W56" s="29">
        <f t="shared" si="56"/>
        <v>918159.72222222225</v>
      </c>
      <c r="X56" s="29">
        <f t="shared" si="56"/>
        <v>918159.72222222225</v>
      </c>
      <c r="Y56" s="29">
        <f t="shared" si="56"/>
        <v>918159.72222222225</v>
      </c>
      <c r="Z56" s="29">
        <f t="shared" si="56"/>
        <v>918159.72222222225</v>
      </c>
      <c r="AA56" s="29">
        <f t="shared" si="56"/>
        <v>1778291.9444444445</v>
      </c>
      <c r="AB56" s="29">
        <f t="shared" si="56"/>
        <v>1778291.9444444445</v>
      </c>
      <c r="AC56" s="29">
        <f t="shared" si="56"/>
        <v>1778291.9444444445</v>
      </c>
      <c r="AD56" s="29">
        <f t="shared" si="56"/>
        <v>1786311.9444444445</v>
      </c>
      <c r="AE56" s="29">
        <f t="shared" si="56"/>
        <v>1786311.9444444445</v>
      </c>
      <c r="AF56" s="29">
        <f t="shared" si="56"/>
        <v>1786311.9444444445</v>
      </c>
      <c r="AG56" s="29">
        <f t="shared" si="56"/>
        <v>2868966.9444444445</v>
      </c>
      <c r="AH56" s="29">
        <f t="shared" si="56"/>
        <v>2868966.9444444445</v>
      </c>
      <c r="AI56" s="29">
        <f t="shared" si="56"/>
        <v>2868966.9444444445</v>
      </c>
      <c r="AJ56" s="29">
        <f t="shared" si="56"/>
        <v>2868966.9444444445</v>
      </c>
      <c r="AK56" s="29">
        <f t="shared" si="56"/>
        <v>2868966.9444444445</v>
      </c>
      <c r="AL56" s="29">
        <f t="shared" si="56"/>
        <v>2889800.277777778</v>
      </c>
      <c r="AM56" s="29">
        <f t="shared" si="56"/>
        <v>6195209.722222222</v>
      </c>
      <c r="AN56" s="29">
        <f t="shared" si="56"/>
        <v>6195209.722222222</v>
      </c>
      <c r="AO56" s="29">
        <f t="shared" si="56"/>
        <v>6195209.722222222</v>
      </c>
      <c r="AP56" s="29">
        <f t="shared" si="56"/>
        <v>6188265.277777778</v>
      </c>
      <c r="AQ56" s="29">
        <f t="shared" si="56"/>
        <v>6188265.277777778</v>
      </c>
      <c r="AR56" s="29">
        <f t="shared" si="56"/>
        <v>6188265.277777778</v>
      </c>
      <c r="AS56" s="29">
        <f t="shared" si="56"/>
        <v>9520540.2777777761</v>
      </c>
      <c r="AT56" s="29">
        <f t="shared" si="56"/>
        <v>9520540.2777777761</v>
      </c>
      <c r="AU56" s="29">
        <f t="shared" si="56"/>
        <v>9520540.2777777761</v>
      </c>
      <c r="AV56" s="29">
        <f t="shared" si="56"/>
        <v>9520540.2777777761</v>
      </c>
      <c r="AW56" s="29">
        <f t="shared" si="56"/>
        <v>9520540.2777777761</v>
      </c>
      <c r="AX56" s="29">
        <f>AX45+AX54</f>
        <v>9520540.2777777761</v>
      </c>
      <c r="AY56" s="29"/>
    </row>
    <row r="57" spans="1:51" x14ac:dyDescent="0.25">
      <c r="B57" s="15"/>
    </row>
    <row r="58" spans="1:51" ht="15.75" thickBot="1" x14ac:dyDescent="0.3">
      <c r="B58" s="15" t="s">
        <v>27</v>
      </c>
      <c r="C58" s="39">
        <f>C31-C56</f>
        <v>-329930.55555555562</v>
      </c>
      <c r="D58" s="39">
        <f t="shared" ref="D58:AW58" si="57">D31-D56</f>
        <v>-329930.55555555562</v>
      </c>
      <c r="E58" s="39">
        <f t="shared" si="57"/>
        <v>-329930.55555555562</v>
      </c>
      <c r="F58" s="39">
        <f t="shared" si="57"/>
        <v>-336875.00000000006</v>
      </c>
      <c r="G58" s="39">
        <f t="shared" si="57"/>
        <v>-336875.00000000006</v>
      </c>
      <c r="H58" s="39">
        <f t="shared" si="57"/>
        <v>-336875.00000000006</v>
      </c>
      <c r="I58" s="39">
        <f t="shared" si="57"/>
        <v>-336875.00000000006</v>
      </c>
      <c r="J58" s="39">
        <f t="shared" si="57"/>
        <v>-336875.00000000006</v>
      </c>
      <c r="K58" s="39">
        <f t="shared" si="57"/>
        <v>-336875.00000000006</v>
      </c>
      <c r="L58" s="39">
        <f t="shared" si="57"/>
        <v>-336875.00000000006</v>
      </c>
      <c r="M58" s="39">
        <f t="shared" si="57"/>
        <v>-336875.00000000006</v>
      </c>
      <c r="N58" s="39">
        <f t="shared" si="57"/>
        <v>-336875.00000000006</v>
      </c>
      <c r="O58" s="39">
        <f t="shared" si="57"/>
        <v>-628909.72222222225</v>
      </c>
      <c r="P58" s="39">
        <f t="shared" si="57"/>
        <v>-641201.38888888888</v>
      </c>
      <c r="Q58" s="39">
        <f t="shared" si="57"/>
        <v>-637868.05555555562</v>
      </c>
      <c r="R58" s="39">
        <f t="shared" si="57"/>
        <v>-742409.72222222225</v>
      </c>
      <c r="S58" s="39">
        <f t="shared" si="57"/>
        <v>-734284.72222222225</v>
      </c>
      <c r="T58" s="39">
        <f t="shared" si="57"/>
        <v>-720951.38888888888</v>
      </c>
      <c r="U58" s="39">
        <f t="shared" si="57"/>
        <v>-878784.72222222225</v>
      </c>
      <c r="V58" s="39">
        <f t="shared" si="57"/>
        <v>-853784.72222222225</v>
      </c>
      <c r="W58" s="39">
        <f t="shared" si="57"/>
        <v>-833993.05555555562</v>
      </c>
      <c r="X58" s="39">
        <f t="shared" si="57"/>
        <v>-814201.38888888888</v>
      </c>
      <c r="Y58" s="39">
        <f t="shared" si="57"/>
        <v>-794409.72222222225</v>
      </c>
      <c r="Z58" s="39">
        <f t="shared" si="57"/>
        <v>-769409.72222222225</v>
      </c>
      <c r="AA58" s="39">
        <f t="shared" si="57"/>
        <v>-1580833.6111111112</v>
      </c>
      <c r="AB58" s="39">
        <f t="shared" si="57"/>
        <v>-1516916.9444444445</v>
      </c>
      <c r="AC58" s="39">
        <f t="shared" si="57"/>
        <v>-1453000.277777778</v>
      </c>
      <c r="AD58" s="39">
        <f t="shared" si="57"/>
        <v>-1398436.9444444445</v>
      </c>
      <c r="AE58" s="39">
        <f t="shared" si="57"/>
        <v>-1335853.6111111112</v>
      </c>
      <c r="AF58" s="39">
        <f t="shared" si="57"/>
        <v>-1273270.277777778</v>
      </c>
      <c r="AG58" s="39">
        <f t="shared" si="57"/>
        <v>-2224300.277777778</v>
      </c>
      <c r="AH58" s="39">
        <f t="shared" si="57"/>
        <v>-2087466.9444444445</v>
      </c>
      <c r="AI58" s="39">
        <f t="shared" si="57"/>
        <v>-1955841.9444444445</v>
      </c>
      <c r="AJ58" s="39">
        <f t="shared" si="57"/>
        <v>-1824216.9444444445</v>
      </c>
      <c r="AK58" s="39">
        <f t="shared" si="57"/>
        <v>-1687383.6111111112</v>
      </c>
      <c r="AL58" s="39">
        <f t="shared" si="57"/>
        <v>-1576591.9444444447</v>
      </c>
      <c r="AM58" s="39">
        <f t="shared" si="57"/>
        <v>-4529668.055555556</v>
      </c>
      <c r="AN58" s="39">
        <f t="shared" si="57"/>
        <v>-4177334.722222222</v>
      </c>
      <c r="AO58" s="39">
        <f t="shared" si="57"/>
        <v>-3825001.388888889</v>
      </c>
      <c r="AP58" s="39">
        <f t="shared" si="57"/>
        <v>-3474390.277777778</v>
      </c>
      <c r="AQ58" s="39">
        <f t="shared" si="57"/>
        <v>-3130723.611111111</v>
      </c>
      <c r="AR58" s="39">
        <f t="shared" si="57"/>
        <v>-2787056.944444445</v>
      </c>
      <c r="AS58" s="39">
        <f t="shared" si="57"/>
        <v>-5548665.2777777761</v>
      </c>
      <c r="AT58" s="39">
        <f t="shared" si="57"/>
        <v>-4977998.6111111091</v>
      </c>
      <c r="AU58" s="39">
        <f t="shared" si="57"/>
        <v>-4407331.9444444431</v>
      </c>
      <c r="AV58" s="39">
        <f t="shared" si="57"/>
        <v>-3836665.2777777761</v>
      </c>
      <c r="AW58" s="39">
        <f t="shared" si="57"/>
        <v>-3260790.2777777761</v>
      </c>
      <c r="AX58" s="39">
        <f>AX31-AX56</f>
        <v>-2690123.6111111101</v>
      </c>
      <c r="AY58" s="25"/>
    </row>
    <row r="59" spans="1:51" s="30" customFormat="1" ht="15.75" thickTop="1" x14ac:dyDescent="0.25">
      <c r="B59" s="30" t="s">
        <v>113</v>
      </c>
      <c r="C59" s="31" t="str">
        <f t="shared" ref="C59:AW59" si="58">IFERROR(C58/C16,"")</f>
        <v/>
      </c>
      <c r="D59" s="40" t="str">
        <f t="shared" si="58"/>
        <v/>
      </c>
      <c r="E59" s="40" t="str">
        <f t="shared" si="58"/>
        <v/>
      </c>
      <c r="F59" s="40" t="str">
        <f t="shared" si="58"/>
        <v/>
      </c>
      <c r="G59" s="40" t="str">
        <f t="shared" si="58"/>
        <v/>
      </c>
      <c r="H59" s="40" t="str">
        <f t="shared" si="58"/>
        <v/>
      </c>
      <c r="I59" s="40" t="str">
        <f t="shared" si="58"/>
        <v/>
      </c>
      <c r="J59" s="40" t="str">
        <f t="shared" si="58"/>
        <v/>
      </c>
      <c r="K59" s="40" t="str">
        <f t="shared" si="58"/>
        <v/>
      </c>
      <c r="L59" s="40" t="str">
        <f t="shared" si="58"/>
        <v/>
      </c>
      <c r="M59" s="40" t="str">
        <f t="shared" si="58"/>
        <v/>
      </c>
      <c r="N59" s="40" t="str">
        <f t="shared" si="58"/>
        <v/>
      </c>
      <c r="O59" s="40">
        <f t="shared" si="58"/>
        <v>-188.67291666666668</v>
      </c>
      <c r="P59" s="40">
        <f t="shared" si="58"/>
        <v>-96.180208333333326</v>
      </c>
      <c r="Q59" s="40">
        <f t="shared" si="58"/>
        <v>-63.78680555555556</v>
      </c>
      <c r="R59" s="40">
        <f t="shared" si="58"/>
        <v>-31.817559523809528</v>
      </c>
      <c r="S59" s="40">
        <f t="shared" si="58"/>
        <v>-20.025946969696971</v>
      </c>
      <c r="T59" s="40">
        <f t="shared" si="58"/>
        <v>-14.419027777777778</v>
      </c>
      <c r="U59" s="40">
        <f t="shared" si="58"/>
        <v>-11.71712962962963</v>
      </c>
      <c r="V59" s="40">
        <f t="shared" si="58"/>
        <v>-8.5378472222222221</v>
      </c>
      <c r="W59" s="40">
        <f t="shared" si="58"/>
        <v>-6.6719444444444447</v>
      </c>
      <c r="X59" s="40">
        <f t="shared" si="58"/>
        <v>-5.4280092592592588</v>
      </c>
      <c r="Y59" s="40">
        <f t="shared" si="58"/>
        <v>-4.5394841269841271</v>
      </c>
      <c r="Z59" s="40">
        <f t="shared" si="58"/>
        <v>-3.8470486111111111</v>
      </c>
      <c r="AA59" s="40">
        <f t="shared" si="58"/>
        <v>-5.7624554475496161</v>
      </c>
      <c r="AB59" s="40">
        <f t="shared" si="58"/>
        <v>-4.3506222115997453</v>
      </c>
      <c r="AC59" s="40">
        <f t="shared" si="58"/>
        <v>-3.4349888363540853</v>
      </c>
      <c r="AD59" s="40">
        <f t="shared" si="58"/>
        <v>-2.8194293234767027</v>
      </c>
      <c r="AE59" s="40">
        <f t="shared" si="58"/>
        <v>-2.3477216363991409</v>
      </c>
      <c r="AF59" s="40">
        <f t="shared" si="58"/>
        <v>-1.9832870370370375</v>
      </c>
      <c r="AG59" s="40">
        <f t="shared" si="58"/>
        <v>-2.7815343198554956</v>
      </c>
      <c r="AH59" s="40">
        <f t="shared" si="58"/>
        <v>-2.1805016829155059</v>
      </c>
      <c r="AI59" s="40">
        <f t="shared" si="58"/>
        <v>-1.754118335824614</v>
      </c>
      <c r="AJ59" s="40">
        <f t="shared" si="58"/>
        <v>-1.43338156975729</v>
      </c>
      <c r="AK59" s="40">
        <f t="shared" si="58"/>
        <v>-1.1797135477355707</v>
      </c>
      <c r="AL59" s="40">
        <f t="shared" si="58"/>
        <v>-0.99281608592219439</v>
      </c>
      <c r="AM59" s="40">
        <f t="shared" si="58"/>
        <v>-2.2616300518709607</v>
      </c>
      <c r="AN59" s="40">
        <f t="shared" si="58"/>
        <v>-1.7278373316788456</v>
      </c>
      <c r="AO59" s="40">
        <f t="shared" si="58"/>
        <v>-1.3503976659801904</v>
      </c>
      <c r="AP59" s="40">
        <f t="shared" si="58"/>
        <v>-1.0727841532866751</v>
      </c>
      <c r="AQ59" s="40">
        <f t="shared" si="58"/>
        <v>-0.85894835916899104</v>
      </c>
      <c r="AR59" s="40">
        <f t="shared" si="58"/>
        <v>-0.68799233385446679</v>
      </c>
      <c r="AS59" s="40">
        <f t="shared" si="58"/>
        <v>-1.1741136189972372</v>
      </c>
      <c r="AT59" s="40">
        <f t="shared" si="58"/>
        <v>-0.92173779986009918</v>
      </c>
      <c r="AU59" s="40">
        <f t="shared" si="58"/>
        <v>-0.72542703389752994</v>
      </c>
      <c r="AV59" s="40">
        <f t="shared" si="58"/>
        <v>-0.56836678847135103</v>
      </c>
      <c r="AW59" s="40">
        <f t="shared" si="58"/>
        <v>-0.4391538162255989</v>
      </c>
      <c r="AX59" s="40">
        <f>IFERROR(AX58/AX16,"")</f>
        <v>-0.33211402606310003</v>
      </c>
      <c r="AY59" s="32"/>
    </row>
    <row r="60" spans="1:51" x14ac:dyDescent="0.25">
      <c r="B60" s="1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x14ac:dyDescent="0.25">
      <c r="B61" s="15" t="s">
        <v>30</v>
      </c>
      <c r="C61" s="41">
        <f>C58</f>
        <v>-329930.55555555562</v>
      </c>
      <c r="D61" s="41">
        <f>D58+C61</f>
        <v>-659861.11111111124</v>
      </c>
      <c r="E61" s="41">
        <f t="shared" ref="E61:AX61" si="59">E58+D61</f>
        <v>-989791.66666666686</v>
      </c>
      <c r="F61" s="41">
        <f t="shared" si="59"/>
        <v>-1326666.666666667</v>
      </c>
      <c r="G61" s="41">
        <f t="shared" si="59"/>
        <v>-1663541.666666667</v>
      </c>
      <c r="H61" s="41">
        <f t="shared" si="59"/>
        <v>-2000416.666666667</v>
      </c>
      <c r="I61" s="41">
        <f t="shared" si="59"/>
        <v>-2337291.666666667</v>
      </c>
      <c r="J61" s="41">
        <f t="shared" si="59"/>
        <v>-2674166.666666667</v>
      </c>
      <c r="K61" s="41">
        <f t="shared" si="59"/>
        <v>-3011041.666666667</v>
      </c>
      <c r="L61" s="41">
        <f t="shared" si="59"/>
        <v>-3347916.666666667</v>
      </c>
      <c r="M61" s="41">
        <f t="shared" si="59"/>
        <v>-3684791.666666667</v>
      </c>
      <c r="N61" s="41">
        <f t="shared" si="59"/>
        <v>-4021666.666666667</v>
      </c>
      <c r="O61" s="41">
        <f t="shared" si="59"/>
        <v>-4650576.388888889</v>
      </c>
      <c r="P61" s="41">
        <f t="shared" si="59"/>
        <v>-5291777.777777778</v>
      </c>
      <c r="Q61" s="41">
        <f t="shared" si="59"/>
        <v>-5929645.833333334</v>
      </c>
      <c r="R61" s="41">
        <f t="shared" si="59"/>
        <v>-6672055.555555556</v>
      </c>
      <c r="S61" s="41">
        <f t="shared" si="59"/>
        <v>-7406340.277777778</v>
      </c>
      <c r="T61" s="41">
        <f t="shared" si="59"/>
        <v>-8127291.666666667</v>
      </c>
      <c r="U61" s="41">
        <f t="shared" si="59"/>
        <v>-9006076.3888888899</v>
      </c>
      <c r="V61" s="41">
        <f t="shared" si="59"/>
        <v>-9859861.1111111119</v>
      </c>
      <c r="W61" s="41">
        <f t="shared" si="59"/>
        <v>-10693854.166666668</v>
      </c>
      <c r="X61" s="41">
        <f t="shared" si="59"/>
        <v>-11508055.555555556</v>
      </c>
      <c r="Y61" s="41">
        <f t="shared" si="59"/>
        <v>-12302465.277777778</v>
      </c>
      <c r="Z61" s="41">
        <f t="shared" si="59"/>
        <v>-13071875</v>
      </c>
      <c r="AA61" s="41">
        <f t="shared" si="59"/>
        <v>-14652708.611111112</v>
      </c>
      <c r="AB61" s="41">
        <f t="shared" si="59"/>
        <v>-16169625.555555556</v>
      </c>
      <c r="AC61" s="41">
        <f t="shared" si="59"/>
        <v>-17622625.833333336</v>
      </c>
      <c r="AD61" s="41">
        <f t="shared" si="59"/>
        <v>-19021062.77777778</v>
      </c>
      <c r="AE61" s="41">
        <f t="shared" si="59"/>
        <v>-20356916.388888892</v>
      </c>
      <c r="AF61" s="41">
        <f t="shared" si="59"/>
        <v>-21630186.666666672</v>
      </c>
      <c r="AG61" s="41">
        <f t="shared" si="59"/>
        <v>-23854486.944444448</v>
      </c>
      <c r="AH61" s="41">
        <f t="shared" si="59"/>
        <v>-25941953.888888892</v>
      </c>
      <c r="AI61" s="41">
        <f t="shared" si="59"/>
        <v>-27897795.833333336</v>
      </c>
      <c r="AJ61" s="41">
        <f t="shared" si="59"/>
        <v>-29722012.77777778</v>
      </c>
      <c r="AK61" s="41">
        <f t="shared" si="59"/>
        <v>-31409396.388888892</v>
      </c>
      <c r="AL61" s="41">
        <f t="shared" si="59"/>
        <v>-32985988.333333336</v>
      </c>
      <c r="AM61" s="41">
        <f t="shared" si="59"/>
        <v>-37515656.388888896</v>
      </c>
      <c r="AN61" s="41">
        <f t="shared" si="59"/>
        <v>-41692991.111111119</v>
      </c>
      <c r="AO61" s="41">
        <f t="shared" si="59"/>
        <v>-45517992.500000007</v>
      </c>
      <c r="AP61" s="41">
        <f t="shared" si="59"/>
        <v>-48992382.777777784</v>
      </c>
      <c r="AQ61" s="41">
        <f t="shared" si="59"/>
        <v>-52123106.388888896</v>
      </c>
      <c r="AR61" s="41">
        <f t="shared" si="59"/>
        <v>-54910163.333333343</v>
      </c>
      <c r="AS61" s="41">
        <f t="shared" si="59"/>
        <v>-60458828.611111119</v>
      </c>
      <c r="AT61" s="41">
        <f t="shared" si="59"/>
        <v>-65436827.222222231</v>
      </c>
      <c r="AU61" s="41">
        <f t="shared" si="59"/>
        <v>-69844159.166666672</v>
      </c>
      <c r="AV61" s="41">
        <f t="shared" si="59"/>
        <v>-73680824.444444448</v>
      </c>
      <c r="AW61" s="41">
        <f t="shared" si="59"/>
        <v>-76941614.722222224</v>
      </c>
      <c r="AX61" s="41">
        <f t="shared" si="59"/>
        <v>-79631738.333333328</v>
      </c>
      <c r="AY61" s="42"/>
    </row>
    <row r="62" spans="1:51" x14ac:dyDescent="0.25">
      <c r="B62" s="15" t="s">
        <v>31</v>
      </c>
      <c r="C62" s="41">
        <f>IF(C61&gt;0,C58*0.21,0)</f>
        <v>0</v>
      </c>
      <c r="D62" s="41">
        <f t="shared" ref="D62:AX62" si="60">IF(D61&gt;0,D58*0.21,0)</f>
        <v>0</v>
      </c>
      <c r="E62" s="41">
        <f t="shared" si="60"/>
        <v>0</v>
      </c>
      <c r="F62" s="41">
        <f t="shared" si="60"/>
        <v>0</v>
      </c>
      <c r="G62" s="41">
        <f t="shared" si="60"/>
        <v>0</v>
      </c>
      <c r="H62" s="41">
        <f t="shared" si="60"/>
        <v>0</v>
      </c>
      <c r="I62" s="41">
        <f t="shared" si="60"/>
        <v>0</v>
      </c>
      <c r="J62" s="41">
        <f t="shared" si="60"/>
        <v>0</v>
      </c>
      <c r="K62" s="41">
        <f t="shared" si="60"/>
        <v>0</v>
      </c>
      <c r="L62" s="41">
        <f t="shared" si="60"/>
        <v>0</v>
      </c>
      <c r="M62" s="41">
        <f t="shared" si="60"/>
        <v>0</v>
      </c>
      <c r="N62" s="41">
        <f t="shared" si="60"/>
        <v>0</v>
      </c>
      <c r="O62" s="41">
        <f t="shared" si="60"/>
        <v>0</v>
      </c>
      <c r="P62" s="41">
        <f t="shared" si="60"/>
        <v>0</v>
      </c>
      <c r="Q62" s="41">
        <f t="shared" si="60"/>
        <v>0</v>
      </c>
      <c r="R62" s="41">
        <f t="shared" si="60"/>
        <v>0</v>
      </c>
      <c r="S62" s="41">
        <f t="shared" si="60"/>
        <v>0</v>
      </c>
      <c r="T62" s="41">
        <f t="shared" si="60"/>
        <v>0</v>
      </c>
      <c r="U62" s="41">
        <f t="shared" si="60"/>
        <v>0</v>
      </c>
      <c r="V62" s="41">
        <f t="shared" si="60"/>
        <v>0</v>
      </c>
      <c r="W62" s="41">
        <f t="shared" si="60"/>
        <v>0</v>
      </c>
      <c r="X62" s="41">
        <f t="shared" si="60"/>
        <v>0</v>
      </c>
      <c r="Y62" s="41">
        <f t="shared" si="60"/>
        <v>0</v>
      </c>
      <c r="Z62" s="41">
        <f t="shared" si="60"/>
        <v>0</v>
      </c>
      <c r="AA62" s="41">
        <f t="shared" si="60"/>
        <v>0</v>
      </c>
      <c r="AB62" s="41">
        <f t="shared" si="60"/>
        <v>0</v>
      </c>
      <c r="AC62" s="41">
        <f t="shared" si="60"/>
        <v>0</v>
      </c>
      <c r="AD62" s="41">
        <f t="shared" si="60"/>
        <v>0</v>
      </c>
      <c r="AE62" s="41">
        <f t="shared" si="60"/>
        <v>0</v>
      </c>
      <c r="AF62" s="41">
        <f t="shared" si="60"/>
        <v>0</v>
      </c>
      <c r="AG62" s="41">
        <f t="shared" si="60"/>
        <v>0</v>
      </c>
      <c r="AH62" s="41">
        <f t="shared" si="60"/>
        <v>0</v>
      </c>
      <c r="AI62" s="41">
        <f t="shared" si="60"/>
        <v>0</v>
      </c>
      <c r="AJ62" s="41">
        <f t="shared" si="60"/>
        <v>0</v>
      </c>
      <c r="AK62" s="41">
        <f t="shared" si="60"/>
        <v>0</v>
      </c>
      <c r="AL62" s="41">
        <f t="shared" si="60"/>
        <v>0</v>
      </c>
      <c r="AM62" s="41">
        <f t="shared" si="60"/>
        <v>0</v>
      </c>
      <c r="AN62" s="41">
        <f t="shared" si="60"/>
        <v>0</v>
      </c>
      <c r="AO62" s="41">
        <f t="shared" si="60"/>
        <v>0</v>
      </c>
      <c r="AP62" s="41">
        <f t="shared" si="60"/>
        <v>0</v>
      </c>
      <c r="AQ62" s="41">
        <f t="shared" si="60"/>
        <v>0</v>
      </c>
      <c r="AR62" s="41">
        <f t="shared" si="60"/>
        <v>0</v>
      </c>
      <c r="AS62" s="41">
        <f t="shared" si="60"/>
        <v>0</v>
      </c>
      <c r="AT62" s="41">
        <f t="shared" si="60"/>
        <v>0</v>
      </c>
      <c r="AU62" s="41">
        <f t="shared" si="60"/>
        <v>0</v>
      </c>
      <c r="AV62" s="41">
        <f t="shared" si="60"/>
        <v>0</v>
      </c>
      <c r="AW62" s="41">
        <f t="shared" si="60"/>
        <v>0</v>
      </c>
      <c r="AX62" s="41">
        <f t="shared" si="60"/>
        <v>0</v>
      </c>
      <c r="AY62" s="42"/>
    </row>
    <row r="63" spans="1:51" x14ac:dyDescent="0.25">
      <c r="B63" s="15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2"/>
    </row>
    <row r="64" spans="1:51" s="15" customFormat="1" x14ac:dyDescent="0.25">
      <c r="A64" s="15" t="s">
        <v>144</v>
      </c>
      <c r="B64" s="15" t="s">
        <v>29</v>
      </c>
      <c r="C64" s="43">
        <f>C58-C62</f>
        <v>-329930.55555555562</v>
      </c>
      <c r="D64" s="43">
        <f t="shared" ref="D64:AX64" si="61">D58-D62</f>
        <v>-329930.55555555562</v>
      </c>
      <c r="E64" s="43">
        <f t="shared" si="61"/>
        <v>-329930.55555555562</v>
      </c>
      <c r="F64" s="43">
        <f t="shared" si="61"/>
        <v>-336875.00000000006</v>
      </c>
      <c r="G64" s="43">
        <f t="shared" si="61"/>
        <v>-336875.00000000006</v>
      </c>
      <c r="H64" s="43">
        <f t="shared" si="61"/>
        <v>-336875.00000000006</v>
      </c>
      <c r="I64" s="43">
        <f t="shared" si="61"/>
        <v>-336875.00000000006</v>
      </c>
      <c r="J64" s="43">
        <f t="shared" si="61"/>
        <v>-336875.00000000006</v>
      </c>
      <c r="K64" s="43">
        <f t="shared" si="61"/>
        <v>-336875.00000000006</v>
      </c>
      <c r="L64" s="43">
        <f t="shared" si="61"/>
        <v>-336875.00000000006</v>
      </c>
      <c r="M64" s="43">
        <f t="shared" si="61"/>
        <v>-336875.00000000006</v>
      </c>
      <c r="N64" s="43">
        <f t="shared" si="61"/>
        <v>-336875.00000000006</v>
      </c>
      <c r="O64" s="43">
        <f t="shared" si="61"/>
        <v>-628909.72222222225</v>
      </c>
      <c r="P64" s="43">
        <f t="shared" si="61"/>
        <v>-641201.38888888888</v>
      </c>
      <c r="Q64" s="43">
        <f t="shared" si="61"/>
        <v>-637868.05555555562</v>
      </c>
      <c r="R64" s="43">
        <f t="shared" si="61"/>
        <v>-742409.72222222225</v>
      </c>
      <c r="S64" s="43">
        <f t="shared" si="61"/>
        <v>-734284.72222222225</v>
      </c>
      <c r="T64" s="43">
        <f t="shared" si="61"/>
        <v>-720951.38888888888</v>
      </c>
      <c r="U64" s="43">
        <f t="shared" si="61"/>
        <v>-878784.72222222225</v>
      </c>
      <c r="V64" s="43">
        <f t="shared" si="61"/>
        <v>-853784.72222222225</v>
      </c>
      <c r="W64" s="43">
        <f t="shared" si="61"/>
        <v>-833993.05555555562</v>
      </c>
      <c r="X64" s="43">
        <f t="shared" si="61"/>
        <v>-814201.38888888888</v>
      </c>
      <c r="Y64" s="43">
        <f t="shared" si="61"/>
        <v>-794409.72222222225</v>
      </c>
      <c r="Z64" s="43">
        <f t="shared" si="61"/>
        <v>-769409.72222222225</v>
      </c>
      <c r="AA64" s="43">
        <f t="shared" si="61"/>
        <v>-1580833.6111111112</v>
      </c>
      <c r="AB64" s="43">
        <f t="shared" si="61"/>
        <v>-1516916.9444444445</v>
      </c>
      <c r="AC64" s="43">
        <f t="shared" si="61"/>
        <v>-1453000.277777778</v>
      </c>
      <c r="AD64" s="43">
        <f t="shared" si="61"/>
        <v>-1398436.9444444445</v>
      </c>
      <c r="AE64" s="43">
        <f t="shared" si="61"/>
        <v>-1335853.6111111112</v>
      </c>
      <c r="AF64" s="43">
        <f t="shared" si="61"/>
        <v>-1273270.277777778</v>
      </c>
      <c r="AG64" s="43">
        <f t="shared" si="61"/>
        <v>-2224300.277777778</v>
      </c>
      <c r="AH64" s="43">
        <f t="shared" si="61"/>
        <v>-2087466.9444444445</v>
      </c>
      <c r="AI64" s="43">
        <f t="shared" si="61"/>
        <v>-1955841.9444444445</v>
      </c>
      <c r="AJ64" s="43">
        <f t="shared" si="61"/>
        <v>-1824216.9444444445</v>
      </c>
      <c r="AK64" s="43">
        <f t="shared" si="61"/>
        <v>-1687383.6111111112</v>
      </c>
      <c r="AL64" s="43">
        <f t="shared" si="61"/>
        <v>-1576591.9444444447</v>
      </c>
      <c r="AM64" s="43">
        <f t="shared" si="61"/>
        <v>-4529668.055555556</v>
      </c>
      <c r="AN64" s="43">
        <f t="shared" si="61"/>
        <v>-4177334.722222222</v>
      </c>
      <c r="AO64" s="43">
        <f t="shared" si="61"/>
        <v>-3825001.388888889</v>
      </c>
      <c r="AP64" s="43">
        <f t="shared" si="61"/>
        <v>-3474390.277777778</v>
      </c>
      <c r="AQ64" s="43">
        <f t="shared" si="61"/>
        <v>-3130723.611111111</v>
      </c>
      <c r="AR64" s="43">
        <f t="shared" si="61"/>
        <v>-2787056.944444445</v>
      </c>
      <c r="AS64" s="43">
        <f t="shared" si="61"/>
        <v>-5548665.2777777761</v>
      </c>
      <c r="AT64" s="43">
        <f t="shared" si="61"/>
        <v>-4977998.6111111091</v>
      </c>
      <c r="AU64" s="43">
        <f t="shared" si="61"/>
        <v>-4407331.9444444431</v>
      </c>
      <c r="AV64" s="43">
        <f t="shared" si="61"/>
        <v>-3836665.2777777761</v>
      </c>
      <c r="AW64" s="43">
        <f t="shared" si="61"/>
        <v>-3260790.2777777761</v>
      </c>
      <c r="AX64" s="43">
        <f t="shared" si="61"/>
        <v>-2690123.6111111101</v>
      </c>
      <c r="AY64" s="44"/>
    </row>
    <row r="65" spans="1:50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50" s="6" customFormat="1" ht="18.75" x14ac:dyDescent="0.3">
      <c r="B66" s="7" t="s">
        <v>54</v>
      </c>
    </row>
    <row r="67" spans="1:50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50" x14ac:dyDescent="0.25">
      <c r="B68" s="33" t="s">
        <v>123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50" x14ac:dyDescent="0.25">
      <c r="B69" s="10" t="s">
        <v>124</v>
      </c>
      <c r="C69" s="25">
        <f>C103</f>
        <v>6683958.333333333</v>
      </c>
      <c r="D69" s="25">
        <f>C69+D103</f>
        <v>6367916.666666666</v>
      </c>
      <c r="E69" s="25">
        <f t="shared" ref="E69:AX69" si="62">D69+E103</f>
        <v>6051874.9999999991</v>
      </c>
      <c r="F69" s="25">
        <f t="shared" si="62"/>
        <v>5485833.3333333321</v>
      </c>
      <c r="G69" s="25">
        <f t="shared" si="62"/>
        <v>5169791.6666666651</v>
      </c>
      <c r="H69" s="25">
        <f t="shared" si="62"/>
        <v>4853749.9999999981</v>
      </c>
      <c r="I69" s="25">
        <f t="shared" si="62"/>
        <v>4537708.3333333312</v>
      </c>
      <c r="J69" s="25">
        <f t="shared" si="62"/>
        <v>4221666.6666666642</v>
      </c>
      <c r="K69" s="25">
        <f t="shared" si="62"/>
        <v>3905624.9999999972</v>
      </c>
      <c r="L69" s="25">
        <f t="shared" si="62"/>
        <v>3589583.3333333302</v>
      </c>
      <c r="M69" s="25">
        <f t="shared" si="62"/>
        <v>3273541.6666666633</v>
      </c>
      <c r="N69" s="25">
        <f t="shared" si="62"/>
        <v>22957499.999999996</v>
      </c>
      <c r="O69" s="25">
        <f t="shared" si="62"/>
        <v>20441645.833333328</v>
      </c>
      <c r="P69" s="25">
        <f t="shared" si="62"/>
        <v>19910166.66666666</v>
      </c>
      <c r="Q69" s="25">
        <f t="shared" si="62"/>
        <v>19378687.499999993</v>
      </c>
      <c r="R69" s="25">
        <f t="shared" si="62"/>
        <v>18849333.333333325</v>
      </c>
      <c r="S69" s="25">
        <f t="shared" si="62"/>
        <v>18314770.833333325</v>
      </c>
      <c r="T69" s="25">
        <f t="shared" si="62"/>
        <v>17780208.333333325</v>
      </c>
      <c r="U69" s="25">
        <f t="shared" si="62"/>
        <v>17202812.499999993</v>
      </c>
      <c r="V69" s="25">
        <f t="shared" si="62"/>
        <v>16625416.666666659</v>
      </c>
      <c r="W69" s="25">
        <f t="shared" si="62"/>
        <v>16042812.499999993</v>
      </c>
      <c r="X69" s="25">
        <f t="shared" si="62"/>
        <v>15454999.999999993</v>
      </c>
      <c r="Y69" s="25">
        <f t="shared" si="62"/>
        <v>14861979.166666659</v>
      </c>
      <c r="Z69" s="25">
        <f t="shared" si="62"/>
        <v>14268958.333333325</v>
      </c>
      <c r="AA69" s="25">
        <f t="shared" si="62"/>
        <v>10019402.499999993</v>
      </c>
      <c r="AB69" s="25">
        <f t="shared" si="62"/>
        <v>9259429.9999999925</v>
      </c>
      <c r="AC69" s="25">
        <f t="shared" si="62"/>
        <v>8489040.8333333265</v>
      </c>
      <c r="AD69" s="25">
        <f t="shared" si="62"/>
        <v>47804214.999999993</v>
      </c>
      <c r="AE69" s="25">
        <f t="shared" si="62"/>
        <v>47108972.499999993</v>
      </c>
      <c r="AF69" s="25">
        <f t="shared" si="62"/>
        <v>46403313.333333328</v>
      </c>
      <c r="AG69" s="25">
        <f t="shared" si="62"/>
        <v>45744957.499999993</v>
      </c>
      <c r="AH69" s="25">
        <f t="shared" si="62"/>
        <v>45065768.333333328</v>
      </c>
      <c r="AI69" s="25">
        <f t="shared" si="62"/>
        <v>44360537.499999993</v>
      </c>
      <c r="AJ69" s="25">
        <f t="shared" si="62"/>
        <v>43629264.999999993</v>
      </c>
      <c r="AK69" s="25">
        <f t="shared" si="62"/>
        <v>42877159.166666657</v>
      </c>
      <c r="AL69" s="25">
        <f t="shared" si="62"/>
        <v>41099011.666666657</v>
      </c>
      <c r="AM69" s="25">
        <f t="shared" si="62"/>
        <v>40657065.833333321</v>
      </c>
      <c r="AN69" s="25">
        <f t="shared" si="62"/>
        <v>40152619.999999985</v>
      </c>
      <c r="AO69" s="25">
        <f t="shared" si="62"/>
        <v>39585674.166666649</v>
      </c>
      <c r="AP69" s="25">
        <f t="shared" si="62"/>
        <v>38956228.333333313</v>
      </c>
      <c r="AQ69" s="25">
        <f t="shared" si="62"/>
        <v>38264282.499999985</v>
      </c>
      <c r="AR69" s="25">
        <f t="shared" si="62"/>
        <v>37509836.666666649</v>
      </c>
      <c r="AS69" s="25">
        <f t="shared" si="62"/>
        <v>37698949.166666649</v>
      </c>
      <c r="AT69" s="25">
        <f t="shared" si="62"/>
        <v>37783894.999999985</v>
      </c>
      <c r="AU69" s="25">
        <f t="shared" si="62"/>
        <v>37764674.166666657</v>
      </c>
      <c r="AV69" s="25">
        <f t="shared" si="62"/>
        <v>37641286.666666657</v>
      </c>
      <c r="AW69" s="25">
        <f t="shared" si="62"/>
        <v>37418940.833333328</v>
      </c>
      <c r="AX69" s="25">
        <f t="shared" si="62"/>
        <v>37092428.333333328</v>
      </c>
    </row>
    <row r="70" spans="1:50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50" x14ac:dyDescent="0.25">
      <c r="B71" s="10" t="s">
        <v>131</v>
      </c>
      <c r="C71" s="35">
        <f>'CAPEX &amp; Depreciation'!C14</f>
        <v>500000</v>
      </c>
      <c r="D71" s="45">
        <f>C71+'CAPEX &amp; Depreciation'!D14</f>
        <v>500000</v>
      </c>
      <c r="E71" s="45">
        <f>D71+'CAPEX &amp; Depreciation'!E14</f>
        <v>500000</v>
      </c>
      <c r="F71" s="45">
        <f>E71+'CAPEX &amp; Depreciation'!F14</f>
        <v>750000</v>
      </c>
      <c r="G71" s="45">
        <f>F71+'CAPEX &amp; Depreciation'!G14</f>
        <v>750000</v>
      </c>
      <c r="H71" s="45">
        <f>G71+'CAPEX &amp; Depreciation'!H14</f>
        <v>750000</v>
      </c>
      <c r="I71" s="45">
        <f>H71+'CAPEX &amp; Depreciation'!I14</f>
        <v>750000</v>
      </c>
      <c r="J71" s="45">
        <f>I71+'CAPEX &amp; Depreciation'!J14</f>
        <v>750000</v>
      </c>
      <c r="K71" s="45">
        <f>J71+'CAPEX &amp; Depreciation'!K14</f>
        <v>750000</v>
      </c>
      <c r="L71" s="45">
        <f>K71+'CAPEX &amp; Depreciation'!L14</f>
        <v>750000</v>
      </c>
      <c r="M71" s="45">
        <f>L71+'CAPEX &amp; Depreciation'!M14</f>
        <v>750000</v>
      </c>
      <c r="N71" s="45">
        <f>M71+'CAPEX &amp; Depreciation'!N14</f>
        <v>750000</v>
      </c>
      <c r="O71" s="45">
        <f>N71+'CAPEX &amp; Depreciation'!O14</f>
        <v>2750000</v>
      </c>
      <c r="P71" s="45">
        <f>O71+'CAPEX &amp; Depreciation'!P14</f>
        <v>2750000</v>
      </c>
      <c r="Q71" s="45">
        <f>P71+'CAPEX &amp; Depreciation'!Q14</f>
        <v>2750000</v>
      </c>
      <c r="R71" s="45">
        <f>Q71+'CAPEX &amp; Depreciation'!R14</f>
        <v>2750000</v>
      </c>
      <c r="S71" s="45">
        <f>R71+'CAPEX &amp; Depreciation'!S14</f>
        <v>2750000</v>
      </c>
      <c r="T71" s="45">
        <f>S71+'CAPEX &amp; Depreciation'!T14</f>
        <v>2750000</v>
      </c>
      <c r="U71" s="45">
        <f>T71+'CAPEX &amp; Depreciation'!U14</f>
        <v>2750000</v>
      </c>
      <c r="V71" s="45">
        <f>U71+'CAPEX &amp; Depreciation'!V14</f>
        <v>2750000</v>
      </c>
      <c r="W71" s="45">
        <f>V71+'CAPEX &amp; Depreciation'!W14</f>
        <v>2750000</v>
      </c>
      <c r="X71" s="45">
        <f>W71+'CAPEX &amp; Depreciation'!X14</f>
        <v>2750000</v>
      </c>
      <c r="Y71" s="45">
        <f>X71+'CAPEX &amp; Depreciation'!Y14</f>
        <v>2750000</v>
      </c>
      <c r="Z71" s="45">
        <f>Y71+'CAPEX &amp; Depreciation'!Z14</f>
        <v>2750000</v>
      </c>
      <c r="AA71" s="45">
        <f>Z71+'CAPEX &amp; Depreciation'!AA14</f>
        <v>6250000</v>
      </c>
      <c r="AB71" s="45">
        <f>AA71+'CAPEX &amp; Depreciation'!AB14</f>
        <v>6250000</v>
      </c>
      <c r="AC71" s="45">
        <f>AB71+'CAPEX &amp; Depreciation'!AC14</f>
        <v>6250000</v>
      </c>
      <c r="AD71" s="45">
        <f>AC71+'CAPEX &amp; Depreciation'!AD14</f>
        <v>6250000</v>
      </c>
      <c r="AE71" s="45">
        <f>AD71+'CAPEX &amp; Depreciation'!AE14</f>
        <v>6250000</v>
      </c>
      <c r="AF71" s="45">
        <f>AE71+'CAPEX &amp; Depreciation'!AF14</f>
        <v>6250000</v>
      </c>
      <c r="AG71" s="45">
        <f>AF71+'CAPEX &amp; Depreciation'!AG14</f>
        <v>6250000</v>
      </c>
      <c r="AH71" s="45">
        <f>AG71+'CAPEX &amp; Depreciation'!AH14</f>
        <v>6250000</v>
      </c>
      <c r="AI71" s="45">
        <f>AH71+'CAPEX &amp; Depreciation'!AI14</f>
        <v>6250000</v>
      </c>
      <c r="AJ71" s="45">
        <f>AI71+'CAPEX &amp; Depreciation'!AJ14</f>
        <v>6250000</v>
      </c>
      <c r="AK71" s="45">
        <f>AJ71+'CAPEX &amp; Depreciation'!AK14</f>
        <v>6250000</v>
      </c>
      <c r="AL71" s="45">
        <f>AK71+'CAPEX &amp; Depreciation'!AL14</f>
        <v>7250000</v>
      </c>
      <c r="AM71" s="45">
        <f>AL71+'CAPEX &amp; Depreciation'!AM14</f>
        <v>7250000</v>
      </c>
      <c r="AN71" s="45">
        <f>AM71+'CAPEX &amp; Depreciation'!AN14</f>
        <v>7250000</v>
      </c>
      <c r="AO71" s="45">
        <f>AN71+'CAPEX &amp; Depreciation'!AO14</f>
        <v>7250000</v>
      </c>
      <c r="AP71" s="45">
        <f>AO71+'CAPEX &amp; Depreciation'!AP14</f>
        <v>7250000</v>
      </c>
      <c r="AQ71" s="45">
        <f>AP71+'CAPEX &amp; Depreciation'!AQ14</f>
        <v>7250000</v>
      </c>
      <c r="AR71" s="45">
        <f>AQ71+'CAPEX &amp; Depreciation'!AR14</f>
        <v>7250000</v>
      </c>
      <c r="AS71" s="45">
        <f>AR71+'CAPEX &amp; Depreciation'!AS14</f>
        <v>7250000</v>
      </c>
      <c r="AT71" s="45">
        <f>AS71+'CAPEX &amp; Depreciation'!AT14</f>
        <v>7250000</v>
      </c>
      <c r="AU71" s="45">
        <f>AT71+'CAPEX &amp; Depreciation'!AU14</f>
        <v>7250000</v>
      </c>
      <c r="AV71" s="45">
        <f>AU71+'CAPEX &amp; Depreciation'!AV14</f>
        <v>7250000</v>
      </c>
      <c r="AW71" s="45">
        <f>AV71+'CAPEX &amp; Depreciation'!AW14</f>
        <v>7250000</v>
      </c>
      <c r="AX71" s="45">
        <f>AW71+'CAPEX &amp; Depreciation'!AX14</f>
        <v>7250000</v>
      </c>
    </row>
    <row r="72" spans="1:50" x14ac:dyDescent="0.25">
      <c r="B72" s="10" t="s">
        <v>32</v>
      </c>
      <c r="C72" s="46">
        <f>-C51</f>
        <v>-13888.888888888889</v>
      </c>
      <c r="D72" s="46">
        <f>C72-D51</f>
        <v>-27777.777777777777</v>
      </c>
      <c r="E72" s="46">
        <f t="shared" ref="E72:AX72" si="63">D72-E51</f>
        <v>-41666.666666666664</v>
      </c>
      <c r="F72" s="46">
        <f t="shared" si="63"/>
        <v>-62500</v>
      </c>
      <c r="G72" s="46">
        <f t="shared" si="63"/>
        <v>-83333.333333333328</v>
      </c>
      <c r="H72" s="46">
        <f t="shared" si="63"/>
        <v>-104166.66666666666</v>
      </c>
      <c r="I72" s="46">
        <f t="shared" si="63"/>
        <v>-124999.99999999999</v>
      </c>
      <c r="J72" s="46">
        <f t="shared" si="63"/>
        <v>-145833.33333333331</v>
      </c>
      <c r="K72" s="46">
        <f t="shared" si="63"/>
        <v>-166666.66666666666</v>
      </c>
      <c r="L72" s="46">
        <f t="shared" si="63"/>
        <v>-187500</v>
      </c>
      <c r="M72" s="46">
        <f t="shared" si="63"/>
        <v>-208333.33333333334</v>
      </c>
      <c r="N72" s="46">
        <f t="shared" si="63"/>
        <v>-229166.66666666669</v>
      </c>
      <c r="O72" s="46">
        <f t="shared" si="63"/>
        <v>-305555.55555555556</v>
      </c>
      <c r="P72" s="46">
        <f t="shared" si="63"/>
        <v>-381944.44444444444</v>
      </c>
      <c r="Q72" s="46">
        <f t="shared" si="63"/>
        <v>-458333.33333333331</v>
      </c>
      <c r="R72" s="46">
        <f t="shared" si="63"/>
        <v>-534722.22222222225</v>
      </c>
      <c r="S72" s="46">
        <f t="shared" si="63"/>
        <v>-611111.11111111112</v>
      </c>
      <c r="T72" s="46">
        <f t="shared" si="63"/>
        <v>-687500</v>
      </c>
      <c r="U72" s="46">
        <f t="shared" si="63"/>
        <v>-763888.88888888888</v>
      </c>
      <c r="V72" s="46">
        <f t="shared" si="63"/>
        <v>-840277.77777777775</v>
      </c>
      <c r="W72" s="46">
        <f t="shared" si="63"/>
        <v>-916666.66666666663</v>
      </c>
      <c r="X72" s="46">
        <f t="shared" si="63"/>
        <v>-993055.5555555555</v>
      </c>
      <c r="Y72" s="46">
        <f t="shared" si="63"/>
        <v>-1069444.4444444445</v>
      </c>
      <c r="Z72" s="46">
        <f t="shared" si="63"/>
        <v>-1145833.3333333335</v>
      </c>
      <c r="AA72" s="46">
        <f t="shared" si="63"/>
        <v>-1319444.4444444445</v>
      </c>
      <c r="AB72" s="46">
        <f t="shared" si="63"/>
        <v>-1493055.5555555555</v>
      </c>
      <c r="AC72" s="46">
        <f t="shared" si="63"/>
        <v>-1666666.6666666665</v>
      </c>
      <c r="AD72" s="46">
        <f t="shared" si="63"/>
        <v>-1840277.7777777775</v>
      </c>
      <c r="AE72" s="46">
        <f t="shared" si="63"/>
        <v>-2013888.8888888885</v>
      </c>
      <c r="AF72" s="46">
        <f t="shared" si="63"/>
        <v>-2187499.9999999995</v>
      </c>
      <c r="AG72" s="46">
        <f t="shared" si="63"/>
        <v>-2361111.1111111105</v>
      </c>
      <c r="AH72" s="46">
        <f t="shared" si="63"/>
        <v>-2534722.2222222215</v>
      </c>
      <c r="AI72" s="46">
        <f t="shared" si="63"/>
        <v>-2708333.3333333326</v>
      </c>
      <c r="AJ72" s="46">
        <f t="shared" si="63"/>
        <v>-2881944.4444444436</v>
      </c>
      <c r="AK72" s="46">
        <f t="shared" si="63"/>
        <v>-3055555.5555555546</v>
      </c>
      <c r="AL72" s="46">
        <f t="shared" si="63"/>
        <v>-3249999.9999999991</v>
      </c>
      <c r="AM72" s="46">
        <f t="shared" si="63"/>
        <v>-3430555.5555555546</v>
      </c>
      <c r="AN72" s="46">
        <f t="shared" si="63"/>
        <v>-3611111.1111111101</v>
      </c>
      <c r="AO72" s="46">
        <f t="shared" si="63"/>
        <v>-3791666.6666666656</v>
      </c>
      <c r="AP72" s="46">
        <f t="shared" si="63"/>
        <v>-3965277.7777777766</v>
      </c>
      <c r="AQ72" s="46">
        <f t="shared" si="63"/>
        <v>-4138888.8888888876</v>
      </c>
      <c r="AR72" s="46">
        <f t="shared" si="63"/>
        <v>-4312499.9999999991</v>
      </c>
      <c r="AS72" s="46">
        <f t="shared" si="63"/>
        <v>-4486111.1111111101</v>
      </c>
      <c r="AT72" s="46">
        <f t="shared" si="63"/>
        <v>-4659722.2222222211</v>
      </c>
      <c r="AU72" s="46">
        <f t="shared" si="63"/>
        <v>-4833333.3333333321</v>
      </c>
      <c r="AV72" s="46">
        <f t="shared" si="63"/>
        <v>-5006944.4444444431</v>
      </c>
      <c r="AW72" s="46">
        <f t="shared" si="63"/>
        <v>-5180555.5555555541</v>
      </c>
      <c r="AX72" s="46">
        <f t="shared" si="63"/>
        <v>-5354166.6666666651</v>
      </c>
    </row>
    <row r="73" spans="1:50" x14ac:dyDescent="0.25">
      <c r="B73" s="10" t="s">
        <v>122</v>
      </c>
      <c r="C73" s="47">
        <f>SUM(C71:C72)</f>
        <v>486111.11111111112</v>
      </c>
      <c r="D73" s="47">
        <f>SUM(D71:D72)</f>
        <v>472222.22222222225</v>
      </c>
      <c r="E73" s="47">
        <f t="shared" ref="E73:AX73" si="64">SUM(E71:E72)</f>
        <v>458333.33333333331</v>
      </c>
      <c r="F73" s="47">
        <f t="shared" si="64"/>
        <v>687500</v>
      </c>
      <c r="G73" s="47">
        <f t="shared" si="64"/>
        <v>666666.66666666663</v>
      </c>
      <c r="H73" s="47">
        <f t="shared" si="64"/>
        <v>645833.33333333337</v>
      </c>
      <c r="I73" s="47">
        <f t="shared" si="64"/>
        <v>625000</v>
      </c>
      <c r="J73" s="47">
        <f t="shared" si="64"/>
        <v>604166.66666666674</v>
      </c>
      <c r="K73" s="47">
        <f t="shared" si="64"/>
        <v>583333.33333333337</v>
      </c>
      <c r="L73" s="47">
        <f t="shared" si="64"/>
        <v>562500</v>
      </c>
      <c r="M73" s="47">
        <f t="shared" si="64"/>
        <v>541666.66666666663</v>
      </c>
      <c r="N73" s="47">
        <f t="shared" si="64"/>
        <v>520833.33333333331</v>
      </c>
      <c r="O73" s="47">
        <f t="shared" si="64"/>
        <v>2444444.4444444445</v>
      </c>
      <c r="P73" s="47">
        <f t="shared" si="64"/>
        <v>2368055.5555555555</v>
      </c>
      <c r="Q73" s="47">
        <f t="shared" si="64"/>
        <v>2291666.6666666665</v>
      </c>
      <c r="R73" s="47">
        <f t="shared" si="64"/>
        <v>2215277.777777778</v>
      </c>
      <c r="S73" s="47">
        <f t="shared" si="64"/>
        <v>2138888.888888889</v>
      </c>
      <c r="T73" s="47">
        <f t="shared" si="64"/>
        <v>2062500</v>
      </c>
      <c r="U73" s="47">
        <f t="shared" si="64"/>
        <v>1986111.111111111</v>
      </c>
      <c r="V73" s="47">
        <f t="shared" si="64"/>
        <v>1909722.2222222222</v>
      </c>
      <c r="W73" s="47">
        <f t="shared" si="64"/>
        <v>1833333.3333333335</v>
      </c>
      <c r="X73" s="47">
        <f t="shared" si="64"/>
        <v>1756944.4444444445</v>
      </c>
      <c r="Y73" s="47">
        <f t="shared" si="64"/>
        <v>1680555.5555555555</v>
      </c>
      <c r="Z73" s="47">
        <f t="shared" si="64"/>
        <v>1604166.6666666665</v>
      </c>
      <c r="AA73" s="47">
        <f t="shared" si="64"/>
        <v>4930555.555555556</v>
      </c>
      <c r="AB73" s="47">
        <f t="shared" si="64"/>
        <v>4756944.444444444</v>
      </c>
      <c r="AC73" s="47">
        <f t="shared" si="64"/>
        <v>4583333.333333334</v>
      </c>
      <c r="AD73" s="47">
        <f t="shared" si="64"/>
        <v>4409722.222222222</v>
      </c>
      <c r="AE73" s="47">
        <f t="shared" si="64"/>
        <v>4236111.1111111119</v>
      </c>
      <c r="AF73" s="47">
        <f t="shared" si="64"/>
        <v>4062500.0000000005</v>
      </c>
      <c r="AG73" s="47">
        <f t="shared" si="64"/>
        <v>3888888.8888888895</v>
      </c>
      <c r="AH73" s="47">
        <f t="shared" si="64"/>
        <v>3715277.7777777785</v>
      </c>
      <c r="AI73" s="47">
        <f t="shared" si="64"/>
        <v>3541666.6666666674</v>
      </c>
      <c r="AJ73" s="47">
        <f t="shared" si="64"/>
        <v>3368055.5555555564</v>
      </c>
      <c r="AK73" s="47">
        <f t="shared" si="64"/>
        <v>3194444.4444444454</v>
      </c>
      <c r="AL73" s="47">
        <f t="shared" si="64"/>
        <v>4000000.0000000009</v>
      </c>
      <c r="AM73" s="47">
        <f t="shared" si="64"/>
        <v>3819444.4444444454</v>
      </c>
      <c r="AN73" s="47">
        <f t="shared" si="64"/>
        <v>3638888.8888888899</v>
      </c>
      <c r="AO73" s="47">
        <f t="shared" si="64"/>
        <v>3458333.3333333344</v>
      </c>
      <c r="AP73" s="47">
        <f t="shared" si="64"/>
        <v>3284722.2222222234</v>
      </c>
      <c r="AQ73" s="47">
        <f t="shared" si="64"/>
        <v>3111111.1111111124</v>
      </c>
      <c r="AR73" s="47">
        <f t="shared" si="64"/>
        <v>2937500.0000000009</v>
      </c>
      <c r="AS73" s="47">
        <f t="shared" si="64"/>
        <v>2763888.8888888899</v>
      </c>
      <c r="AT73" s="47">
        <f t="shared" si="64"/>
        <v>2590277.7777777789</v>
      </c>
      <c r="AU73" s="47">
        <f t="shared" si="64"/>
        <v>2416666.6666666679</v>
      </c>
      <c r="AV73" s="47">
        <f t="shared" si="64"/>
        <v>2243055.5555555569</v>
      </c>
      <c r="AW73" s="47">
        <f t="shared" si="64"/>
        <v>2069444.4444444459</v>
      </c>
      <c r="AX73" s="47">
        <f t="shared" si="64"/>
        <v>1895833.3333333349</v>
      </c>
    </row>
    <row r="74" spans="1:50" x14ac:dyDescent="0.25"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</row>
    <row r="75" spans="1:50" s="15" customFormat="1" x14ac:dyDescent="0.25">
      <c r="A75" s="15" t="s">
        <v>144</v>
      </c>
      <c r="B75" s="15" t="s">
        <v>130</v>
      </c>
      <c r="C75" s="22">
        <f>C73+C69</f>
        <v>7170069.444444444</v>
      </c>
      <c r="D75" s="22">
        <f t="shared" ref="D75:AX75" si="65">D73+D69</f>
        <v>6840138.8888888881</v>
      </c>
      <c r="E75" s="22">
        <f t="shared" si="65"/>
        <v>6510208.3333333321</v>
      </c>
      <c r="F75" s="22">
        <f t="shared" si="65"/>
        <v>6173333.3333333321</v>
      </c>
      <c r="G75" s="22">
        <f t="shared" si="65"/>
        <v>5836458.3333333321</v>
      </c>
      <c r="H75" s="22">
        <f t="shared" si="65"/>
        <v>5499583.3333333312</v>
      </c>
      <c r="I75" s="22">
        <f t="shared" si="65"/>
        <v>5162708.3333333312</v>
      </c>
      <c r="J75" s="22">
        <f t="shared" si="65"/>
        <v>4825833.3333333312</v>
      </c>
      <c r="K75" s="22">
        <f t="shared" si="65"/>
        <v>4488958.3333333302</v>
      </c>
      <c r="L75" s="22">
        <f t="shared" si="65"/>
        <v>4152083.3333333302</v>
      </c>
      <c r="M75" s="22">
        <f t="shared" si="65"/>
        <v>3815208.3333333298</v>
      </c>
      <c r="N75" s="22">
        <f t="shared" si="65"/>
        <v>23478333.333333328</v>
      </c>
      <c r="O75" s="22">
        <f t="shared" si="65"/>
        <v>22886090.277777772</v>
      </c>
      <c r="P75" s="22">
        <f t="shared" si="65"/>
        <v>22278222.222222216</v>
      </c>
      <c r="Q75" s="22">
        <f t="shared" si="65"/>
        <v>21670354.16666666</v>
      </c>
      <c r="R75" s="22">
        <f t="shared" si="65"/>
        <v>21064611.111111104</v>
      </c>
      <c r="S75" s="22">
        <f t="shared" si="65"/>
        <v>20453659.722222213</v>
      </c>
      <c r="T75" s="22">
        <f t="shared" si="65"/>
        <v>19842708.333333325</v>
      </c>
      <c r="U75" s="22">
        <f t="shared" si="65"/>
        <v>19188923.611111104</v>
      </c>
      <c r="V75" s="22">
        <f t="shared" si="65"/>
        <v>18535138.888888881</v>
      </c>
      <c r="W75" s="22">
        <f t="shared" si="65"/>
        <v>17876145.833333325</v>
      </c>
      <c r="X75" s="22">
        <f t="shared" si="65"/>
        <v>17211944.444444437</v>
      </c>
      <c r="Y75" s="22">
        <f t="shared" si="65"/>
        <v>16542534.722222215</v>
      </c>
      <c r="Z75" s="22">
        <f t="shared" si="65"/>
        <v>15873124.999999991</v>
      </c>
      <c r="AA75" s="22">
        <f t="shared" si="65"/>
        <v>14949958.055555549</v>
      </c>
      <c r="AB75" s="22">
        <f t="shared" si="65"/>
        <v>14016374.444444437</v>
      </c>
      <c r="AC75" s="22">
        <f t="shared" si="65"/>
        <v>13072374.16666666</v>
      </c>
      <c r="AD75" s="22">
        <f t="shared" si="65"/>
        <v>52213937.222222216</v>
      </c>
      <c r="AE75" s="22">
        <f t="shared" si="65"/>
        <v>51345083.611111104</v>
      </c>
      <c r="AF75" s="22">
        <f t="shared" si="65"/>
        <v>50465813.333333328</v>
      </c>
      <c r="AG75" s="22">
        <f t="shared" si="65"/>
        <v>49633846.388888881</v>
      </c>
      <c r="AH75" s="22">
        <f t="shared" si="65"/>
        <v>48781046.111111104</v>
      </c>
      <c r="AI75" s="22">
        <f t="shared" si="65"/>
        <v>47902204.166666657</v>
      </c>
      <c r="AJ75" s="22">
        <f t="shared" si="65"/>
        <v>46997320.555555552</v>
      </c>
      <c r="AK75" s="22">
        <f t="shared" si="65"/>
        <v>46071603.611111104</v>
      </c>
      <c r="AL75" s="22">
        <f t="shared" si="65"/>
        <v>45099011.666666657</v>
      </c>
      <c r="AM75" s="22">
        <f t="shared" si="65"/>
        <v>44476510.277777769</v>
      </c>
      <c r="AN75" s="22">
        <f t="shared" si="65"/>
        <v>43791508.888888873</v>
      </c>
      <c r="AO75" s="22">
        <f t="shared" si="65"/>
        <v>43044007.499999985</v>
      </c>
      <c r="AP75" s="22">
        <f t="shared" si="65"/>
        <v>42240950.555555537</v>
      </c>
      <c r="AQ75" s="22">
        <f t="shared" si="65"/>
        <v>41375393.611111097</v>
      </c>
      <c r="AR75" s="22">
        <f t="shared" si="65"/>
        <v>40447336.666666649</v>
      </c>
      <c r="AS75" s="22">
        <f t="shared" si="65"/>
        <v>40462838.055555537</v>
      </c>
      <c r="AT75" s="22">
        <f t="shared" si="65"/>
        <v>40374172.777777761</v>
      </c>
      <c r="AU75" s="22">
        <f t="shared" si="65"/>
        <v>40181340.833333328</v>
      </c>
      <c r="AV75" s="22">
        <f t="shared" si="65"/>
        <v>39884342.222222216</v>
      </c>
      <c r="AW75" s="22">
        <f t="shared" si="65"/>
        <v>39488385.277777776</v>
      </c>
      <c r="AX75" s="22">
        <f t="shared" si="65"/>
        <v>38988261.666666664</v>
      </c>
    </row>
    <row r="76" spans="1:50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50" x14ac:dyDescent="0.25">
      <c r="B77" s="33" t="s">
        <v>118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50" x14ac:dyDescent="0.25">
      <c r="B78" s="10" t="s">
        <v>134</v>
      </c>
      <c r="C78" s="47">
        <f t="shared" ref="C78:N78" si="66">-C18</f>
        <v>0</v>
      </c>
      <c r="D78" s="47">
        <f t="shared" si="66"/>
        <v>0</v>
      </c>
      <c r="E78" s="47">
        <f t="shared" si="66"/>
        <v>0</v>
      </c>
      <c r="F78" s="47">
        <f t="shared" si="66"/>
        <v>0</v>
      </c>
      <c r="G78" s="47">
        <f t="shared" si="66"/>
        <v>0</v>
      </c>
      <c r="H78" s="47">
        <f t="shared" si="66"/>
        <v>0</v>
      </c>
      <c r="I78" s="47">
        <f t="shared" si="66"/>
        <v>0</v>
      </c>
      <c r="J78" s="47">
        <f t="shared" si="66"/>
        <v>0</v>
      </c>
      <c r="K78" s="47">
        <f t="shared" si="66"/>
        <v>0</v>
      </c>
      <c r="L78" s="47">
        <f t="shared" si="66"/>
        <v>0</v>
      </c>
      <c r="M78" s="47">
        <f t="shared" si="66"/>
        <v>0</v>
      </c>
      <c r="N78" s="47">
        <f t="shared" si="66"/>
        <v>0</v>
      </c>
      <c r="O78" s="47">
        <f>-O18</f>
        <v>36666.666666666664</v>
      </c>
      <c r="P78" s="47">
        <f>O78-P18</f>
        <v>70000</v>
      </c>
      <c r="Q78" s="47">
        <f t="shared" ref="Q78:AX78" si="67">P78-Q18</f>
        <v>100000</v>
      </c>
      <c r="R78" s="47">
        <f t="shared" si="67"/>
        <v>236666.66666666666</v>
      </c>
      <c r="S78" s="47">
        <f t="shared" si="67"/>
        <v>360000</v>
      </c>
      <c r="T78" s="47">
        <f t="shared" si="67"/>
        <v>470000</v>
      </c>
      <c r="U78" s="47">
        <f t="shared" si="67"/>
        <v>695000</v>
      </c>
      <c r="V78" s="47">
        <f t="shared" si="67"/>
        <v>895000</v>
      </c>
      <c r="W78" s="47">
        <f t="shared" si="67"/>
        <v>1070000</v>
      </c>
      <c r="X78" s="47">
        <f t="shared" si="67"/>
        <v>1220000</v>
      </c>
      <c r="Y78" s="47">
        <f t="shared" si="67"/>
        <v>1345000</v>
      </c>
      <c r="Z78" s="47">
        <f t="shared" si="67"/>
        <v>1445000</v>
      </c>
      <c r="AA78" s="47">
        <f t="shared" si="67"/>
        <v>2102666.666666667</v>
      </c>
      <c r="AB78" s="47">
        <f t="shared" si="67"/>
        <v>2686000</v>
      </c>
      <c r="AC78" s="47">
        <f t="shared" si="67"/>
        <v>3195000</v>
      </c>
      <c r="AD78" s="47">
        <f t="shared" si="67"/>
        <v>3735000</v>
      </c>
      <c r="AE78" s="47">
        <f t="shared" si="67"/>
        <v>4202000</v>
      </c>
      <c r="AF78" s="47">
        <f t="shared" si="67"/>
        <v>4596000</v>
      </c>
      <c r="AG78" s="47">
        <f t="shared" si="67"/>
        <v>5988333.333333334</v>
      </c>
      <c r="AH78" s="47">
        <f t="shared" si="67"/>
        <v>7223000</v>
      </c>
      <c r="AI78" s="47">
        <f t="shared" si="67"/>
        <v>8300000</v>
      </c>
      <c r="AJ78" s="47">
        <f t="shared" si="67"/>
        <v>9219333.333333334</v>
      </c>
      <c r="AK78" s="47">
        <f t="shared" si="67"/>
        <v>9981000</v>
      </c>
      <c r="AL78" s="47">
        <f t="shared" si="67"/>
        <v>10585000</v>
      </c>
      <c r="AM78" s="47">
        <f t="shared" si="67"/>
        <v>14492166.666666668</v>
      </c>
      <c r="AN78" s="47">
        <f t="shared" si="67"/>
        <v>17984500</v>
      </c>
      <c r="AO78" s="47">
        <f t="shared" si="67"/>
        <v>21062000</v>
      </c>
      <c r="AP78" s="47">
        <f t="shared" si="67"/>
        <v>23733333.333333332</v>
      </c>
      <c r="AQ78" s="47">
        <f t="shared" si="67"/>
        <v>25998500</v>
      </c>
      <c r="AR78" s="47">
        <f t="shared" si="67"/>
        <v>27857500</v>
      </c>
      <c r="AS78" s="47">
        <f t="shared" si="67"/>
        <v>33421666.666666668</v>
      </c>
      <c r="AT78" s="47">
        <f t="shared" si="67"/>
        <v>38311000</v>
      </c>
      <c r="AU78" s="47">
        <f t="shared" si="67"/>
        <v>42525500</v>
      </c>
      <c r="AV78" s="47">
        <f t="shared" si="67"/>
        <v>46065166.666666664</v>
      </c>
      <c r="AW78" s="47">
        <f t="shared" si="67"/>
        <v>48930000</v>
      </c>
      <c r="AX78" s="47">
        <f t="shared" si="67"/>
        <v>51120000</v>
      </c>
    </row>
    <row r="79" spans="1:50" x14ac:dyDescent="0.25"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</row>
    <row r="80" spans="1:50" s="15" customFormat="1" x14ac:dyDescent="0.25">
      <c r="A80" s="15" t="s">
        <v>144</v>
      </c>
      <c r="B80" s="15" t="s">
        <v>132</v>
      </c>
      <c r="C80" s="22">
        <f>C78</f>
        <v>0</v>
      </c>
      <c r="D80" s="22">
        <f t="shared" ref="D80:AX80" si="68">D78</f>
        <v>0</v>
      </c>
      <c r="E80" s="22">
        <f t="shared" si="68"/>
        <v>0</v>
      </c>
      <c r="F80" s="22">
        <f t="shared" si="68"/>
        <v>0</v>
      </c>
      <c r="G80" s="22">
        <f t="shared" si="68"/>
        <v>0</v>
      </c>
      <c r="H80" s="22">
        <f t="shared" si="68"/>
        <v>0</v>
      </c>
      <c r="I80" s="22">
        <f t="shared" si="68"/>
        <v>0</v>
      </c>
      <c r="J80" s="22">
        <f t="shared" si="68"/>
        <v>0</v>
      </c>
      <c r="K80" s="22">
        <f t="shared" si="68"/>
        <v>0</v>
      </c>
      <c r="L80" s="22">
        <f t="shared" si="68"/>
        <v>0</v>
      </c>
      <c r="M80" s="22">
        <f t="shared" si="68"/>
        <v>0</v>
      </c>
      <c r="N80" s="22">
        <f t="shared" si="68"/>
        <v>0</v>
      </c>
      <c r="O80" s="22">
        <f t="shared" si="68"/>
        <v>36666.666666666664</v>
      </c>
      <c r="P80" s="22">
        <f t="shared" si="68"/>
        <v>70000</v>
      </c>
      <c r="Q80" s="22">
        <f t="shared" si="68"/>
        <v>100000</v>
      </c>
      <c r="R80" s="22">
        <f t="shared" si="68"/>
        <v>236666.66666666666</v>
      </c>
      <c r="S80" s="22">
        <f t="shared" si="68"/>
        <v>360000</v>
      </c>
      <c r="T80" s="22">
        <f t="shared" si="68"/>
        <v>470000</v>
      </c>
      <c r="U80" s="22">
        <f t="shared" si="68"/>
        <v>695000</v>
      </c>
      <c r="V80" s="22">
        <f t="shared" si="68"/>
        <v>895000</v>
      </c>
      <c r="W80" s="22">
        <f t="shared" si="68"/>
        <v>1070000</v>
      </c>
      <c r="X80" s="22">
        <f t="shared" si="68"/>
        <v>1220000</v>
      </c>
      <c r="Y80" s="22">
        <f t="shared" si="68"/>
        <v>1345000</v>
      </c>
      <c r="Z80" s="22">
        <f t="shared" si="68"/>
        <v>1445000</v>
      </c>
      <c r="AA80" s="22">
        <f t="shared" si="68"/>
        <v>2102666.666666667</v>
      </c>
      <c r="AB80" s="22">
        <f t="shared" si="68"/>
        <v>2686000</v>
      </c>
      <c r="AC80" s="22">
        <f t="shared" si="68"/>
        <v>3195000</v>
      </c>
      <c r="AD80" s="22">
        <f t="shared" si="68"/>
        <v>3735000</v>
      </c>
      <c r="AE80" s="22">
        <f t="shared" si="68"/>
        <v>4202000</v>
      </c>
      <c r="AF80" s="22">
        <f t="shared" si="68"/>
        <v>4596000</v>
      </c>
      <c r="AG80" s="22">
        <f t="shared" si="68"/>
        <v>5988333.333333334</v>
      </c>
      <c r="AH80" s="22">
        <f t="shared" si="68"/>
        <v>7223000</v>
      </c>
      <c r="AI80" s="22">
        <f t="shared" si="68"/>
        <v>8300000</v>
      </c>
      <c r="AJ80" s="22">
        <f t="shared" si="68"/>
        <v>9219333.333333334</v>
      </c>
      <c r="AK80" s="22">
        <f t="shared" si="68"/>
        <v>9981000</v>
      </c>
      <c r="AL80" s="22">
        <f t="shared" si="68"/>
        <v>10585000</v>
      </c>
      <c r="AM80" s="22">
        <f t="shared" si="68"/>
        <v>14492166.666666668</v>
      </c>
      <c r="AN80" s="22">
        <f t="shared" si="68"/>
        <v>17984500</v>
      </c>
      <c r="AO80" s="22">
        <f t="shared" si="68"/>
        <v>21062000</v>
      </c>
      <c r="AP80" s="22">
        <f t="shared" si="68"/>
        <v>23733333.333333332</v>
      </c>
      <c r="AQ80" s="22">
        <f t="shared" si="68"/>
        <v>25998500</v>
      </c>
      <c r="AR80" s="22">
        <f t="shared" si="68"/>
        <v>27857500</v>
      </c>
      <c r="AS80" s="22">
        <f t="shared" si="68"/>
        <v>33421666.666666668</v>
      </c>
      <c r="AT80" s="22">
        <f t="shared" si="68"/>
        <v>38311000</v>
      </c>
      <c r="AU80" s="22">
        <f t="shared" si="68"/>
        <v>42525500</v>
      </c>
      <c r="AV80" s="22">
        <f t="shared" si="68"/>
        <v>46065166.666666664</v>
      </c>
      <c r="AW80" s="22">
        <f t="shared" si="68"/>
        <v>48930000</v>
      </c>
      <c r="AX80" s="22">
        <f t="shared" si="68"/>
        <v>51120000</v>
      </c>
    </row>
    <row r="81" spans="1:50" x14ac:dyDescent="0.25"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</row>
    <row r="82" spans="1:50" s="33" customFormat="1" x14ac:dyDescent="0.25">
      <c r="B82" s="33" t="s">
        <v>125</v>
      </c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</row>
    <row r="83" spans="1:50" x14ac:dyDescent="0.25">
      <c r="B83" s="10" t="s">
        <v>126</v>
      </c>
      <c r="C83" s="25">
        <f>C101</f>
        <v>7500000</v>
      </c>
      <c r="D83" s="25">
        <f>C83+D101</f>
        <v>7500000</v>
      </c>
      <c r="E83" s="25">
        <f>D83+E101</f>
        <v>7500000</v>
      </c>
      <c r="F83" s="25">
        <f t="shared" ref="F83:AX83" si="69">E83+F101</f>
        <v>7500000</v>
      </c>
      <c r="G83" s="25">
        <f t="shared" si="69"/>
        <v>7500000</v>
      </c>
      <c r="H83" s="25">
        <f t="shared" si="69"/>
        <v>7500000</v>
      </c>
      <c r="I83" s="25">
        <f t="shared" si="69"/>
        <v>7500000</v>
      </c>
      <c r="J83" s="25">
        <f t="shared" si="69"/>
        <v>7500000</v>
      </c>
      <c r="K83" s="25">
        <f t="shared" si="69"/>
        <v>7500000</v>
      </c>
      <c r="L83" s="25">
        <f t="shared" si="69"/>
        <v>7500000</v>
      </c>
      <c r="M83" s="25">
        <f t="shared" si="69"/>
        <v>7500000</v>
      </c>
      <c r="N83" s="25">
        <f t="shared" si="69"/>
        <v>27500000</v>
      </c>
      <c r="O83" s="25">
        <f t="shared" si="69"/>
        <v>27500000</v>
      </c>
      <c r="P83" s="25">
        <f t="shared" si="69"/>
        <v>27500000</v>
      </c>
      <c r="Q83" s="25">
        <f t="shared" si="69"/>
        <v>27500000</v>
      </c>
      <c r="R83" s="25">
        <f t="shared" si="69"/>
        <v>27500000</v>
      </c>
      <c r="S83" s="25">
        <f t="shared" si="69"/>
        <v>27500000</v>
      </c>
      <c r="T83" s="25">
        <f t="shared" si="69"/>
        <v>27500000</v>
      </c>
      <c r="U83" s="25">
        <f t="shared" si="69"/>
        <v>27500000</v>
      </c>
      <c r="V83" s="25">
        <f t="shared" si="69"/>
        <v>27500000</v>
      </c>
      <c r="W83" s="25">
        <f t="shared" si="69"/>
        <v>27500000</v>
      </c>
      <c r="X83" s="25">
        <f t="shared" si="69"/>
        <v>27500000</v>
      </c>
      <c r="Y83" s="25">
        <f t="shared" si="69"/>
        <v>27500000</v>
      </c>
      <c r="Z83" s="25">
        <f t="shared" si="69"/>
        <v>27500000</v>
      </c>
      <c r="AA83" s="25">
        <f t="shared" si="69"/>
        <v>27500000</v>
      </c>
      <c r="AB83" s="25">
        <f t="shared" si="69"/>
        <v>27500000</v>
      </c>
      <c r="AC83" s="25">
        <f t="shared" si="69"/>
        <v>27500000</v>
      </c>
      <c r="AD83" s="25">
        <f t="shared" si="69"/>
        <v>67500000</v>
      </c>
      <c r="AE83" s="25">
        <f t="shared" si="69"/>
        <v>67500000</v>
      </c>
      <c r="AF83" s="25">
        <f t="shared" si="69"/>
        <v>67500000</v>
      </c>
      <c r="AG83" s="25">
        <f t="shared" si="69"/>
        <v>67500000</v>
      </c>
      <c r="AH83" s="25">
        <f t="shared" si="69"/>
        <v>67500000</v>
      </c>
      <c r="AI83" s="25">
        <f t="shared" si="69"/>
        <v>67500000</v>
      </c>
      <c r="AJ83" s="25">
        <f t="shared" si="69"/>
        <v>67500000</v>
      </c>
      <c r="AK83" s="25">
        <f t="shared" si="69"/>
        <v>67500000</v>
      </c>
      <c r="AL83" s="25">
        <f t="shared" si="69"/>
        <v>67500000</v>
      </c>
      <c r="AM83" s="25">
        <f t="shared" si="69"/>
        <v>67500000</v>
      </c>
      <c r="AN83" s="25">
        <f t="shared" si="69"/>
        <v>67500000</v>
      </c>
      <c r="AO83" s="25">
        <f t="shared" si="69"/>
        <v>67500000</v>
      </c>
      <c r="AP83" s="25">
        <f t="shared" si="69"/>
        <v>67500000</v>
      </c>
      <c r="AQ83" s="25">
        <f t="shared" si="69"/>
        <v>67500000</v>
      </c>
      <c r="AR83" s="25">
        <f t="shared" si="69"/>
        <v>67500000</v>
      </c>
      <c r="AS83" s="25">
        <f t="shared" si="69"/>
        <v>67500000</v>
      </c>
      <c r="AT83" s="25">
        <f t="shared" si="69"/>
        <v>67500000</v>
      </c>
      <c r="AU83" s="25">
        <f t="shared" si="69"/>
        <v>67500000</v>
      </c>
      <c r="AV83" s="25">
        <f t="shared" si="69"/>
        <v>67500000</v>
      </c>
      <c r="AW83" s="25">
        <f t="shared" si="69"/>
        <v>67500000</v>
      </c>
      <c r="AX83" s="25">
        <f t="shared" si="69"/>
        <v>67500000</v>
      </c>
    </row>
    <row r="84" spans="1:50" x14ac:dyDescent="0.25">
      <c r="B84" s="10" t="s">
        <v>127</v>
      </c>
      <c r="C84" s="28">
        <f>C64</f>
        <v>-329930.55555555562</v>
      </c>
      <c r="D84" s="28">
        <f>C84+D64</f>
        <v>-659861.11111111124</v>
      </c>
      <c r="E84" s="28">
        <f>D84+E64</f>
        <v>-989791.66666666686</v>
      </c>
      <c r="F84" s="28">
        <f t="shared" ref="F84:AX84" si="70">E84+F64</f>
        <v>-1326666.666666667</v>
      </c>
      <c r="G84" s="28">
        <f t="shared" si="70"/>
        <v>-1663541.666666667</v>
      </c>
      <c r="H84" s="28">
        <f t="shared" si="70"/>
        <v>-2000416.666666667</v>
      </c>
      <c r="I84" s="28">
        <f t="shared" si="70"/>
        <v>-2337291.666666667</v>
      </c>
      <c r="J84" s="28">
        <f t="shared" si="70"/>
        <v>-2674166.666666667</v>
      </c>
      <c r="K84" s="28">
        <f t="shared" si="70"/>
        <v>-3011041.666666667</v>
      </c>
      <c r="L84" s="28">
        <f t="shared" si="70"/>
        <v>-3347916.666666667</v>
      </c>
      <c r="M84" s="28">
        <f t="shared" si="70"/>
        <v>-3684791.666666667</v>
      </c>
      <c r="N84" s="28">
        <f t="shared" si="70"/>
        <v>-4021666.666666667</v>
      </c>
      <c r="O84" s="28">
        <f t="shared" si="70"/>
        <v>-4650576.388888889</v>
      </c>
      <c r="P84" s="28">
        <f t="shared" si="70"/>
        <v>-5291777.777777778</v>
      </c>
      <c r="Q84" s="28">
        <f t="shared" si="70"/>
        <v>-5929645.833333334</v>
      </c>
      <c r="R84" s="28">
        <f t="shared" si="70"/>
        <v>-6672055.555555556</v>
      </c>
      <c r="S84" s="28">
        <f t="shared" si="70"/>
        <v>-7406340.277777778</v>
      </c>
      <c r="T84" s="28">
        <f t="shared" si="70"/>
        <v>-8127291.666666667</v>
      </c>
      <c r="U84" s="28">
        <f t="shared" si="70"/>
        <v>-9006076.3888888899</v>
      </c>
      <c r="V84" s="28">
        <f t="shared" si="70"/>
        <v>-9859861.1111111119</v>
      </c>
      <c r="W84" s="28">
        <f t="shared" si="70"/>
        <v>-10693854.166666668</v>
      </c>
      <c r="X84" s="28">
        <f t="shared" si="70"/>
        <v>-11508055.555555556</v>
      </c>
      <c r="Y84" s="28">
        <f t="shared" si="70"/>
        <v>-12302465.277777778</v>
      </c>
      <c r="Z84" s="28">
        <f t="shared" si="70"/>
        <v>-13071875</v>
      </c>
      <c r="AA84" s="28">
        <f t="shared" si="70"/>
        <v>-14652708.611111112</v>
      </c>
      <c r="AB84" s="28">
        <f t="shared" si="70"/>
        <v>-16169625.555555556</v>
      </c>
      <c r="AC84" s="28">
        <f t="shared" si="70"/>
        <v>-17622625.833333336</v>
      </c>
      <c r="AD84" s="28">
        <f t="shared" si="70"/>
        <v>-19021062.77777778</v>
      </c>
      <c r="AE84" s="28">
        <f t="shared" si="70"/>
        <v>-20356916.388888892</v>
      </c>
      <c r="AF84" s="28">
        <f t="shared" si="70"/>
        <v>-21630186.666666672</v>
      </c>
      <c r="AG84" s="28">
        <f t="shared" si="70"/>
        <v>-23854486.944444448</v>
      </c>
      <c r="AH84" s="28">
        <f t="shared" si="70"/>
        <v>-25941953.888888892</v>
      </c>
      <c r="AI84" s="28">
        <f t="shared" si="70"/>
        <v>-27897795.833333336</v>
      </c>
      <c r="AJ84" s="28">
        <f t="shared" si="70"/>
        <v>-29722012.77777778</v>
      </c>
      <c r="AK84" s="28">
        <f t="shared" si="70"/>
        <v>-31409396.388888892</v>
      </c>
      <c r="AL84" s="28">
        <f t="shared" si="70"/>
        <v>-32985988.333333336</v>
      </c>
      <c r="AM84" s="28">
        <f t="shared" si="70"/>
        <v>-37515656.388888896</v>
      </c>
      <c r="AN84" s="28">
        <f t="shared" si="70"/>
        <v>-41692991.111111119</v>
      </c>
      <c r="AO84" s="28">
        <f t="shared" si="70"/>
        <v>-45517992.500000007</v>
      </c>
      <c r="AP84" s="28">
        <f t="shared" si="70"/>
        <v>-48992382.777777784</v>
      </c>
      <c r="AQ84" s="28">
        <f t="shared" si="70"/>
        <v>-52123106.388888896</v>
      </c>
      <c r="AR84" s="28">
        <f t="shared" si="70"/>
        <v>-54910163.333333343</v>
      </c>
      <c r="AS84" s="28">
        <f t="shared" si="70"/>
        <v>-60458828.611111119</v>
      </c>
      <c r="AT84" s="28">
        <f t="shared" si="70"/>
        <v>-65436827.222222231</v>
      </c>
      <c r="AU84" s="28">
        <f t="shared" si="70"/>
        <v>-69844159.166666672</v>
      </c>
      <c r="AV84" s="28">
        <f t="shared" si="70"/>
        <v>-73680824.444444448</v>
      </c>
      <c r="AW84" s="28">
        <f t="shared" si="70"/>
        <v>-76941614.722222224</v>
      </c>
      <c r="AX84" s="28">
        <f t="shared" si="70"/>
        <v>-79631738.333333328</v>
      </c>
    </row>
    <row r="85" spans="1:50" s="15" customFormat="1" x14ac:dyDescent="0.25">
      <c r="A85" s="15" t="s">
        <v>144</v>
      </c>
      <c r="B85" s="15" t="s">
        <v>128</v>
      </c>
      <c r="C85" s="22">
        <f>SUM(C83:C84)</f>
        <v>7170069.444444444</v>
      </c>
      <c r="D85" s="22">
        <f>SUM(D83:D84)</f>
        <v>6840138.888888889</v>
      </c>
      <c r="E85" s="22">
        <f>SUM(E83:E84)</f>
        <v>6510208.333333333</v>
      </c>
      <c r="F85" s="22">
        <f t="shared" ref="F85:AX85" si="71">SUM(F83:F84)</f>
        <v>6173333.333333333</v>
      </c>
      <c r="G85" s="22">
        <f t="shared" si="71"/>
        <v>5836458.333333333</v>
      </c>
      <c r="H85" s="22">
        <f t="shared" si="71"/>
        <v>5499583.333333333</v>
      </c>
      <c r="I85" s="22">
        <f t="shared" si="71"/>
        <v>5162708.333333333</v>
      </c>
      <c r="J85" s="22">
        <f t="shared" si="71"/>
        <v>4825833.333333333</v>
      </c>
      <c r="K85" s="22">
        <f t="shared" si="71"/>
        <v>4488958.333333333</v>
      </c>
      <c r="L85" s="22">
        <f t="shared" si="71"/>
        <v>4152083.333333333</v>
      </c>
      <c r="M85" s="22">
        <f t="shared" si="71"/>
        <v>3815208.333333333</v>
      </c>
      <c r="N85" s="22">
        <f t="shared" si="71"/>
        <v>23478333.333333332</v>
      </c>
      <c r="O85" s="22">
        <f t="shared" si="71"/>
        <v>22849423.611111112</v>
      </c>
      <c r="P85" s="22">
        <f t="shared" si="71"/>
        <v>22208222.222222224</v>
      </c>
      <c r="Q85" s="22">
        <f t="shared" si="71"/>
        <v>21570354.166666664</v>
      </c>
      <c r="R85" s="22">
        <f t="shared" si="71"/>
        <v>20827944.444444444</v>
      </c>
      <c r="S85" s="22">
        <f t="shared" si="71"/>
        <v>20093659.722222224</v>
      </c>
      <c r="T85" s="22">
        <f t="shared" si="71"/>
        <v>19372708.333333332</v>
      </c>
      <c r="U85" s="22">
        <f t="shared" si="71"/>
        <v>18493923.611111112</v>
      </c>
      <c r="V85" s="22">
        <f t="shared" si="71"/>
        <v>17640138.888888888</v>
      </c>
      <c r="W85" s="22">
        <f t="shared" si="71"/>
        <v>16806145.833333332</v>
      </c>
      <c r="X85" s="22">
        <f t="shared" si="71"/>
        <v>15991944.444444444</v>
      </c>
      <c r="Y85" s="22">
        <f t="shared" si="71"/>
        <v>15197534.722222222</v>
      </c>
      <c r="Z85" s="22">
        <f t="shared" si="71"/>
        <v>14428125</v>
      </c>
      <c r="AA85" s="22">
        <f t="shared" si="71"/>
        <v>12847291.388888888</v>
      </c>
      <c r="AB85" s="22">
        <f t="shared" si="71"/>
        <v>11330374.444444444</v>
      </c>
      <c r="AC85" s="22">
        <f t="shared" si="71"/>
        <v>9877374.1666666642</v>
      </c>
      <c r="AD85" s="22">
        <f t="shared" si="71"/>
        <v>48478937.222222224</v>
      </c>
      <c r="AE85" s="22">
        <f t="shared" si="71"/>
        <v>47143083.611111104</v>
      </c>
      <c r="AF85" s="22">
        <f t="shared" si="71"/>
        <v>45869813.333333328</v>
      </c>
      <c r="AG85" s="22">
        <f t="shared" si="71"/>
        <v>43645513.055555552</v>
      </c>
      <c r="AH85" s="22">
        <f t="shared" si="71"/>
        <v>41558046.111111104</v>
      </c>
      <c r="AI85" s="22">
        <f t="shared" si="71"/>
        <v>39602204.166666664</v>
      </c>
      <c r="AJ85" s="22">
        <f t="shared" si="71"/>
        <v>37777987.222222224</v>
      </c>
      <c r="AK85" s="22">
        <f t="shared" si="71"/>
        <v>36090603.611111104</v>
      </c>
      <c r="AL85" s="22">
        <f t="shared" si="71"/>
        <v>34514011.666666664</v>
      </c>
      <c r="AM85" s="22">
        <f t="shared" si="71"/>
        <v>29984343.611111104</v>
      </c>
      <c r="AN85" s="22">
        <f t="shared" si="71"/>
        <v>25807008.888888881</v>
      </c>
      <c r="AO85" s="22">
        <f t="shared" si="71"/>
        <v>21982007.499999993</v>
      </c>
      <c r="AP85" s="22">
        <f t="shared" si="71"/>
        <v>18507617.222222216</v>
      </c>
      <c r="AQ85" s="22">
        <f t="shared" si="71"/>
        <v>15376893.611111104</v>
      </c>
      <c r="AR85" s="22">
        <f t="shared" si="71"/>
        <v>12589836.666666657</v>
      </c>
      <c r="AS85" s="22">
        <f t="shared" si="71"/>
        <v>7041171.3888888806</v>
      </c>
      <c r="AT85" s="22">
        <f t="shared" si="71"/>
        <v>2063172.7777777687</v>
      </c>
      <c r="AU85" s="22">
        <f t="shared" si="71"/>
        <v>-2344159.1666666716</v>
      </c>
      <c r="AV85" s="22">
        <f t="shared" si="71"/>
        <v>-6180824.4444444478</v>
      </c>
      <c r="AW85" s="22">
        <f t="shared" si="71"/>
        <v>-9441614.7222222239</v>
      </c>
      <c r="AX85" s="22">
        <f t="shared" si="71"/>
        <v>-12131738.333333328</v>
      </c>
    </row>
    <row r="86" spans="1:50" s="15" customFormat="1" x14ac:dyDescent="0.25"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</row>
    <row r="87" spans="1:50" s="15" customFormat="1" x14ac:dyDescent="0.25">
      <c r="B87" s="15" t="s">
        <v>133</v>
      </c>
      <c r="C87" s="22" t="b">
        <f t="shared" ref="C87:AQ87" si="72">ABS(C75-(C80 + C85))&lt;=0.05</f>
        <v>1</v>
      </c>
      <c r="D87" s="22" t="b">
        <f t="shared" si="72"/>
        <v>1</v>
      </c>
      <c r="E87" s="22" t="b">
        <f t="shared" si="72"/>
        <v>1</v>
      </c>
      <c r="F87" s="22" t="b">
        <f t="shared" si="72"/>
        <v>1</v>
      </c>
      <c r="G87" s="22" t="b">
        <f t="shared" si="72"/>
        <v>1</v>
      </c>
      <c r="H87" s="22" t="b">
        <f t="shared" si="72"/>
        <v>1</v>
      </c>
      <c r="I87" s="22" t="b">
        <f t="shared" si="72"/>
        <v>1</v>
      </c>
      <c r="J87" s="22" t="b">
        <f t="shared" si="72"/>
        <v>1</v>
      </c>
      <c r="K87" s="22" t="b">
        <f t="shared" si="72"/>
        <v>1</v>
      </c>
      <c r="L87" s="22" t="b">
        <f t="shared" si="72"/>
        <v>1</v>
      </c>
      <c r="M87" s="22" t="b">
        <f t="shared" si="72"/>
        <v>1</v>
      </c>
      <c r="N87" s="22" t="b">
        <f>ABS(N75-(N80 + N85))&lt;=0.05</f>
        <v>1</v>
      </c>
      <c r="O87" s="22" t="b">
        <f t="shared" si="72"/>
        <v>1</v>
      </c>
      <c r="P87" s="22" t="b">
        <f t="shared" si="72"/>
        <v>1</v>
      </c>
      <c r="Q87" s="22" t="b">
        <f t="shared" si="72"/>
        <v>1</v>
      </c>
      <c r="R87" s="22" t="b">
        <f t="shared" si="72"/>
        <v>1</v>
      </c>
      <c r="S87" s="22" t="b">
        <f t="shared" si="72"/>
        <v>1</v>
      </c>
      <c r="T87" s="22" t="b">
        <f t="shared" si="72"/>
        <v>1</v>
      </c>
      <c r="U87" s="22" t="b">
        <f t="shared" si="72"/>
        <v>1</v>
      </c>
      <c r="V87" s="22" t="b">
        <f t="shared" si="72"/>
        <v>1</v>
      </c>
      <c r="W87" s="22" t="b">
        <f t="shared" si="72"/>
        <v>1</v>
      </c>
      <c r="X87" s="22" t="b">
        <f t="shared" si="72"/>
        <v>1</v>
      </c>
      <c r="Y87" s="22" t="b">
        <f t="shared" si="72"/>
        <v>1</v>
      </c>
      <c r="Z87" s="22" t="b">
        <f t="shared" si="72"/>
        <v>1</v>
      </c>
      <c r="AA87" s="22" t="b">
        <f t="shared" si="72"/>
        <v>1</v>
      </c>
      <c r="AB87" s="22" t="b">
        <f t="shared" si="72"/>
        <v>1</v>
      </c>
      <c r="AC87" s="22" t="b">
        <f t="shared" si="72"/>
        <v>1</v>
      </c>
      <c r="AD87" s="22" t="b">
        <f t="shared" si="72"/>
        <v>1</v>
      </c>
      <c r="AE87" s="22" t="b">
        <f t="shared" si="72"/>
        <v>1</v>
      </c>
      <c r="AF87" s="22" t="b">
        <f t="shared" si="72"/>
        <v>1</v>
      </c>
      <c r="AG87" s="22" t="b">
        <f t="shared" si="72"/>
        <v>1</v>
      </c>
      <c r="AH87" s="22" t="b">
        <f t="shared" si="72"/>
        <v>1</v>
      </c>
      <c r="AI87" s="22" t="b">
        <f t="shared" si="72"/>
        <v>1</v>
      </c>
      <c r="AJ87" s="22" t="b">
        <f t="shared" si="72"/>
        <v>1</v>
      </c>
      <c r="AK87" s="22" t="b">
        <f t="shared" si="72"/>
        <v>1</v>
      </c>
      <c r="AL87" s="22" t="b">
        <f t="shared" si="72"/>
        <v>1</v>
      </c>
      <c r="AM87" s="22" t="b">
        <f t="shared" si="72"/>
        <v>1</v>
      </c>
      <c r="AN87" s="22" t="b">
        <f t="shared" si="72"/>
        <v>1</v>
      </c>
      <c r="AO87" s="22" t="b">
        <f t="shared" si="72"/>
        <v>1</v>
      </c>
      <c r="AP87" s="22" t="b">
        <f t="shared" si="72"/>
        <v>1</v>
      </c>
      <c r="AQ87" s="22" t="b">
        <f t="shared" si="72"/>
        <v>1</v>
      </c>
      <c r="AR87" s="22" t="b">
        <f t="shared" ref="AR87:AX87" si="73">ABS(AR75-(AR80 + AR85))&lt;=0.05</f>
        <v>1</v>
      </c>
      <c r="AS87" s="22" t="b">
        <f t="shared" si="73"/>
        <v>1</v>
      </c>
      <c r="AT87" s="22" t="b">
        <f t="shared" si="73"/>
        <v>1</v>
      </c>
      <c r="AU87" s="22" t="b">
        <f t="shared" si="73"/>
        <v>1</v>
      </c>
      <c r="AV87" s="22" t="b">
        <f t="shared" si="73"/>
        <v>1</v>
      </c>
      <c r="AW87" s="22" t="b">
        <f t="shared" si="73"/>
        <v>1</v>
      </c>
      <c r="AX87" s="22" t="b">
        <f t="shared" si="73"/>
        <v>1</v>
      </c>
    </row>
    <row r="88" spans="1:50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P88" s="47"/>
    </row>
    <row r="89" spans="1:50" s="6" customFormat="1" ht="18.75" x14ac:dyDescent="0.3">
      <c r="B89" s="7" t="s">
        <v>55</v>
      </c>
    </row>
    <row r="90" spans="1:50" ht="13.5" customHeight="1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50" ht="13.5" customHeight="1" x14ac:dyDescent="0.25">
      <c r="B91" s="33" t="s">
        <v>115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50" ht="13.5" customHeight="1" x14ac:dyDescent="0.25">
      <c r="B92" s="10" t="s">
        <v>29</v>
      </c>
      <c r="C92" s="25">
        <f>C64</f>
        <v>-329930.55555555562</v>
      </c>
      <c r="D92" s="25">
        <f t="shared" ref="D92:O92" si="74">D64</f>
        <v>-329930.55555555562</v>
      </c>
      <c r="E92" s="25">
        <f t="shared" si="74"/>
        <v>-329930.55555555562</v>
      </c>
      <c r="F92" s="25">
        <f t="shared" si="74"/>
        <v>-336875.00000000006</v>
      </c>
      <c r="G92" s="25">
        <f t="shared" si="74"/>
        <v>-336875.00000000006</v>
      </c>
      <c r="H92" s="25">
        <f t="shared" si="74"/>
        <v>-336875.00000000006</v>
      </c>
      <c r="I92" s="25">
        <f t="shared" si="74"/>
        <v>-336875.00000000006</v>
      </c>
      <c r="J92" s="25">
        <f t="shared" si="74"/>
        <v>-336875.00000000006</v>
      </c>
      <c r="K92" s="25">
        <f t="shared" si="74"/>
        <v>-336875.00000000006</v>
      </c>
      <c r="L92" s="25">
        <f t="shared" si="74"/>
        <v>-336875.00000000006</v>
      </c>
      <c r="M92" s="25">
        <f t="shared" si="74"/>
        <v>-336875.00000000006</v>
      </c>
      <c r="N92" s="25">
        <f t="shared" si="74"/>
        <v>-336875.00000000006</v>
      </c>
      <c r="O92" s="25">
        <f t="shared" si="74"/>
        <v>-628909.72222222225</v>
      </c>
      <c r="P92" s="25">
        <f t="shared" ref="P92:AX92" si="75">P64</f>
        <v>-641201.38888888888</v>
      </c>
      <c r="Q92" s="25">
        <f t="shared" si="75"/>
        <v>-637868.05555555562</v>
      </c>
      <c r="R92" s="25">
        <f t="shared" si="75"/>
        <v>-742409.72222222225</v>
      </c>
      <c r="S92" s="25">
        <f t="shared" si="75"/>
        <v>-734284.72222222225</v>
      </c>
      <c r="T92" s="25">
        <f t="shared" si="75"/>
        <v>-720951.38888888888</v>
      </c>
      <c r="U92" s="25">
        <f t="shared" si="75"/>
        <v>-878784.72222222225</v>
      </c>
      <c r="V92" s="25">
        <f t="shared" si="75"/>
        <v>-853784.72222222225</v>
      </c>
      <c r="W92" s="25">
        <f t="shared" si="75"/>
        <v>-833993.05555555562</v>
      </c>
      <c r="X92" s="25">
        <f t="shared" si="75"/>
        <v>-814201.38888888888</v>
      </c>
      <c r="Y92" s="25">
        <f t="shared" si="75"/>
        <v>-794409.72222222225</v>
      </c>
      <c r="Z92" s="25">
        <f t="shared" si="75"/>
        <v>-769409.72222222225</v>
      </c>
      <c r="AA92" s="25">
        <f t="shared" si="75"/>
        <v>-1580833.6111111112</v>
      </c>
      <c r="AB92" s="25">
        <f t="shared" si="75"/>
        <v>-1516916.9444444445</v>
      </c>
      <c r="AC92" s="25">
        <f t="shared" si="75"/>
        <v>-1453000.277777778</v>
      </c>
      <c r="AD92" s="25">
        <f t="shared" si="75"/>
        <v>-1398436.9444444445</v>
      </c>
      <c r="AE92" s="25">
        <f t="shared" si="75"/>
        <v>-1335853.6111111112</v>
      </c>
      <c r="AF92" s="25">
        <f t="shared" si="75"/>
        <v>-1273270.277777778</v>
      </c>
      <c r="AG92" s="25">
        <f t="shared" si="75"/>
        <v>-2224300.277777778</v>
      </c>
      <c r="AH92" s="25">
        <f t="shared" si="75"/>
        <v>-2087466.9444444445</v>
      </c>
      <c r="AI92" s="25">
        <f t="shared" si="75"/>
        <v>-1955841.9444444445</v>
      </c>
      <c r="AJ92" s="25">
        <f t="shared" si="75"/>
        <v>-1824216.9444444445</v>
      </c>
      <c r="AK92" s="25">
        <f t="shared" si="75"/>
        <v>-1687383.6111111112</v>
      </c>
      <c r="AL92" s="25">
        <f t="shared" si="75"/>
        <v>-1576591.9444444447</v>
      </c>
      <c r="AM92" s="25">
        <f t="shared" si="75"/>
        <v>-4529668.055555556</v>
      </c>
      <c r="AN92" s="25">
        <f t="shared" si="75"/>
        <v>-4177334.722222222</v>
      </c>
      <c r="AO92" s="25">
        <f t="shared" si="75"/>
        <v>-3825001.388888889</v>
      </c>
      <c r="AP92" s="25">
        <f t="shared" si="75"/>
        <v>-3474390.277777778</v>
      </c>
      <c r="AQ92" s="25">
        <f t="shared" si="75"/>
        <v>-3130723.611111111</v>
      </c>
      <c r="AR92" s="25">
        <f t="shared" si="75"/>
        <v>-2787056.944444445</v>
      </c>
      <c r="AS92" s="25">
        <f t="shared" si="75"/>
        <v>-5548665.2777777761</v>
      </c>
      <c r="AT92" s="25">
        <f t="shared" si="75"/>
        <v>-4977998.6111111091</v>
      </c>
      <c r="AU92" s="25">
        <f t="shared" si="75"/>
        <v>-4407331.9444444431</v>
      </c>
      <c r="AV92" s="25">
        <f t="shared" si="75"/>
        <v>-3836665.2777777761</v>
      </c>
      <c r="AW92" s="25">
        <f t="shared" si="75"/>
        <v>-3260790.2777777761</v>
      </c>
      <c r="AX92" s="25">
        <f t="shared" si="75"/>
        <v>-2690123.6111111101</v>
      </c>
    </row>
    <row r="93" spans="1:50" x14ac:dyDescent="0.25">
      <c r="B93" s="10" t="s">
        <v>116</v>
      </c>
      <c r="C93" s="47">
        <v>0</v>
      </c>
      <c r="D93" s="47">
        <f t="shared" ref="D93:P93" si="76">D78-C78</f>
        <v>0</v>
      </c>
      <c r="E93" s="47">
        <f t="shared" si="76"/>
        <v>0</v>
      </c>
      <c r="F93" s="47">
        <f t="shared" si="76"/>
        <v>0</v>
      </c>
      <c r="G93" s="47">
        <f t="shared" si="76"/>
        <v>0</v>
      </c>
      <c r="H93" s="47">
        <f t="shared" si="76"/>
        <v>0</v>
      </c>
      <c r="I93" s="47">
        <f t="shared" si="76"/>
        <v>0</v>
      </c>
      <c r="J93" s="47">
        <f t="shared" si="76"/>
        <v>0</v>
      </c>
      <c r="K93" s="47">
        <f t="shared" si="76"/>
        <v>0</v>
      </c>
      <c r="L93" s="47">
        <f t="shared" si="76"/>
        <v>0</v>
      </c>
      <c r="M93" s="47">
        <f t="shared" si="76"/>
        <v>0</v>
      </c>
      <c r="N93" s="47">
        <f t="shared" si="76"/>
        <v>0</v>
      </c>
      <c r="O93" s="47">
        <f t="shared" si="76"/>
        <v>36666.666666666664</v>
      </c>
      <c r="P93" s="47">
        <f t="shared" si="76"/>
        <v>33333.333333333336</v>
      </c>
      <c r="Q93" s="47">
        <f>Q78-P78</f>
        <v>30000</v>
      </c>
      <c r="R93" s="47">
        <f t="shared" ref="R93:AX93" si="77">R78-Q78</f>
        <v>136666.66666666666</v>
      </c>
      <c r="S93" s="47">
        <f t="shared" si="77"/>
        <v>123333.33333333334</v>
      </c>
      <c r="T93" s="47">
        <f t="shared" si="77"/>
        <v>110000</v>
      </c>
      <c r="U93" s="47">
        <f t="shared" si="77"/>
        <v>225000</v>
      </c>
      <c r="V93" s="47">
        <f t="shared" si="77"/>
        <v>200000</v>
      </c>
      <c r="W93" s="47">
        <f t="shared" si="77"/>
        <v>175000</v>
      </c>
      <c r="X93" s="47">
        <f t="shared" si="77"/>
        <v>150000</v>
      </c>
      <c r="Y93" s="47">
        <f t="shared" si="77"/>
        <v>125000</v>
      </c>
      <c r="Z93" s="47">
        <f t="shared" si="77"/>
        <v>100000</v>
      </c>
      <c r="AA93" s="47">
        <f t="shared" si="77"/>
        <v>657666.66666666698</v>
      </c>
      <c r="AB93" s="47">
        <f t="shared" si="77"/>
        <v>583333.33333333302</v>
      </c>
      <c r="AC93" s="47">
        <f t="shared" si="77"/>
        <v>509000</v>
      </c>
      <c r="AD93" s="47">
        <f t="shared" si="77"/>
        <v>540000</v>
      </c>
      <c r="AE93" s="47">
        <f t="shared" si="77"/>
        <v>467000</v>
      </c>
      <c r="AF93" s="47">
        <f t="shared" si="77"/>
        <v>394000</v>
      </c>
      <c r="AG93" s="47">
        <f t="shared" si="77"/>
        <v>1392333.333333334</v>
      </c>
      <c r="AH93" s="47">
        <f t="shared" si="77"/>
        <v>1234666.666666666</v>
      </c>
      <c r="AI93" s="47">
        <f t="shared" si="77"/>
        <v>1077000</v>
      </c>
      <c r="AJ93" s="47">
        <f t="shared" si="77"/>
        <v>919333.33333333395</v>
      </c>
      <c r="AK93" s="47">
        <f t="shared" si="77"/>
        <v>761666.66666666605</v>
      </c>
      <c r="AL93" s="47">
        <f t="shared" si="77"/>
        <v>604000</v>
      </c>
      <c r="AM93" s="47">
        <f t="shared" si="77"/>
        <v>3907166.6666666679</v>
      </c>
      <c r="AN93" s="47">
        <f t="shared" si="77"/>
        <v>3492333.3333333321</v>
      </c>
      <c r="AO93" s="47">
        <f t="shared" si="77"/>
        <v>3077500</v>
      </c>
      <c r="AP93" s="47">
        <f t="shared" si="77"/>
        <v>2671333.3333333321</v>
      </c>
      <c r="AQ93" s="47">
        <f t="shared" si="77"/>
        <v>2265166.6666666679</v>
      </c>
      <c r="AR93" s="47">
        <f t="shared" si="77"/>
        <v>1859000</v>
      </c>
      <c r="AS93" s="47">
        <f t="shared" si="77"/>
        <v>5564166.6666666679</v>
      </c>
      <c r="AT93" s="47">
        <f t="shared" si="77"/>
        <v>4889333.3333333321</v>
      </c>
      <c r="AU93" s="47">
        <f t="shared" si="77"/>
        <v>4214500</v>
      </c>
      <c r="AV93" s="47">
        <f t="shared" si="77"/>
        <v>3539666.6666666642</v>
      </c>
      <c r="AW93" s="47">
        <f t="shared" si="77"/>
        <v>2864833.3333333358</v>
      </c>
      <c r="AX93" s="47">
        <f t="shared" si="77"/>
        <v>2190000</v>
      </c>
    </row>
    <row r="94" spans="1:50" x14ac:dyDescent="0.25">
      <c r="B94" s="10" t="s">
        <v>114</v>
      </c>
      <c r="C94" s="46">
        <f>C51</f>
        <v>13888.888888888889</v>
      </c>
      <c r="D94" s="46">
        <f t="shared" ref="D94:O94" si="78">D51</f>
        <v>13888.888888888889</v>
      </c>
      <c r="E94" s="46">
        <f t="shared" si="78"/>
        <v>13888.888888888889</v>
      </c>
      <c r="F94" s="46">
        <f t="shared" si="78"/>
        <v>20833.333333333332</v>
      </c>
      <c r="G94" s="46">
        <f t="shared" si="78"/>
        <v>20833.333333333332</v>
      </c>
      <c r="H94" s="46">
        <f t="shared" si="78"/>
        <v>20833.333333333332</v>
      </c>
      <c r="I94" s="46">
        <f t="shared" si="78"/>
        <v>20833.333333333332</v>
      </c>
      <c r="J94" s="46">
        <f t="shared" si="78"/>
        <v>20833.333333333332</v>
      </c>
      <c r="K94" s="46">
        <f t="shared" si="78"/>
        <v>20833.333333333332</v>
      </c>
      <c r="L94" s="46">
        <f t="shared" si="78"/>
        <v>20833.333333333332</v>
      </c>
      <c r="M94" s="46">
        <f t="shared" si="78"/>
        <v>20833.333333333332</v>
      </c>
      <c r="N94" s="46">
        <f t="shared" si="78"/>
        <v>20833.333333333332</v>
      </c>
      <c r="O94" s="46">
        <f t="shared" si="78"/>
        <v>76388.888888888891</v>
      </c>
      <c r="P94" s="46">
        <f t="shared" ref="P94:AX94" si="79">P51</f>
        <v>76388.888888888891</v>
      </c>
      <c r="Q94" s="46">
        <f t="shared" si="79"/>
        <v>76388.888888888891</v>
      </c>
      <c r="R94" s="46">
        <f t="shared" si="79"/>
        <v>76388.888888888891</v>
      </c>
      <c r="S94" s="46">
        <f t="shared" si="79"/>
        <v>76388.888888888891</v>
      </c>
      <c r="T94" s="46">
        <f t="shared" si="79"/>
        <v>76388.888888888891</v>
      </c>
      <c r="U94" s="46">
        <f t="shared" si="79"/>
        <v>76388.888888888891</v>
      </c>
      <c r="V94" s="46">
        <f t="shared" si="79"/>
        <v>76388.888888888891</v>
      </c>
      <c r="W94" s="46">
        <f t="shared" si="79"/>
        <v>76388.888888888891</v>
      </c>
      <c r="X94" s="46">
        <f t="shared" si="79"/>
        <v>76388.888888888891</v>
      </c>
      <c r="Y94" s="46">
        <f t="shared" si="79"/>
        <v>76388.888888888891</v>
      </c>
      <c r="Z94" s="46">
        <f t="shared" si="79"/>
        <v>76388.888888888891</v>
      </c>
      <c r="AA94" s="46">
        <f t="shared" si="79"/>
        <v>173611.11111111112</v>
      </c>
      <c r="AB94" s="46">
        <f t="shared" si="79"/>
        <v>173611.11111111112</v>
      </c>
      <c r="AC94" s="46">
        <f t="shared" si="79"/>
        <v>173611.11111111112</v>
      </c>
      <c r="AD94" s="46">
        <f t="shared" si="79"/>
        <v>173611.11111111112</v>
      </c>
      <c r="AE94" s="46">
        <f t="shared" si="79"/>
        <v>173611.11111111112</v>
      </c>
      <c r="AF94" s="46">
        <f t="shared" si="79"/>
        <v>173611.11111111112</v>
      </c>
      <c r="AG94" s="46">
        <f t="shared" si="79"/>
        <v>173611.11111111112</v>
      </c>
      <c r="AH94" s="46">
        <f t="shared" si="79"/>
        <v>173611.11111111112</v>
      </c>
      <c r="AI94" s="46">
        <f t="shared" si="79"/>
        <v>173611.11111111112</v>
      </c>
      <c r="AJ94" s="46">
        <f t="shared" si="79"/>
        <v>173611.11111111112</v>
      </c>
      <c r="AK94" s="46">
        <f t="shared" si="79"/>
        <v>173611.11111111112</v>
      </c>
      <c r="AL94" s="46">
        <f t="shared" si="79"/>
        <v>194444.44444444447</v>
      </c>
      <c r="AM94" s="46">
        <f t="shared" si="79"/>
        <v>180555.55555555556</v>
      </c>
      <c r="AN94" s="46">
        <f t="shared" si="79"/>
        <v>180555.55555555556</v>
      </c>
      <c r="AO94" s="46">
        <f t="shared" si="79"/>
        <v>180555.55555555556</v>
      </c>
      <c r="AP94" s="46">
        <f t="shared" si="79"/>
        <v>173611.11111111112</v>
      </c>
      <c r="AQ94" s="46">
        <f t="shared" si="79"/>
        <v>173611.11111111112</v>
      </c>
      <c r="AR94" s="46">
        <f t="shared" si="79"/>
        <v>173611.11111111112</v>
      </c>
      <c r="AS94" s="46">
        <f t="shared" si="79"/>
        <v>173611.11111111112</v>
      </c>
      <c r="AT94" s="46">
        <f t="shared" si="79"/>
        <v>173611.11111111112</v>
      </c>
      <c r="AU94" s="46">
        <f t="shared" si="79"/>
        <v>173611.11111111112</v>
      </c>
      <c r="AV94" s="46">
        <f t="shared" si="79"/>
        <v>173611.11111111112</v>
      </c>
      <c r="AW94" s="46">
        <f t="shared" si="79"/>
        <v>173611.11111111112</v>
      </c>
      <c r="AX94" s="46">
        <f t="shared" si="79"/>
        <v>173611.11111111112</v>
      </c>
    </row>
    <row r="95" spans="1:50" x14ac:dyDescent="0.25">
      <c r="A95" s="10" t="s">
        <v>144</v>
      </c>
      <c r="B95" s="10" t="s">
        <v>117</v>
      </c>
      <c r="C95" s="47">
        <f t="shared" ref="C95:N95" si="80">SUM(C92:C94)</f>
        <v>-316041.66666666674</v>
      </c>
      <c r="D95" s="47">
        <f t="shared" si="80"/>
        <v>-316041.66666666674</v>
      </c>
      <c r="E95" s="47">
        <f t="shared" si="80"/>
        <v>-316041.66666666674</v>
      </c>
      <c r="F95" s="47">
        <f t="shared" si="80"/>
        <v>-316041.66666666674</v>
      </c>
      <c r="G95" s="47">
        <f t="shared" si="80"/>
        <v>-316041.66666666674</v>
      </c>
      <c r="H95" s="47">
        <f t="shared" si="80"/>
        <v>-316041.66666666674</v>
      </c>
      <c r="I95" s="47">
        <f t="shared" si="80"/>
        <v>-316041.66666666674</v>
      </c>
      <c r="J95" s="47">
        <f t="shared" si="80"/>
        <v>-316041.66666666674</v>
      </c>
      <c r="K95" s="47">
        <f t="shared" si="80"/>
        <v>-316041.66666666674</v>
      </c>
      <c r="L95" s="47">
        <f t="shared" si="80"/>
        <v>-316041.66666666674</v>
      </c>
      <c r="M95" s="47">
        <f t="shared" si="80"/>
        <v>-316041.66666666674</v>
      </c>
      <c r="N95" s="47">
        <f t="shared" si="80"/>
        <v>-316041.66666666674</v>
      </c>
      <c r="O95" s="47">
        <f>SUM(O92:O94)</f>
        <v>-515854.16666666674</v>
      </c>
      <c r="P95" s="47">
        <f t="shared" ref="P95:AX95" si="81">SUM(P92:P94)</f>
        <v>-531479.16666666663</v>
      </c>
      <c r="Q95" s="47">
        <f t="shared" si="81"/>
        <v>-531479.16666666674</v>
      </c>
      <c r="R95" s="47">
        <f t="shared" si="81"/>
        <v>-529354.16666666674</v>
      </c>
      <c r="S95" s="47">
        <f t="shared" si="81"/>
        <v>-534562.5</v>
      </c>
      <c r="T95" s="47">
        <f t="shared" si="81"/>
        <v>-534562.5</v>
      </c>
      <c r="U95" s="47">
        <f t="shared" si="81"/>
        <v>-577395.83333333337</v>
      </c>
      <c r="V95" s="47">
        <f t="shared" si="81"/>
        <v>-577395.83333333337</v>
      </c>
      <c r="W95" s="47">
        <f t="shared" si="81"/>
        <v>-582604.16666666674</v>
      </c>
      <c r="X95" s="47">
        <f t="shared" si="81"/>
        <v>-587812.5</v>
      </c>
      <c r="Y95" s="47">
        <f t="shared" si="81"/>
        <v>-593020.83333333337</v>
      </c>
      <c r="Z95" s="47">
        <f t="shared" si="81"/>
        <v>-593020.83333333337</v>
      </c>
      <c r="AA95" s="47">
        <f t="shared" si="81"/>
        <v>-749555.83333333314</v>
      </c>
      <c r="AB95" s="47">
        <f t="shared" si="81"/>
        <v>-759972.50000000035</v>
      </c>
      <c r="AC95" s="47">
        <f t="shared" si="81"/>
        <v>-770389.16666666686</v>
      </c>
      <c r="AD95" s="47">
        <f t="shared" si="81"/>
        <v>-684825.83333333337</v>
      </c>
      <c r="AE95" s="47">
        <f t="shared" si="81"/>
        <v>-695242.50000000012</v>
      </c>
      <c r="AF95" s="47">
        <f t="shared" si="81"/>
        <v>-705659.16666666686</v>
      </c>
      <c r="AG95" s="47">
        <f t="shared" si="81"/>
        <v>-658355.83333333291</v>
      </c>
      <c r="AH95" s="47">
        <f t="shared" si="81"/>
        <v>-679189.16666666733</v>
      </c>
      <c r="AI95" s="47">
        <f t="shared" si="81"/>
        <v>-705230.83333333337</v>
      </c>
      <c r="AJ95" s="47">
        <f t="shared" si="81"/>
        <v>-731272.49999999942</v>
      </c>
      <c r="AK95" s="47">
        <f t="shared" si="81"/>
        <v>-752105.83333333407</v>
      </c>
      <c r="AL95" s="47">
        <f t="shared" si="81"/>
        <v>-778147.50000000023</v>
      </c>
      <c r="AM95" s="47">
        <f t="shared" si="81"/>
        <v>-441945.8333333325</v>
      </c>
      <c r="AN95" s="47">
        <f t="shared" si="81"/>
        <v>-504445.83333333436</v>
      </c>
      <c r="AO95" s="47">
        <f t="shared" si="81"/>
        <v>-566945.83333333349</v>
      </c>
      <c r="AP95" s="47">
        <f t="shared" si="81"/>
        <v>-629445.83333333477</v>
      </c>
      <c r="AQ95" s="47">
        <f t="shared" si="81"/>
        <v>-691945.83333333198</v>
      </c>
      <c r="AR95" s="47">
        <f t="shared" si="81"/>
        <v>-754445.83333333384</v>
      </c>
      <c r="AS95" s="47">
        <f t="shared" si="81"/>
        <v>189112.50000000291</v>
      </c>
      <c r="AT95" s="47">
        <f t="shared" si="81"/>
        <v>84945.833333334071</v>
      </c>
      <c r="AU95" s="47">
        <f t="shared" si="81"/>
        <v>-19220.833333331975</v>
      </c>
      <c r="AV95" s="47">
        <f t="shared" si="81"/>
        <v>-123387.50000000081</v>
      </c>
      <c r="AW95" s="47">
        <f t="shared" si="81"/>
        <v>-222345.83333332918</v>
      </c>
      <c r="AX95" s="47">
        <f t="shared" si="81"/>
        <v>-326512.49999999895</v>
      </c>
    </row>
    <row r="96" spans="1:50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</row>
    <row r="97" spans="1:51" x14ac:dyDescent="0.25">
      <c r="B97" s="33" t="s">
        <v>119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</row>
    <row r="98" spans="1:51" x14ac:dyDescent="0.25">
      <c r="A98" s="10" t="s">
        <v>144</v>
      </c>
      <c r="B98" s="10" t="s">
        <v>33</v>
      </c>
      <c r="C98" s="35">
        <f>'CAPEX &amp; Depreciation'!C14</f>
        <v>500000</v>
      </c>
      <c r="D98" s="35">
        <f>'CAPEX &amp; Depreciation'!D14</f>
        <v>0</v>
      </c>
      <c r="E98" s="35">
        <f>'CAPEX &amp; Depreciation'!E14</f>
        <v>0</v>
      </c>
      <c r="F98" s="35">
        <f>'CAPEX &amp; Depreciation'!F14</f>
        <v>250000</v>
      </c>
      <c r="G98" s="35">
        <f>'CAPEX &amp; Depreciation'!G14</f>
        <v>0</v>
      </c>
      <c r="H98" s="35">
        <f>'CAPEX &amp; Depreciation'!H14</f>
        <v>0</v>
      </c>
      <c r="I98" s="35">
        <f>'CAPEX &amp; Depreciation'!I14</f>
        <v>0</v>
      </c>
      <c r="J98" s="35">
        <f>'CAPEX &amp; Depreciation'!J14</f>
        <v>0</v>
      </c>
      <c r="K98" s="35">
        <f>'CAPEX &amp; Depreciation'!K14</f>
        <v>0</v>
      </c>
      <c r="L98" s="35">
        <f>'CAPEX &amp; Depreciation'!L14</f>
        <v>0</v>
      </c>
      <c r="M98" s="35">
        <f>'CAPEX &amp; Depreciation'!M14</f>
        <v>0</v>
      </c>
      <c r="N98" s="35">
        <f>'CAPEX &amp; Depreciation'!N14</f>
        <v>0</v>
      </c>
      <c r="O98" s="35">
        <f>'CAPEX &amp; Depreciation'!O14</f>
        <v>2000000</v>
      </c>
      <c r="P98" s="35">
        <f>'CAPEX &amp; Depreciation'!P14</f>
        <v>0</v>
      </c>
      <c r="Q98" s="35">
        <f>'CAPEX &amp; Depreciation'!Q14</f>
        <v>0</v>
      </c>
      <c r="R98" s="35">
        <f>'CAPEX &amp; Depreciation'!R14</f>
        <v>0</v>
      </c>
      <c r="S98" s="35">
        <f>'CAPEX &amp; Depreciation'!S14</f>
        <v>0</v>
      </c>
      <c r="T98" s="35">
        <f>'CAPEX &amp; Depreciation'!T14</f>
        <v>0</v>
      </c>
      <c r="U98" s="35">
        <f>'CAPEX &amp; Depreciation'!U14</f>
        <v>0</v>
      </c>
      <c r="V98" s="35">
        <f>'CAPEX &amp; Depreciation'!V14</f>
        <v>0</v>
      </c>
      <c r="W98" s="35">
        <f>'CAPEX &amp; Depreciation'!W14</f>
        <v>0</v>
      </c>
      <c r="X98" s="35">
        <f>'CAPEX &amp; Depreciation'!X14</f>
        <v>0</v>
      </c>
      <c r="Y98" s="35">
        <f>'CAPEX &amp; Depreciation'!Y14</f>
        <v>0</v>
      </c>
      <c r="Z98" s="35">
        <f>'CAPEX &amp; Depreciation'!Z14</f>
        <v>0</v>
      </c>
      <c r="AA98" s="35">
        <f>'CAPEX &amp; Depreciation'!AA14</f>
        <v>3500000</v>
      </c>
      <c r="AB98" s="35">
        <f>'CAPEX &amp; Depreciation'!AB14</f>
        <v>0</v>
      </c>
      <c r="AC98" s="35">
        <f>'CAPEX &amp; Depreciation'!AC14</f>
        <v>0</v>
      </c>
      <c r="AD98" s="35">
        <f>'CAPEX &amp; Depreciation'!AD14</f>
        <v>0</v>
      </c>
      <c r="AE98" s="35">
        <f>'CAPEX &amp; Depreciation'!AE14</f>
        <v>0</v>
      </c>
      <c r="AF98" s="35">
        <f>'CAPEX &amp; Depreciation'!AF14</f>
        <v>0</v>
      </c>
      <c r="AG98" s="35">
        <f>'CAPEX &amp; Depreciation'!AG14</f>
        <v>0</v>
      </c>
      <c r="AH98" s="35">
        <f>'CAPEX &amp; Depreciation'!AH14</f>
        <v>0</v>
      </c>
      <c r="AI98" s="35">
        <f>'CAPEX &amp; Depreciation'!AI14</f>
        <v>0</v>
      </c>
      <c r="AJ98" s="35">
        <f>'CAPEX &amp; Depreciation'!AJ14</f>
        <v>0</v>
      </c>
      <c r="AK98" s="35">
        <f>'CAPEX &amp; Depreciation'!AK14</f>
        <v>0</v>
      </c>
      <c r="AL98" s="35">
        <f>'CAPEX &amp; Depreciation'!AL14</f>
        <v>1000000</v>
      </c>
      <c r="AM98" s="35">
        <f>'CAPEX &amp; Depreciation'!AM14</f>
        <v>0</v>
      </c>
      <c r="AN98" s="35">
        <f>'CAPEX &amp; Depreciation'!AN14</f>
        <v>0</v>
      </c>
      <c r="AO98" s="35">
        <f>'CAPEX &amp; Depreciation'!AO14</f>
        <v>0</v>
      </c>
      <c r="AP98" s="35">
        <f>'CAPEX &amp; Depreciation'!AP14</f>
        <v>0</v>
      </c>
      <c r="AQ98" s="35">
        <f>'CAPEX &amp; Depreciation'!AQ14</f>
        <v>0</v>
      </c>
      <c r="AR98" s="35">
        <f>'CAPEX &amp; Depreciation'!AR14</f>
        <v>0</v>
      </c>
      <c r="AS98" s="35">
        <f>'CAPEX &amp; Depreciation'!AS14</f>
        <v>0</v>
      </c>
      <c r="AT98" s="35">
        <f>'CAPEX &amp; Depreciation'!AT14</f>
        <v>0</v>
      </c>
      <c r="AU98" s="35">
        <f>'CAPEX &amp; Depreciation'!AU14</f>
        <v>0</v>
      </c>
      <c r="AV98" s="35">
        <f>'CAPEX &amp; Depreciation'!AV14</f>
        <v>0</v>
      </c>
      <c r="AW98" s="35">
        <f>'CAPEX &amp; Depreciation'!AW14</f>
        <v>0</v>
      </c>
      <c r="AX98" s="35">
        <f>'CAPEX &amp; Depreciation'!AX14</f>
        <v>0</v>
      </c>
    </row>
    <row r="99" spans="1:51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</row>
    <row r="100" spans="1:51" x14ac:dyDescent="0.25">
      <c r="B100" s="33" t="s">
        <v>120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</row>
    <row r="101" spans="1:51" x14ac:dyDescent="0.25">
      <c r="A101" s="10" t="s">
        <v>144</v>
      </c>
      <c r="B101" s="10" t="s">
        <v>121</v>
      </c>
      <c r="C101" s="27">
        <v>7500000</v>
      </c>
      <c r="N101" s="27">
        <v>20000000</v>
      </c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9">
        <v>40000000</v>
      </c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</row>
    <row r="102" spans="1:51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</row>
    <row r="103" spans="1:51" ht="15.75" thickBot="1" x14ac:dyDescent="0.3">
      <c r="A103" s="10" t="s">
        <v>144</v>
      </c>
      <c r="B103" s="15" t="s">
        <v>129</v>
      </c>
      <c r="C103" s="50">
        <f>C95-C98+C101</f>
        <v>6683958.333333333</v>
      </c>
      <c r="D103" s="50">
        <f t="shared" ref="D103:AX103" si="82">D95-D98+D101</f>
        <v>-316041.66666666674</v>
      </c>
      <c r="E103" s="50">
        <f t="shared" si="82"/>
        <v>-316041.66666666674</v>
      </c>
      <c r="F103" s="50">
        <f t="shared" si="82"/>
        <v>-566041.66666666674</v>
      </c>
      <c r="G103" s="50">
        <f t="shared" si="82"/>
        <v>-316041.66666666674</v>
      </c>
      <c r="H103" s="50">
        <f t="shared" si="82"/>
        <v>-316041.66666666674</v>
      </c>
      <c r="I103" s="50">
        <f t="shared" si="82"/>
        <v>-316041.66666666674</v>
      </c>
      <c r="J103" s="50">
        <f t="shared" si="82"/>
        <v>-316041.66666666674</v>
      </c>
      <c r="K103" s="50">
        <f t="shared" si="82"/>
        <v>-316041.66666666674</v>
      </c>
      <c r="L103" s="50">
        <f t="shared" si="82"/>
        <v>-316041.66666666674</v>
      </c>
      <c r="M103" s="50">
        <f t="shared" si="82"/>
        <v>-316041.66666666674</v>
      </c>
      <c r="N103" s="50">
        <f t="shared" si="82"/>
        <v>19683958.333333332</v>
      </c>
      <c r="O103" s="50">
        <f t="shared" si="82"/>
        <v>-2515854.166666667</v>
      </c>
      <c r="P103" s="50">
        <f t="shared" si="82"/>
        <v>-531479.16666666663</v>
      </c>
      <c r="Q103" s="50">
        <f t="shared" si="82"/>
        <v>-531479.16666666674</v>
      </c>
      <c r="R103" s="50">
        <f t="shared" si="82"/>
        <v>-529354.16666666674</v>
      </c>
      <c r="S103" s="50">
        <f t="shared" si="82"/>
        <v>-534562.5</v>
      </c>
      <c r="T103" s="50">
        <f t="shared" si="82"/>
        <v>-534562.5</v>
      </c>
      <c r="U103" s="50">
        <f t="shared" si="82"/>
        <v>-577395.83333333337</v>
      </c>
      <c r="V103" s="50">
        <f t="shared" si="82"/>
        <v>-577395.83333333337</v>
      </c>
      <c r="W103" s="50">
        <f t="shared" si="82"/>
        <v>-582604.16666666674</v>
      </c>
      <c r="X103" s="50">
        <f t="shared" si="82"/>
        <v>-587812.5</v>
      </c>
      <c r="Y103" s="50">
        <f t="shared" si="82"/>
        <v>-593020.83333333337</v>
      </c>
      <c r="Z103" s="50">
        <f t="shared" si="82"/>
        <v>-593020.83333333337</v>
      </c>
      <c r="AA103" s="50">
        <f t="shared" si="82"/>
        <v>-4249555.833333333</v>
      </c>
      <c r="AB103" s="50">
        <f t="shared" si="82"/>
        <v>-759972.50000000035</v>
      </c>
      <c r="AC103" s="50">
        <f t="shared" si="82"/>
        <v>-770389.16666666686</v>
      </c>
      <c r="AD103" s="50">
        <f t="shared" si="82"/>
        <v>39315174.166666664</v>
      </c>
      <c r="AE103" s="50">
        <f t="shared" si="82"/>
        <v>-695242.50000000012</v>
      </c>
      <c r="AF103" s="50">
        <f t="shared" si="82"/>
        <v>-705659.16666666686</v>
      </c>
      <c r="AG103" s="50">
        <f t="shared" si="82"/>
        <v>-658355.83333333291</v>
      </c>
      <c r="AH103" s="50">
        <f t="shared" si="82"/>
        <v>-679189.16666666733</v>
      </c>
      <c r="AI103" s="50">
        <f t="shared" si="82"/>
        <v>-705230.83333333337</v>
      </c>
      <c r="AJ103" s="50">
        <f t="shared" si="82"/>
        <v>-731272.49999999942</v>
      </c>
      <c r="AK103" s="50">
        <f t="shared" si="82"/>
        <v>-752105.83333333407</v>
      </c>
      <c r="AL103" s="50">
        <f t="shared" si="82"/>
        <v>-1778147.5000000002</v>
      </c>
      <c r="AM103" s="50">
        <f t="shared" si="82"/>
        <v>-441945.8333333325</v>
      </c>
      <c r="AN103" s="50">
        <f t="shared" si="82"/>
        <v>-504445.83333333436</v>
      </c>
      <c r="AO103" s="50">
        <f t="shared" si="82"/>
        <v>-566945.83333333349</v>
      </c>
      <c r="AP103" s="50">
        <f t="shared" si="82"/>
        <v>-629445.83333333477</v>
      </c>
      <c r="AQ103" s="50">
        <f t="shared" si="82"/>
        <v>-691945.83333333198</v>
      </c>
      <c r="AR103" s="50">
        <f t="shared" si="82"/>
        <v>-754445.83333333384</v>
      </c>
      <c r="AS103" s="50">
        <f t="shared" si="82"/>
        <v>189112.50000000291</v>
      </c>
      <c r="AT103" s="50">
        <f t="shared" si="82"/>
        <v>84945.833333334071</v>
      </c>
      <c r="AU103" s="50">
        <f t="shared" si="82"/>
        <v>-19220.833333331975</v>
      </c>
      <c r="AV103" s="50">
        <f t="shared" si="82"/>
        <v>-123387.50000000081</v>
      </c>
      <c r="AW103" s="50">
        <f t="shared" si="82"/>
        <v>-222345.83333332918</v>
      </c>
      <c r="AX103" s="50">
        <f t="shared" si="82"/>
        <v>-326512.49999999895</v>
      </c>
    </row>
    <row r="104" spans="1:51" ht="15.75" thickTop="1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</row>
    <row r="105" spans="1:51" s="6" customFormat="1" ht="18.75" x14ac:dyDescent="0.3">
      <c r="B105" s="7" t="s">
        <v>143</v>
      </c>
    </row>
    <row r="107" spans="1:51" x14ac:dyDescent="0.25">
      <c r="B107" s="15" t="s">
        <v>45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9" spans="1:51" x14ac:dyDescent="0.25">
      <c r="B109" s="10" t="s">
        <v>26</v>
      </c>
      <c r="C109" s="51">
        <v>10000</v>
      </c>
      <c r="D109" s="51">
        <v>10000</v>
      </c>
      <c r="E109" s="51">
        <v>10000</v>
      </c>
      <c r="F109" s="51">
        <v>10000</v>
      </c>
      <c r="G109" s="51">
        <v>10000</v>
      </c>
      <c r="H109" s="51">
        <v>10000</v>
      </c>
      <c r="I109" s="51">
        <v>10000</v>
      </c>
      <c r="J109" s="51">
        <v>10000</v>
      </c>
      <c r="K109" s="51">
        <v>10000</v>
      </c>
      <c r="L109" s="51">
        <v>10000</v>
      </c>
      <c r="M109" s="51">
        <v>10000</v>
      </c>
      <c r="N109" s="51">
        <v>10000</v>
      </c>
      <c r="O109" s="51">
        <v>20000</v>
      </c>
      <c r="P109" s="51">
        <v>20000</v>
      </c>
      <c r="Q109" s="51">
        <v>20000</v>
      </c>
      <c r="R109" s="51">
        <v>20000</v>
      </c>
      <c r="S109" s="51">
        <v>20000</v>
      </c>
      <c r="T109" s="51">
        <v>20000</v>
      </c>
      <c r="U109" s="51">
        <v>20000</v>
      </c>
      <c r="V109" s="51">
        <v>20000</v>
      </c>
      <c r="W109" s="51">
        <v>20000</v>
      </c>
      <c r="X109" s="51">
        <v>20000</v>
      </c>
      <c r="Y109" s="51">
        <v>20000</v>
      </c>
      <c r="Z109" s="51">
        <v>20000</v>
      </c>
      <c r="AA109" s="51">
        <v>30000</v>
      </c>
      <c r="AB109" s="51">
        <v>30000</v>
      </c>
      <c r="AC109" s="51">
        <v>30000</v>
      </c>
      <c r="AD109" s="51">
        <v>30000</v>
      </c>
      <c r="AE109" s="51">
        <v>30000</v>
      </c>
      <c r="AF109" s="51">
        <v>30000</v>
      </c>
      <c r="AG109" s="51">
        <v>30000</v>
      </c>
      <c r="AH109" s="51">
        <v>30000</v>
      </c>
      <c r="AI109" s="51">
        <v>30000</v>
      </c>
      <c r="AJ109" s="51">
        <v>30000</v>
      </c>
      <c r="AK109" s="51">
        <v>30000</v>
      </c>
      <c r="AL109" s="51">
        <v>30000</v>
      </c>
      <c r="AM109" s="51">
        <v>30000</v>
      </c>
      <c r="AN109" s="51">
        <v>30000</v>
      </c>
      <c r="AO109" s="51">
        <v>30000</v>
      </c>
      <c r="AP109" s="51">
        <v>30000</v>
      </c>
      <c r="AQ109" s="51">
        <v>30000</v>
      </c>
      <c r="AR109" s="51">
        <v>30000</v>
      </c>
      <c r="AS109" s="51">
        <v>30000</v>
      </c>
      <c r="AT109" s="51">
        <v>30000</v>
      </c>
      <c r="AU109" s="51">
        <v>30000</v>
      </c>
      <c r="AV109" s="51">
        <v>30000</v>
      </c>
      <c r="AW109" s="51">
        <v>30000</v>
      </c>
      <c r="AX109" s="51">
        <v>30000</v>
      </c>
      <c r="AY109" s="52"/>
    </row>
    <row r="111" spans="1:51" x14ac:dyDescent="0.25">
      <c r="B111" s="33" t="s">
        <v>20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</row>
    <row r="112" spans="1:51" x14ac:dyDescent="0.25">
      <c r="B112" s="10" t="s">
        <v>92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53">
        <v>20</v>
      </c>
      <c r="P112" s="53">
        <v>20</v>
      </c>
      <c r="Q112" s="53">
        <v>20</v>
      </c>
      <c r="R112" s="53">
        <v>20</v>
      </c>
      <c r="S112" s="53">
        <v>20</v>
      </c>
      <c r="T112" s="53">
        <v>20</v>
      </c>
      <c r="U112" s="53">
        <v>20</v>
      </c>
      <c r="V112" s="53">
        <v>20</v>
      </c>
      <c r="W112" s="53">
        <v>20</v>
      </c>
      <c r="X112" s="53">
        <v>20</v>
      </c>
      <c r="Y112" s="53">
        <v>20</v>
      </c>
      <c r="Z112" s="53">
        <v>20</v>
      </c>
      <c r="AA112" s="53">
        <v>20</v>
      </c>
      <c r="AB112" s="53">
        <v>20</v>
      </c>
      <c r="AC112" s="53">
        <v>20</v>
      </c>
      <c r="AD112" s="53">
        <v>20</v>
      </c>
      <c r="AE112" s="53">
        <v>20</v>
      </c>
      <c r="AF112" s="53">
        <v>20</v>
      </c>
      <c r="AG112" s="53">
        <v>20</v>
      </c>
      <c r="AH112" s="53">
        <v>20</v>
      </c>
      <c r="AI112" s="53">
        <v>20</v>
      </c>
      <c r="AJ112" s="53">
        <v>20</v>
      </c>
      <c r="AK112" s="53">
        <v>20</v>
      </c>
      <c r="AL112" s="53">
        <v>20</v>
      </c>
      <c r="AM112" s="53">
        <v>20</v>
      </c>
      <c r="AN112" s="53">
        <v>20</v>
      </c>
      <c r="AO112" s="53">
        <v>20</v>
      </c>
      <c r="AP112" s="53">
        <v>20</v>
      </c>
      <c r="AQ112" s="53">
        <v>20</v>
      </c>
      <c r="AR112" s="53">
        <v>20</v>
      </c>
      <c r="AS112" s="53">
        <v>20</v>
      </c>
      <c r="AT112" s="53">
        <v>20</v>
      </c>
      <c r="AU112" s="53">
        <v>20</v>
      </c>
      <c r="AV112" s="53">
        <v>20</v>
      </c>
      <c r="AW112" s="53">
        <v>20</v>
      </c>
      <c r="AX112" s="53">
        <v>20</v>
      </c>
    </row>
    <row r="113" spans="1:51" x14ac:dyDescent="0.25">
      <c r="B113" s="10" t="s">
        <v>56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4">
        <f t="shared" ref="O113:AX113" si="83">ROUNDUP(O12/O112,0)</f>
        <v>1</v>
      </c>
      <c r="P113" s="34">
        <f t="shared" si="83"/>
        <v>1</v>
      </c>
      <c r="Q113" s="34">
        <f t="shared" si="83"/>
        <v>1</v>
      </c>
      <c r="R113" s="34">
        <f t="shared" si="83"/>
        <v>1</v>
      </c>
      <c r="S113" s="34">
        <f t="shared" si="83"/>
        <v>2</v>
      </c>
      <c r="T113" s="34">
        <f t="shared" si="83"/>
        <v>2</v>
      </c>
      <c r="U113" s="34">
        <f t="shared" si="83"/>
        <v>3</v>
      </c>
      <c r="V113" s="34">
        <f t="shared" si="83"/>
        <v>3</v>
      </c>
      <c r="W113" s="34">
        <f t="shared" si="83"/>
        <v>4</v>
      </c>
      <c r="X113" s="34">
        <f t="shared" si="83"/>
        <v>5</v>
      </c>
      <c r="Y113" s="34">
        <f t="shared" si="83"/>
        <v>6</v>
      </c>
      <c r="Z113" s="34">
        <f t="shared" si="83"/>
        <v>6</v>
      </c>
      <c r="AA113" s="34">
        <f t="shared" si="83"/>
        <v>9</v>
      </c>
      <c r="AB113" s="34">
        <f t="shared" si="83"/>
        <v>11</v>
      </c>
      <c r="AC113" s="34">
        <f t="shared" si="83"/>
        <v>13</v>
      </c>
      <c r="AD113" s="34">
        <f t="shared" si="83"/>
        <v>15</v>
      </c>
      <c r="AE113" s="34">
        <f t="shared" si="83"/>
        <v>17</v>
      </c>
      <c r="AF113" s="34">
        <f t="shared" si="83"/>
        <v>19</v>
      </c>
      <c r="AG113" s="34">
        <f t="shared" si="83"/>
        <v>24</v>
      </c>
      <c r="AH113" s="34">
        <f t="shared" si="83"/>
        <v>28</v>
      </c>
      <c r="AI113" s="34">
        <f t="shared" si="83"/>
        <v>33</v>
      </c>
      <c r="AJ113" s="34">
        <f t="shared" si="83"/>
        <v>38</v>
      </c>
      <c r="AK113" s="34">
        <f t="shared" si="83"/>
        <v>42</v>
      </c>
      <c r="AL113" s="34">
        <f t="shared" si="83"/>
        <v>47</v>
      </c>
      <c r="AM113" s="34">
        <f t="shared" si="83"/>
        <v>59</v>
      </c>
      <c r="AN113" s="34">
        <f t="shared" si="83"/>
        <v>71</v>
      </c>
      <c r="AO113" s="34">
        <f t="shared" si="83"/>
        <v>83</v>
      </c>
      <c r="AP113" s="34">
        <f t="shared" si="83"/>
        <v>95</v>
      </c>
      <c r="AQ113" s="34">
        <f t="shared" si="83"/>
        <v>107</v>
      </c>
      <c r="AR113" s="34">
        <f t="shared" si="83"/>
        <v>119</v>
      </c>
      <c r="AS113" s="34">
        <f t="shared" si="83"/>
        <v>139</v>
      </c>
      <c r="AT113" s="34">
        <f t="shared" si="83"/>
        <v>159</v>
      </c>
      <c r="AU113" s="34">
        <f t="shared" si="83"/>
        <v>179</v>
      </c>
      <c r="AV113" s="34">
        <f t="shared" si="83"/>
        <v>199</v>
      </c>
      <c r="AW113" s="34">
        <f t="shared" si="83"/>
        <v>218</v>
      </c>
      <c r="AX113" s="34">
        <f t="shared" si="83"/>
        <v>238</v>
      </c>
    </row>
    <row r="114" spans="1:51" x14ac:dyDescent="0.25">
      <c r="B114" s="10" t="s">
        <v>21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54">
        <v>0.25</v>
      </c>
      <c r="P114" s="54">
        <v>0.25</v>
      </c>
      <c r="Q114" s="54">
        <v>0.25</v>
      </c>
      <c r="R114" s="54">
        <v>0.25</v>
      </c>
      <c r="S114" s="54">
        <v>0.25</v>
      </c>
      <c r="T114" s="54">
        <v>0.25</v>
      </c>
      <c r="U114" s="54">
        <v>0.25</v>
      </c>
      <c r="V114" s="54">
        <v>0.25</v>
      </c>
      <c r="W114" s="54">
        <v>0.25</v>
      </c>
      <c r="X114" s="54">
        <v>0.25</v>
      </c>
      <c r="Y114" s="54">
        <v>0.25</v>
      </c>
      <c r="Z114" s="54">
        <v>0.25</v>
      </c>
      <c r="AA114" s="54">
        <v>0.25</v>
      </c>
      <c r="AB114" s="54">
        <v>0.25</v>
      </c>
      <c r="AC114" s="54">
        <v>0.25</v>
      </c>
      <c r="AD114" s="54">
        <v>0.25</v>
      </c>
      <c r="AE114" s="54">
        <v>0.25</v>
      </c>
      <c r="AF114" s="54">
        <v>0.25</v>
      </c>
      <c r="AG114" s="54">
        <v>0.25</v>
      </c>
      <c r="AH114" s="54">
        <v>0.25</v>
      </c>
      <c r="AI114" s="54">
        <v>0.25</v>
      </c>
      <c r="AJ114" s="54">
        <v>0.25</v>
      </c>
      <c r="AK114" s="54">
        <v>0.25</v>
      </c>
      <c r="AL114" s="54">
        <v>0.25</v>
      </c>
      <c r="AM114" s="54">
        <v>0.25</v>
      </c>
      <c r="AN114" s="54">
        <v>0.25</v>
      </c>
      <c r="AO114" s="54">
        <v>0.25</v>
      </c>
      <c r="AP114" s="54">
        <v>0.25</v>
      </c>
      <c r="AQ114" s="54">
        <v>0.25</v>
      </c>
      <c r="AR114" s="54">
        <v>0.25</v>
      </c>
      <c r="AS114" s="54">
        <v>0.25</v>
      </c>
      <c r="AT114" s="54">
        <v>0.25</v>
      </c>
      <c r="AU114" s="54">
        <v>0.25</v>
      </c>
      <c r="AV114" s="54">
        <v>0.25</v>
      </c>
      <c r="AW114" s="54">
        <v>0.25</v>
      </c>
      <c r="AX114" s="54">
        <v>0.25</v>
      </c>
    </row>
    <row r="115" spans="1:51" x14ac:dyDescent="0.25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1:51" x14ac:dyDescent="0.25">
      <c r="A116" s="10" t="s">
        <v>144</v>
      </c>
      <c r="B116" s="15" t="s">
        <v>19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8" spans="1:51" x14ac:dyDescent="0.25">
      <c r="B118" s="33" t="s">
        <v>20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</row>
    <row r="119" spans="1:51" x14ac:dyDescent="0.25">
      <c r="B119" s="10" t="s">
        <v>93</v>
      </c>
      <c r="C119" s="53"/>
      <c r="D119" s="53"/>
      <c r="E119" s="53"/>
      <c r="F119" s="53"/>
      <c r="O119" s="34">
        <f>'Sales Team &amp; Cust Acquisition'!N46</f>
        <v>2</v>
      </c>
      <c r="P119" s="34">
        <f>'Sales Team &amp; Cust Acquisition'!O46</f>
        <v>4</v>
      </c>
      <c r="Q119" s="34">
        <f>'Sales Team &amp; Cust Acquisition'!P46</f>
        <v>4</v>
      </c>
      <c r="R119" s="34">
        <f>'Sales Team &amp; Cust Acquisition'!Q46</f>
        <v>10</v>
      </c>
      <c r="S119" s="34">
        <f>'Sales Team &amp; Cust Acquisition'!R46</f>
        <v>10</v>
      </c>
      <c r="T119" s="34">
        <f>'Sales Team &amp; Cust Acquisition'!S46</f>
        <v>10</v>
      </c>
      <c r="U119" s="34">
        <f>'Sales Team &amp; Cust Acquisition'!T46</f>
        <v>20</v>
      </c>
      <c r="V119" s="34">
        <f>'Sales Team &amp; Cust Acquisition'!U46</f>
        <v>20</v>
      </c>
      <c r="W119" s="34">
        <f>'Sales Team &amp; Cust Acquisition'!V46</f>
        <v>20</v>
      </c>
      <c r="X119" s="34">
        <f>'Sales Team &amp; Cust Acquisition'!W46</f>
        <v>20</v>
      </c>
      <c r="Y119" s="34">
        <f>'Sales Team &amp; Cust Acquisition'!X46</f>
        <v>20</v>
      </c>
      <c r="Z119" s="34">
        <f>'Sales Team &amp; Cust Acquisition'!Y46</f>
        <v>20</v>
      </c>
      <c r="AA119" s="34">
        <f>'Sales Team &amp; Cust Acquisition'!Z46</f>
        <v>59</v>
      </c>
      <c r="AB119" s="34">
        <f>'Sales Team &amp; Cust Acquisition'!AA46</f>
        <v>59</v>
      </c>
      <c r="AC119" s="34">
        <f>'Sales Team &amp; Cust Acquisition'!AB46</f>
        <v>59</v>
      </c>
      <c r="AD119" s="34">
        <f>'Sales Team &amp; Cust Acquisition'!AC46</f>
        <v>59</v>
      </c>
      <c r="AE119" s="34">
        <f>'Sales Team &amp; Cust Acquisition'!AD46</f>
        <v>59</v>
      </c>
      <c r="AF119" s="34">
        <f>'Sales Team &amp; Cust Acquisition'!AE46</f>
        <v>59</v>
      </c>
      <c r="AG119" s="34">
        <f>'Sales Team &amp; Cust Acquisition'!AF46</f>
        <v>125</v>
      </c>
      <c r="AH119" s="34">
        <f>'Sales Team &amp; Cust Acquisition'!AG46</f>
        <v>125</v>
      </c>
      <c r="AI119" s="34">
        <f>'Sales Team &amp; Cust Acquisition'!AH46</f>
        <v>125</v>
      </c>
      <c r="AJ119" s="34">
        <f>'Sales Team &amp; Cust Acquisition'!AI46</f>
        <v>125</v>
      </c>
      <c r="AK119" s="34">
        <f>'Sales Team &amp; Cust Acquisition'!AJ46</f>
        <v>125</v>
      </c>
      <c r="AL119" s="34">
        <f>'Sales Team &amp; Cust Acquisition'!AK46</f>
        <v>125</v>
      </c>
      <c r="AM119" s="34">
        <f>'Sales Team &amp; Cust Acquisition'!AL46</f>
        <v>334</v>
      </c>
      <c r="AN119" s="34">
        <f>'Sales Team &amp; Cust Acquisition'!AM46</f>
        <v>334</v>
      </c>
      <c r="AO119" s="34">
        <f>'Sales Team &amp; Cust Acquisition'!AN46</f>
        <v>334</v>
      </c>
      <c r="AP119" s="34">
        <f>'Sales Team &amp; Cust Acquisition'!AO46</f>
        <v>334</v>
      </c>
      <c r="AQ119" s="34">
        <f>'Sales Team &amp; Cust Acquisition'!AP46</f>
        <v>334</v>
      </c>
      <c r="AR119" s="34">
        <f>'Sales Team &amp; Cust Acquisition'!AQ46</f>
        <v>334</v>
      </c>
      <c r="AS119" s="34">
        <f>'Sales Team &amp; Cust Acquisition'!AR46</f>
        <v>556</v>
      </c>
      <c r="AT119" s="34">
        <f>'Sales Team &amp; Cust Acquisition'!AS46</f>
        <v>556</v>
      </c>
      <c r="AU119" s="34">
        <f>'Sales Team &amp; Cust Acquisition'!AT46</f>
        <v>556</v>
      </c>
      <c r="AV119" s="34">
        <f>'Sales Team &amp; Cust Acquisition'!AU46</f>
        <v>556</v>
      </c>
      <c r="AW119" s="34">
        <f>'Sales Team &amp; Cust Acquisition'!AV46</f>
        <v>556</v>
      </c>
      <c r="AX119" s="34">
        <f>'Sales Team &amp; Cust Acquisition'!AW46</f>
        <v>556</v>
      </c>
    </row>
    <row r="120" spans="1:51" x14ac:dyDescent="0.25">
      <c r="B120" s="10" t="s">
        <v>94</v>
      </c>
      <c r="C120" s="53"/>
      <c r="D120" s="53"/>
      <c r="E120" s="53"/>
      <c r="F120" s="53"/>
      <c r="O120" s="53">
        <v>5</v>
      </c>
      <c r="P120" s="53">
        <v>5</v>
      </c>
      <c r="Q120" s="53">
        <v>5</v>
      </c>
      <c r="R120" s="53">
        <v>5</v>
      </c>
      <c r="S120" s="53">
        <v>5</v>
      </c>
      <c r="T120" s="53">
        <v>5</v>
      </c>
      <c r="U120" s="53">
        <v>5</v>
      </c>
      <c r="V120" s="53">
        <v>5</v>
      </c>
      <c r="W120" s="53">
        <v>5</v>
      </c>
      <c r="X120" s="53">
        <v>5</v>
      </c>
      <c r="Y120" s="53">
        <v>5</v>
      </c>
      <c r="Z120" s="53">
        <v>5</v>
      </c>
      <c r="AA120" s="53">
        <v>10</v>
      </c>
      <c r="AB120" s="53">
        <v>10</v>
      </c>
      <c r="AC120" s="53">
        <v>10</v>
      </c>
      <c r="AD120" s="53">
        <v>10</v>
      </c>
      <c r="AE120" s="53">
        <v>10</v>
      </c>
      <c r="AF120" s="53">
        <v>10</v>
      </c>
      <c r="AG120" s="53">
        <v>10</v>
      </c>
      <c r="AH120" s="53">
        <v>10</v>
      </c>
      <c r="AI120" s="53">
        <v>10</v>
      </c>
      <c r="AJ120" s="53">
        <v>10</v>
      </c>
      <c r="AK120" s="53">
        <v>10</v>
      </c>
      <c r="AL120" s="53">
        <v>10</v>
      </c>
      <c r="AM120" s="53">
        <v>20</v>
      </c>
      <c r="AN120" s="53">
        <v>20</v>
      </c>
      <c r="AO120" s="53">
        <v>20</v>
      </c>
      <c r="AP120" s="53">
        <v>20</v>
      </c>
      <c r="AQ120" s="53">
        <v>20</v>
      </c>
      <c r="AR120" s="53">
        <v>20</v>
      </c>
      <c r="AS120" s="53">
        <v>20</v>
      </c>
      <c r="AT120" s="53">
        <v>20</v>
      </c>
      <c r="AU120" s="53">
        <v>20</v>
      </c>
      <c r="AV120" s="53">
        <v>20</v>
      </c>
      <c r="AW120" s="53">
        <v>20</v>
      </c>
      <c r="AX120" s="53">
        <v>20</v>
      </c>
    </row>
    <row r="121" spans="1:51" x14ac:dyDescent="0.25">
      <c r="B121" s="10" t="s">
        <v>95</v>
      </c>
      <c r="C121" s="53"/>
      <c r="D121" s="53"/>
      <c r="E121" s="53"/>
      <c r="F121" s="53"/>
      <c r="O121" s="53">
        <v>4</v>
      </c>
      <c r="P121" s="53">
        <v>4</v>
      </c>
      <c r="Q121" s="53">
        <v>4</v>
      </c>
      <c r="R121" s="53">
        <v>4</v>
      </c>
      <c r="S121" s="53">
        <v>4</v>
      </c>
      <c r="T121" s="53">
        <v>4</v>
      </c>
      <c r="U121" s="53">
        <v>4</v>
      </c>
      <c r="V121" s="53">
        <v>4</v>
      </c>
      <c r="W121" s="53">
        <v>4</v>
      </c>
      <c r="X121" s="53">
        <v>4</v>
      </c>
      <c r="Y121" s="53">
        <v>4</v>
      </c>
      <c r="Z121" s="53">
        <v>4</v>
      </c>
      <c r="AA121" s="53">
        <v>8</v>
      </c>
      <c r="AB121" s="53">
        <v>8</v>
      </c>
      <c r="AC121" s="53">
        <v>8</v>
      </c>
      <c r="AD121" s="53">
        <v>8</v>
      </c>
      <c r="AE121" s="53">
        <v>8</v>
      </c>
      <c r="AF121" s="53">
        <v>8</v>
      </c>
      <c r="AG121" s="53">
        <v>8</v>
      </c>
      <c r="AH121" s="53">
        <v>8</v>
      </c>
      <c r="AI121" s="53">
        <v>8</v>
      </c>
      <c r="AJ121" s="53">
        <v>8</v>
      </c>
      <c r="AK121" s="53">
        <v>8</v>
      </c>
      <c r="AL121" s="53">
        <v>8</v>
      </c>
      <c r="AM121" s="53">
        <v>12</v>
      </c>
      <c r="AN121" s="53">
        <v>12</v>
      </c>
      <c r="AO121" s="53">
        <v>12</v>
      </c>
      <c r="AP121" s="53">
        <v>12</v>
      </c>
      <c r="AQ121" s="53">
        <v>12</v>
      </c>
      <c r="AR121" s="53">
        <v>12</v>
      </c>
      <c r="AS121" s="53">
        <v>12</v>
      </c>
      <c r="AT121" s="53">
        <v>12</v>
      </c>
      <c r="AU121" s="53">
        <v>12</v>
      </c>
      <c r="AV121" s="53">
        <v>12</v>
      </c>
      <c r="AW121" s="53">
        <v>12</v>
      </c>
      <c r="AX121" s="53">
        <v>12</v>
      </c>
    </row>
    <row r="122" spans="1:51" x14ac:dyDescent="0.25">
      <c r="B122" s="10" t="s">
        <v>96</v>
      </c>
      <c r="C122" s="53">
        <v>20</v>
      </c>
      <c r="D122" s="53">
        <v>20</v>
      </c>
      <c r="E122" s="53">
        <v>20</v>
      </c>
      <c r="F122" s="53">
        <v>20</v>
      </c>
      <c r="G122" s="53">
        <v>20</v>
      </c>
      <c r="H122" s="53">
        <v>20</v>
      </c>
      <c r="I122" s="53">
        <v>20</v>
      </c>
      <c r="J122" s="53">
        <v>20</v>
      </c>
      <c r="K122" s="53">
        <v>20</v>
      </c>
      <c r="L122" s="53">
        <v>20</v>
      </c>
      <c r="M122" s="53">
        <v>20</v>
      </c>
      <c r="N122" s="53">
        <v>20</v>
      </c>
      <c r="O122" s="53">
        <v>25</v>
      </c>
      <c r="P122" s="53">
        <v>25</v>
      </c>
      <c r="Q122" s="53">
        <v>25</v>
      </c>
      <c r="R122" s="53">
        <v>25</v>
      </c>
      <c r="S122" s="53">
        <v>25</v>
      </c>
      <c r="T122" s="53">
        <v>25</v>
      </c>
      <c r="U122" s="53">
        <v>25</v>
      </c>
      <c r="V122" s="53">
        <v>25</v>
      </c>
      <c r="W122" s="53">
        <v>25</v>
      </c>
      <c r="X122" s="53">
        <v>25</v>
      </c>
      <c r="Y122" s="53">
        <v>25</v>
      </c>
      <c r="Z122" s="53">
        <v>25</v>
      </c>
      <c r="AA122" s="53">
        <v>30</v>
      </c>
      <c r="AB122" s="53">
        <v>30</v>
      </c>
      <c r="AC122" s="53">
        <v>30</v>
      </c>
      <c r="AD122" s="53">
        <v>30</v>
      </c>
      <c r="AE122" s="53">
        <v>30</v>
      </c>
      <c r="AF122" s="53">
        <v>30</v>
      </c>
      <c r="AG122" s="53">
        <v>30</v>
      </c>
      <c r="AH122" s="53">
        <v>30</v>
      </c>
      <c r="AI122" s="53">
        <v>30</v>
      </c>
      <c r="AJ122" s="53">
        <v>30</v>
      </c>
      <c r="AK122" s="53">
        <v>30</v>
      </c>
      <c r="AL122" s="53">
        <v>30</v>
      </c>
      <c r="AM122" s="53">
        <v>50</v>
      </c>
      <c r="AN122" s="53">
        <v>50</v>
      </c>
      <c r="AO122" s="53">
        <v>50</v>
      </c>
      <c r="AP122" s="53">
        <v>50</v>
      </c>
      <c r="AQ122" s="53">
        <v>50</v>
      </c>
      <c r="AR122" s="53">
        <v>50</v>
      </c>
      <c r="AS122" s="53">
        <v>50</v>
      </c>
      <c r="AT122" s="53">
        <v>50</v>
      </c>
      <c r="AU122" s="53">
        <v>50</v>
      </c>
      <c r="AV122" s="53">
        <v>50</v>
      </c>
      <c r="AW122" s="53">
        <v>50</v>
      </c>
      <c r="AX122" s="53">
        <v>50</v>
      </c>
    </row>
    <row r="123" spans="1:51" x14ac:dyDescent="0.25">
      <c r="B123" s="10" t="s">
        <v>97</v>
      </c>
      <c r="C123" s="53">
        <v>5</v>
      </c>
      <c r="D123" s="53">
        <v>5</v>
      </c>
      <c r="E123" s="53">
        <v>5</v>
      </c>
      <c r="F123" s="53">
        <v>5</v>
      </c>
      <c r="G123" s="53">
        <v>5</v>
      </c>
      <c r="H123" s="53">
        <v>5</v>
      </c>
      <c r="I123" s="53">
        <v>5</v>
      </c>
      <c r="J123" s="53">
        <v>5</v>
      </c>
      <c r="K123" s="53">
        <v>5</v>
      </c>
      <c r="L123" s="53">
        <v>5</v>
      </c>
      <c r="M123" s="53">
        <v>5</v>
      </c>
      <c r="N123" s="53">
        <v>5</v>
      </c>
      <c r="O123" s="53">
        <v>8</v>
      </c>
      <c r="P123" s="53">
        <v>8</v>
      </c>
      <c r="Q123" s="53">
        <v>8</v>
      </c>
      <c r="R123" s="53">
        <v>8</v>
      </c>
      <c r="S123" s="53">
        <v>8</v>
      </c>
      <c r="T123" s="53">
        <v>8</v>
      </c>
      <c r="U123" s="53">
        <v>8</v>
      </c>
      <c r="V123" s="53">
        <v>8</v>
      </c>
      <c r="W123" s="53">
        <v>8</v>
      </c>
      <c r="X123" s="53">
        <v>8</v>
      </c>
      <c r="Y123" s="53">
        <v>8</v>
      </c>
      <c r="Z123" s="53">
        <v>8</v>
      </c>
      <c r="AA123" s="53">
        <v>12</v>
      </c>
      <c r="AB123" s="53">
        <v>12</v>
      </c>
      <c r="AC123" s="53">
        <v>12</v>
      </c>
      <c r="AD123" s="53">
        <v>12</v>
      </c>
      <c r="AE123" s="53">
        <v>12</v>
      </c>
      <c r="AF123" s="53">
        <v>12</v>
      </c>
      <c r="AG123" s="53">
        <v>12</v>
      </c>
      <c r="AH123" s="53">
        <v>12</v>
      </c>
      <c r="AI123" s="53">
        <v>12</v>
      </c>
      <c r="AJ123" s="53">
        <v>12</v>
      </c>
      <c r="AK123" s="53">
        <v>12</v>
      </c>
      <c r="AL123" s="53">
        <v>12</v>
      </c>
      <c r="AM123" s="53">
        <v>20</v>
      </c>
      <c r="AN123" s="53">
        <v>20</v>
      </c>
      <c r="AO123" s="53">
        <v>20</v>
      </c>
      <c r="AP123" s="53">
        <v>20</v>
      </c>
      <c r="AQ123" s="53">
        <v>20</v>
      </c>
      <c r="AR123" s="53">
        <v>20</v>
      </c>
      <c r="AS123" s="53">
        <v>20</v>
      </c>
      <c r="AT123" s="53">
        <v>20</v>
      </c>
      <c r="AU123" s="53">
        <v>20</v>
      </c>
      <c r="AV123" s="53">
        <v>20</v>
      </c>
      <c r="AW123" s="53">
        <v>20</v>
      </c>
      <c r="AX123" s="53">
        <v>20</v>
      </c>
    </row>
    <row r="124" spans="1:51" x14ac:dyDescent="0.25">
      <c r="B124" s="10" t="s">
        <v>98</v>
      </c>
      <c r="C124" s="53">
        <v>2</v>
      </c>
      <c r="D124" s="53">
        <v>2</v>
      </c>
      <c r="E124" s="53">
        <v>2</v>
      </c>
      <c r="F124" s="53">
        <v>2</v>
      </c>
      <c r="G124" s="53">
        <v>2</v>
      </c>
      <c r="H124" s="53">
        <v>2</v>
      </c>
      <c r="I124" s="53">
        <v>2</v>
      </c>
      <c r="J124" s="53">
        <v>2</v>
      </c>
      <c r="K124" s="53">
        <v>2</v>
      </c>
      <c r="L124" s="53">
        <v>2</v>
      </c>
      <c r="M124" s="53">
        <v>2</v>
      </c>
      <c r="N124" s="53">
        <v>2</v>
      </c>
      <c r="O124" s="53">
        <v>3</v>
      </c>
      <c r="P124" s="53">
        <v>3</v>
      </c>
      <c r="Q124" s="53">
        <v>3</v>
      </c>
      <c r="R124" s="53">
        <v>3</v>
      </c>
      <c r="S124" s="53">
        <v>3</v>
      </c>
      <c r="T124" s="53">
        <v>3</v>
      </c>
      <c r="U124" s="53">
        <v>3</v>
      </c>
      <c r="V124" s="53">
        <v>3</v>
      </c>
      <c r="W124" s="53">
        <v>3</v>
      </c>
      <c r="X124" s="53">
        <v>3</v>
      </c>
      <c r="Y124" s="53">
        <v>3</v>
      </c>
      <c r="Z124" s="53">
        <v>3</v>
      </c>
      <c r="AA124" s="53">
        <v>4</v>
      </c>
      <c r="AB124" s="53">
        <v>4</v>
      </c>
      <c r="AC124" s="53">
        <v>4</v>
      </c>
      <c r="AD124" s="53">
        <v>4</v>
      </c>
      <c r="AE124" s="53">
        <v>4</v>
      </c>
      <c r="AF124" s="53">
        <v>4</v>
      </c>
      <c r="AG124" s="53">
        <v>4</v>
      </c>
      <c r="AH124" s="53">
        <v>4</v>
      </c>
      <c r="AI124" s="53">
        <v>4</v>
      </c>
      <c r="AJ124" s="53">
        <v>4</v>
      </c>
      <c r="AK124" s="53">
        <v>4</v>
      </c>
      <c r="AL124" s="53">
        <v>4</v>
      </c>
      <c r="AM124" s="53">
        <v>5</v>
      </c>
      <c r="AN124" s="53">
        <v>5</v>
      </c>
      <c r="AO124" s="53">
        <v>5</v>
      </c>
      <c r="AP124" s="53">
        <v>5</v>
      </c>
      <c r="AQ124" s="53">
        <v>5</v>
      </c>
      <c r="AR124" s="53">
        <v>5</v>
      </c>
      <c r="AS124" s="53">
        <v>5</v>
      </c>
      <c r="AT124" s="53">
        <v>5</v>
      </c>
      <c r="AU124" s="53">
        <v>5</v>
      </c>
      <c r="AV124" s="53">
        <v>5</v>
      </c>
      <c r="AW124" s="53">
        <v>5</v>
      </c>
      <c r="AX124" s="53">
        <v>5</v>
      </c>
    </row>
    <row r="125" spans="1:51" x14ac:dyDescent="0.25">
      <c r="B125" s="10" t="s">
        <v>21</v>
      </c>
      <c r="C125" s="54">
        <v>0.25</v>
      </c>
      <c r="D125" s="54">
        <v>0.25</v>
      </c>
      <c r="E125" s="54">
        <v>0.25</v>
      </c>
      <c r="F125" s="54">
        <v>0.25</v>
      </c>
      <c r="G125" s="54">
        <v>0.25</v>
      </c>
      <c r="H125" s="54">
        <v>0.25</v>
      </c>
      <c r="I125" s="54">
        <v>0.25</v>
      </c>
      <c r="J125" s="54">
        <v>0.25</v>
      </c>
      <c r="K125" s="54">
        <v>0.25</v>
      </c>
      <c r="L125" s="54">
        <v>0.25</v>
      </c>
      <c r="M125" s="54">
        <v>0.25</v>
      </c>
      <c r="N125" s="54">
        <v>0.25</v>
      </c>
      <c r="O125" s="54">
        <v>0.25</v>
      </c>
      <c r="P125" s="54">
        <v>0.25</v>
      </c>
      <c r="Q125" s="54">
        <v>0.25</v>
      </c>
      <c r="R125" s="54">
        <v>0.25</v>
      </c>
      <c r="S125" s="54">
        <v>0.25</v>
      </c>
      <c r="T125" s="54">
        <v>0.25</v>
      </c>
      <c r="U125" s="54">
        <v>0.25</v>
      </c>
      <c r="V125" s="54">
        <v>0.25</v>
      </c>
      <c r="W125" s="54">
        <v>0.25</v>
      </c>
      <c r="X125" s="54">
        <v>0.25</v>
      </c>
      <c r="Y125" s="54">
        <v>0.25</v>
      </c>
      <c r="Z125" s="54">
        <v>0.25</v>
      </c>
      <c r="AA125" s="54">
        <v>0.25</v>
      </c>
      <c r="AB125" s="54">
        <v>0.25</v>
      </c>
      <c r="AC125" s="54">
        <v>0.25</v>
      </c>
      <c r="AD125" s="54">
        <v>0.25</v>
      </c>
      <c r="AE125" s="54">
        <v>0.25</v>
      </c>
      <c r="AF125" s="54">
        <v>0.25</v>
      </c>
      <c r="AG125" s="54">
        <v>0.25</v>
      </c>
      <c r="AH125" s="54">
        <v>0.25</v>
      </c>
      <c r="AI125" s="54">
        <v>0.25</v>
      </c>
      <c r="AJ125" s="54">
        <v>0.25</v>
      </c>
      <c r="AK125" s="54">
        <v>0.25</v>
      </c>
      <c r="AL125" s="54">
        <v>0.25</v>
      </c>
      <c r="AM125" s="54">
        <v>0.25</v>
      </c>
      <c r="AN125" s="54">
        <v>0.25</v>
      </c>
      <c r="AO125" s="54">
        <v>0.25</v>
      </c>
      <c r="AP125" s="54">
        <v>0.25</v>
      </c>
      <c r="AQ125" s="54">
        <v>0.25</v>
      </c>
      <c r="AR125" s="54">
        <v>0.25</v>
      </c>
      <c r="AS125" s="54">
        <v>0.25</v>
      </c>
      <c r="AT125" s="54">
        <v>0.25</v>
      </c>
      <c r="AU125" s="54">
        <v>0.25</v>
      </c>
      <c r="AV125" s="54">
        <v>0.25</v>
      </c>
      <c r="AW125" s="54">
        <v>0.25</v>
      </c>
      <c r="AX125" s="54">
        <v>0.25</v>
      </c>
      <c r="AY125" s="54"/>
    </row>
    <row r="127" spans="1:51" x14ac:dyDescent="0.25">
      <c r="B127" s="33" t="s">
        <v>22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</row>
    <row r="128" spans="1:51" x14ac:dyDescent="0.25">
      <c r="B128" s="10" t="s">
        <v>99</v>
      </c>
      <c r="O128" s="51">
        <v>5000</v>
      </c>
      <c r="P128" s="51">
        <v>5000</v>
      </c>
      <c r="Q128" s="51">
        <v>5000</v>
      </c>
      <c r="R128" s="51">
        <v>5000</v>
      </c>
      <c r="S128" s="51">
        <v>5000</v>
      </c>
      <c r="T128" s="51">
        <v>5000</v>
      </c>
      <c r="U128" s="51">
        <v>5000</v>
      </c>
      <c r="V128" s="51">
        <v>5000</v>
      </c>
      <c r="W128" s="51">
        <v>5000</v>
      </c>
      <c r="X128" s="51">
        <v>5000</v>
      </c>
      <c r="Y128" s="51">
        <v>5000</v>
      </c>
      <c r="Z128" s="51">
        <v>5000</v>
      </c>
      <c r="AA128" s="51">
        <v>5000</v>
      </c>
      <c r="AB128" s="51">
        <v>5000</v>
      </c>
      <c r="AC128" s="51">
        <v>5000</v>
      </c>
      <c r="AD128" s="51">
        <v>5000</v>
      </c>
      <c r="AE128" s="51">
        <v>5000</v>
      </c>
      <c r="AF128" s="51">
        <v>5000</v>
      </c>
      <c r="AG128" s="51">
        <v>5000</v>
      </c>
      <c r="AH128" s="51">
        <v>5000</v>
      </c>
      <c r="AI128" s="51">
        <v>5000</v>
      </c>
      <c r="AJ128" s="51">
        <v>5000</v>
      </c>
      <c r="AK128" s="51">
        <v>5000</v>
      </c>
      <c r="AL128" s="51">
        <v>5000</v>
      </c>
      <c r="AM128" s="51">
        <v>5000</v>
      </c>
      <c r="AN128" s="51">
        <v>5000</v>
      </c>
      <c r="AO128" s="51">
        <v>5000</v>
      </c>
      <c r="AP128" s="51">
        <v>5000</v>
      </c>
      <c r="AQ128" s="51">
        <v>5000</v>
      </c>
      <c r="AR128" s="51">
        <v>5000</v>
      </c>
      <c r="AS128" s="51">
        <v>5000</v>
      </c>
      <c r="AT128" s="51">
        <v>5000</v>
      </c>
      <c r="AU128" s="51">
        <v>5000</v>
      </c>
      <c r="AV128" s="51">
        <v>5000</v>
      </c>
      <c r="AW128" s="51">
        <v>5000</v>
      </c>
      <c r="AX128" s="51">
        <v>5000</v>
      </c>
    </row>
    <row r="129" spans="2:50" x14ac:dyDescent="0.25">
      <c r="B129" s="10" t="s">
        <v>96</v>
      </c>
      <c r="C129" s="51">
        <v>10000</v>
      </c>
      <c r="D129" s="51">
        <v>10000</v>
      </c>
      <c r="E129" s="51">
        <v>10000</v>
      </c>
      <c r="F129" s="51">
        <v>10000</v>
      </c>
      <c r="G129" s="51">
        <v>10000</v>
      </c>
      <c r="H129" s="51">
        <v>10000</v>
      </c>
      <c r="I129" s="51">
        <v>10000</v>
      </c>
      <c r="J129" s="51">
        <v>10000</v>
      </c>
      <c r="K129" s="51">
        <v>10000</v>
      </c>
      <c r="L129" s="51">
        <v>10000</v>
      </c>
      <c r="M129" s="51">
        <v>10000</v>
      </c>
      <c r="N129" s="51">
        <v>10000</v>
      </c>
      <c r="O129" s="51">
        <v>20000</v>
      </c>
      <c r="P129" s="51">
        <v>20000</v>
      </c>
      <c r="Q129" s="51">
        <v>20000</v>
      </c>
      <c r="R129" s="51">
        <v>20000</v>
      </c>
      <c r="S129" s="51">
        <v>20000</v>
      </c>
      <c r="T129" s="51">
        <v>20000</v>
      </c>
      <c r="U129" s="51">
        <v>20000</v>
      </c>
      <c r="V129" s="51">
        <v>20000</v>
      </c>
      <c r="W129" s="51">
        <v>20000</v>
      </c>
      <c r="X129" s="51">
        <v>20000</v>
      </c>
      <c r="Y129" s="51">
        <v>20000</v>
      </c>
      <c r="Z129" s="51">
        <v>20000</v>
      </c>
      <c r="AA129" s="51">
        <v>20000</v>
      </c>
      <c r="AB129" s="51">
        <v>20000</v>
      </c>
      <c r="AC129" s="51">
        <v>20000</v>
      </c>
      <c r="AD129" s="51">
        <v>20000</v>
      </c>
      <c r="AE129" s="51">
        <v>20000</v>
      </c>
      <c r="AF129" s="51">
        <v>20000</v>
      </c>
      <c r="AG129" s="51">
        <v>20000</v>
      </c>
      <c r="AH129" s="51">
        <v>20000</v>
      </c>
      <c r="AI129" s="51">
        <v>20000</v>
      </c>
      <c r="AJ129" s="51">
        <v>20000</v>
      </c>
      <c r="AK129" s="51">
        <v>20000</v>
      </c>
      <c r="AL129" s="51">
        <v>20000</v>
      </c>
      <c r="AM129" s="51">
        <v>20000</v>
      </c>
      <c r="AN129" s="51">
        <v>20000</v>
      </c>
      <c r="AO129" s="51">
        <v>20000</v>
      </c>
      <c r="AP129" s="51">
        <v>20000</v>
      </c>
      <c r="AQ129" s="51">
        <v>20000</v>
      </c>
      <c r="AR129" s="51">
        <v>20000</v>
      </c>
      <c r="AS129" s="51">
        <v>20000</v>
      </c>
      <c r="AT129" s="51">
        <v>20000</v>
      </c>
      <c r="AU129" s="51">
        <v>20000</v>
      </c>
      <c r="AV129" s="51">
        <v>20000</v>
      </c>
      <c r="AW129" s="51">
        <v>20000</v>
      </c>
      <c r="AX129" s="51">
        <v>20000</v>
      </c>
    </row>
    <row r="130" spans="2:50" x14ac:dyDescent="0.25">
      <c r="B130" s="10" t="s">
        <v>100</v>
      </c>
      <c r="C130" s="51">
        <v>20000</v>
      </c>
      <c r="D130" s="51">
        <v>20000</v>
      </c>
      <c r="E130" s="51">
        <v>20000</v>
      </c>
      <c r="F130" s="51">
        <v>20000</v>
      </c>
      <c r="G130" s="51">
        <v>20000</v>
      </c>
      <c r="H130" s="51">
        <v>20000</v>
      </c>
      <c r="I130" s="51">
        <v>20000</v>
      </c>
      <c r="J130" s="51">
        <v>20000</v>
      </c>
      <c r="K130" s="51">
        <v>20000</v>
      </c>
      <c r="L130" s="51">
        <v>20000</v>
      </c>
      <c r="M130" s="51">
        <v>20000</v>
      </c>
      <c r="N130" s="51">
        <v>20000</v>
      </c>
      <c r="O130" s="51">
        <v>20000</v>
      </c>
      <c r="P130" s="51">
        <v>20000</v>
      </c>
      <c r="Q130" s="51">
        <v>20000</v>
      </c>
      <c r="R130" s="51">
        <v>20000</v>
      </c>
      <c r="S130" s="51">
        <v>20000</v>
      </c>
      <c r="T130" s="51">
        <v>20000</v>
      </c>
      <c r="U130" s="51">
        <v>20000</v>
      </c>
      <c r="V130" s="51">
        <v>20000</v>
      </c>
      <c r="W130" s="51">
        <v>20000</v>
      </c>
      <c r="X130" s="51">
        <v>20000</v>
      </c>
      <c r="Y130" s="51">
        <v>20000</v>
      </c>
      <c r="Z130" s="51">
        <v>20000</v>
      </c>
      <c r="AA130" s="51">
        <v>20000</v>
      </c>
      <c r="AB130" s="51">
        <v>20000</v>
      </c>
      <c r="AC130" s="51">
        <v>20000</v>
      </c>
      <c r="AD130" s="51">
        <v>20000</v>
      </c>
      <c r="AE130" s="51">
        <v>20000</v>
      </c>
      <c r="AF130" s="51">
        <v>20000</v>
      </c>
      <c r="AG130" s="51">
        <v>20000</v>
      </c>
      <c r="AH130" s="51">
        <v>20000</v>
      </c>
      <c r="AI130" s="51">
        <v>20000</v>
      </c>
      <c r="AJ130" s="51">
        <v>20000</v>
      </c>
      <c r="AK130" s="51">
        <v>20000</v>
      </c>
      <c r="AL130" s="51">
        <v>20000</v>
      </c>
      <c r="AM130" s="51">
        <v>20000</v>
      </c>
      <c r="AN130" s="51">
        <v>20000</v>
      </c>
      <c r="AO130" s="51">
        <v>20000</v>
      </c>
      <c r="AP130" s="51">
        <v>20000</v>
      </c>
      <c r="AQ130" s="51">
        <v>20000</v>
      </c>
      <c r="AR130" s="51">
        <v>20000</v>
      </c>
      <c r="AS130" s="51">
        <v>20000</v>
      </c>
      <c r="AT130" s="51">
        <v>20000</v>
      </c>
      <c r="AU130" s="51">
        <v>20000</v>
      </c>
      <c r="AV130" s="51">
        <v>20000</v>
      </c>
      <c r="AW130" s="51">
        <v>20000</v>
      </c>
      <c r="AX130" s="51">
        <v>20000</v>
      </c>
    </row>
    <row r="131" spans="2:50" x14ac:dyDescent="0.25">
      <c r="B131" s="10" t="s">
        <v>101</v>
      </c>
      <c r="O131" s="54">
        <v>0.05</v>
      </c>
      <c r="P131" s="54">
        <v>0.05</v>
      </c>
      <c r="Q131" s="54">
        <v>0.05</v>
      </c>
      <c r="R131" s="54">
        <v>0.05</v>
      </c>
      <c r="S131" s="54">
        <v>0.05</v>
      </c>
      <c r="T131" s="54">
        <v>0.05</v>
      </c>
      <c r="U131" s="54">
        <v>0.05</v>
      </c>
      <c r="V131" s="54">
        <v>0.05</v>
      </c>
      <c r="W131" s="54">
        <v>0.05</v>
      </c>
      <c r="X131" s="54">
        <v>0.05</v>
      </c>
      <c r="Y131" s="54">
        <v>0.05</v>
      </c>
      <c r="Z131" s="54">
        <v>0.05</v>
      </c>
      <c r="AA131" s="54">
        <v>0.03</v>
      </c>
      <c r="AB131" s="54">
        <v>0.03</v>
      </c>
      <c r="AC131" s="54">
        <v>0.03</v>
      </c>
      <c r="AD131" s="54">
        <v>0.03</v>
      </c>
      <c r="AE131" s="54">
        <v>0.03</v>
      </c>
      <c r="AF131" s="54">
        <v>0.03</v>
      </c>
      <c r="AG131" s="54">
        <v>0.03</v>
      </c>
      <c r="AH131" s="54">
        <v>0.03</v>
      </c>
      <c r="AI131" s="54">
        <v>0.03</v>
      </c>
      <c r="AJ131" s="54">
        <v>0.03</v>
      </c>
      <c r="AK131" s="54">
        <v>0.03</v>
      </c>
      <c r="AL131" s="54">
        <v>0.03</v>
      </c>
      <c r="AM131" s="54">
        <v>0.03</v>
      </c>
      <c r="AN131" s="54">
        <v>0.03</v>
      </c>
      <c r="AO131" s="54">
        <v>0.03</v>
      </c>
      <c r="AP131" s="54">
        <v>0.03</v>
      </c>
      <c r="AQ131" s="54">
        <v>0.03</v>
      </c>
      <c r="AR131" s="54">
        <v>0.03</v>
      </c>
      <c r="AS131" s="54">
        <v>0.03</v>
      </c>
      <c r="AT131" s="54">
        <v>0.03</v>
      </c>
      <c r="AU131" s="54">
        <v>0.03</v>
      </c>
      <c r="AV131" s="54">
        <v>0.03</v>
      </c>
      <c r="AW131" s="54">
        <v>0.03</v>
      </c>
      <c r="AX131" s="54">
        <v>0.03</v>
      </c>
    </row>
  </sheetData>
  <mergeCells count="4">
    <mergeCell ref="A1:B1"/>
    <mergeCell ref="A2:B2"/>
    <mergeCell ref="A4:B4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39C6-310B-46C3-915A-6C06D51AC8F9}">
  <dimension ref="A1:AY78"/>
  <sheetViews>
    <sheetView zoomScaleNormal="100" workbookViewId="0">
      <pane xSplit="2" ySplit="5" topLeftCell="AB17" activePane="bottomRight" state="frozen"/>
      <selection pane="topRight" activeCell="C1" sqref="C1"/>
      <selection pane="bottomLeft" activeCell="A6" sqref="A6"/>
      <selection pane="bottomRight" activeCell="AL40" sqref="AL40:AW40"/>
    </sheetView>
  </sheetViews>
  <sheetFormatPr defaultRowHeight="15" x14ac:dyDescent="0.25"/>
  <cols>
    <col min="1" max="1" width="34.7109375" style="10" customWidth="1"/>
    <col min="2" max="13" width="10.140625" style="10" customWidth="1"/>
    <col min="14" max="15" width="9.7109375" style="10" bestFit="1" customWidth="1"/>
    <col min="16" max="22" width="10.85546875" style="10" bestFit="1" customWidth="1"/>
    <col min="23" max="35" width="12.28515625" style="10" bestFit="1" customWidth="1"/>
    <col min="36" max="49" width="13.42578125" style="10" bestFit="1" customWidth="1"/>
    <col min="50" max="16384" width="9.140625" style="10"/>
  </cols>
  <sheetData>
    <row r="1" spans="1:51" x14ac:dyDescent="0.25">
      <c r="A1" s="75" t="s">
        <v>0</v>
      </c>
      <c r="B1" s="75"/>
    </row>
    <row r="2" spans="1:51" x14ac:dyDescent="0.25">
      <c r="A2" s="76" t="s">
        <v>136</v>
      </c>
      <c r="B2" s="76"/>
      <c r="C2" s="11">
        <v>2024</v>
      </c>
      <c r="D2" s="11">
        <v>2024</v>
      </c>
      <c r="E2" s="11">
        <v>2024</v>
      </c>
      <c r="F2" s="11">
        <v>2024</v>
      </c>
      <c r="G2" s="11">
        <v>2024</v>
      </c>
      <c r="H2" s="11">
        <v>2024</v>
      </c>
      <c r="I2" s="11">
        <v>2024</v>
      </c>
      <c r="J2" s="11">
        <v>2024</v>
      </c>
      <c r="K2" s="11">
        <v>2024</v>
      </c>
      <c r="L2" s="11">
        <v>2024</v>
      </c>
      <c r="M2" s="11">
        <v>2024</v>
      </c>
      <c r="N2" s="11">
        <v>2024</v>
      </c>
      <c r="O2" s="12">
        <v>2025</v>
      </c>
      <c r="P2" s="11">
        <v>2025</v>
      </c>
      <c r="Q2" s="11">
        <v>2025</v>
      </c>
      <c r="R2" s="11">
        <v>2025</v>
      </c>
      <c r="S2" s="11">
        <v>2025</v>
      </c>
      <c r="T2" s="11">
        <v>2025</v>
      </c>
      <c r="U2" s="11">
        <v>2025</v>
      </c>
      <c r="V2" s="11">
        <v>2025</v>
      </c>
      <c r="W2" s="11">
        <v>2025</v>
      </c>
      <c r="X2" s="11">
        <v>2025</v>
      </c>
      <c r="Y2" s="11">
        <v>2025</v>
      </c>
      <c r="Z2" s="11">
        <v>2025</v>
      </c>
      <c r="AA2" s="12">
        <v>2026</v>
      </c>
      <c r="AB2" s="11">
        <v>2026</v>
      </c>
      <c r="AC2" s="11">
        <v>2026</v>
      </c>
      <c r="AD2" s="11">
        <v>2026</v>
      </c>
      <c r="AE2" s="11">
        <v>2026</v>
      </c>
      <c r="AF2" s="11">
        <v>2026</v>
      </c>
      <c r="AG2" s="11">
        <v>2026</v>
      </c>
      <c r="AH2" s="11">
        <v>2026</v>
      </c>
      <c r="AI2" s="11">
        <v>2026</v>
      </c>
      <c r="AJ2" s="11">
        <v>2026</v>
      </c>
      <c r="AK2" s="11">
        <v>2026</v>
      </c>
      <c r="AL2" s="11">
        <v>2026</v>
      </c>
      <c r="AM2" s="12">
        <v>2027</v>
      </c>
      <c r="AN2" s="11">
        <v>2027</v>
      </c>
      <c r="AO2" s="11">
        <v>2027</v>
      </c>
      <c r="AP2" s="11">
        <v>2027</v>
      </c>
      <c r="AQ2" s="11">
        <v>2027</v>
      </c>
      <c r="AR2" s="11">
        <v>2027</v>
      </c>
      <c r="AS2" s="11">
        <v>2027</v>
      </c>
      <c r="AT2" s="11">
        <v>2027</v>
      </c>
      <c r="AU2" s="11">
        <v>2027</v>
      </c>
      <c r="AV2" s="11">
        <v>2027</v>
      </c>
      <c r="AW2" s="11">
        <v>2027</v>
      </c>
      <c r="AX2" s="11">
        <v>2027</v>
      </c>
    </row>
    <row r="3" spans="1:51" x14ac:dyDescent="0.25">
      <c r="A3" s="76" t="s">
        <v>138</v>
      </c>
      <c r="B3" s="76"/>
      <c r="C3" s="11" t="s">
        <v>139</v>
      </c>
      <c r="D3" s="11" t="s">
        <v>139</v>
      </c>
      <c r="E3" s="11" t="s">
        <v>139</v>
      </c>
      <c r="F3" s="11" t="s">
        <v>140</v>
      </c>
      <c r="G3" s="11" t="s">
        <v>140</v>
      </c>
      <c r="H3" s="11" t="s">
        <v>140</v>
      </c>
      <c r="I3" s="11" t="s">
        <v>141</v>
      </c>
      <c r="J3" s="11" t="s">
        <v>141</v>
      </c>
      <c r="K3" s="11" t="s">
        <v>141</v>
      </c>
      <c r="L3" s="11" t="s">
        <v>142</v>
      </c>
      <c r="M3" s="11" t="s">
        <v>142</v>
      </c>
      <c r="N3" s="11" t="s">
        <v>142</v>
      </c>
      <c r="O3" s="12" t="s">
        <v>139</v>
      </c>
      <c r="P3" s="11" t="s">
        <v>139</v>
      </c>
      <c r="Q3" s="11" t="s">
        <v>139</v>
      </c>
      <c r="R3" s="11" t="s">
        <v>140</v>
      </c>
      <c r="S3" s="11" t="s">
        <v>140</v>
      </c>
      <c r="T3" s="11" t="s">
        <v>140</v>
      </c>
      <c r="U3" s="11" t="s">
        <v>141</v>
      </c>
      <c r="V3" s="11" t="s">
        <v>141</v>
      </c>
      <c r="W3" s="11" t="s">
        <v>141</v>
      </c>
      <c r="X3" s="11" t="s">
        <v>142</v>
      </c>
      <c r="Y3" s="11" t="s">
        <v>142</v>
      </c>
      <c r="Z3" s="11" t="s">
        <v>142</v>
      </c>
      <c r="AA3" s="12" t="s">
        <v>139</v>
      </c>
      <c r="AB3" s="11" t="s">
        <v>139</v>
      </c>
      <c r="AC3" s="11" t="s">
        <v>139</v>
      </c>
      <c r="AD3" s="11" t="s">
        <v>140</v>
      </c>
      <c r="AE3" s="11" t="s">
        <v>140</v>
      </c>
      <c r="AF3" s="11" t="s">
        <v>140</v>
      </c>
      <c r="AG3" s="11" t="s">
        <v>141</v>
      </c>
      <c r="AH3" s="11" t="s">
        <v>141</v>
      </c>
      <c r="AI3" s="11" t="s">
        <v>141</v>
      </c>
      <c r="AJ3" s="11" t="s">
        <v>142</v>
      </c>
      <c r="AK3" s="11" t="s">
        <v>142</v>
      </c>
      <c r="AL3" s="11" t="s">
        <v>142</v>
      </c>
      <c r="AM3" s="12" t="s">
        <v>139</v>
      </c>
      <c r="AN3" s="11" t="s">
        <v>139</v>
      </c>
      <c r="AO3" s="11" t="s">
        <v>139</v>
      </c>
      <c r="AP3" s="11" t="s">
        <v>140</v>
      </c>
      <c r="AQ3" s="11" t="s">
        <v>140</v>
      </c>
      <c r="AR3" s="11" t="s">
        <v>140</v>
      </c>
      <c r="AS3" s="11" t="s">
        <v>141</v>
      </c>
      <c r="AT3" s="11" t="s">
        <v>141</v>
      </c>
      <c r="AU3" s="11" t="s">
        <v>141</v>
      </c>
      <c r="AV3" s="11" t="s">
        <v>142</v>
      </c>
      <c r="AW3" s="11" t="s">
        <v>142</v>
      </c>
      <c r="AX3" s="11" t="s">
        <v>142</v>
      </c>
    </row>
    <row r="4" spans="1:51" x14ac:dyDescent="0.25">
      <c r="A4" s="76" t="s">
        <v>137</v>
      </c>
      <c r="B4" s="76"/>
      <c r="C4" s="11">
        <v>1</v>
      </c>
      <c r="D4" s="11">
        <f>C4+1</f>
        <v>2</v>
      </c>
      <c r="E4" s="11">
        <f t="shared" ref="E4:AX4" si="0">D4+1</f>
        <v>3</v>
      </c>
      <c r="F4" s="11">
        <f t="shared" si="0"/>
        <v>4</v>
      </c>
      <c r="G4" s="11">
        <f t="shared" si="0"/>
        <v>5</v>
      </c>
      <c r="H4" s="11">
        <f t="shared" si="0"/>
        <v>6</v>
      </c>
      <c r="I4" s="11">
        <f t="shared" si="0"/>
        <v>7</v>
      </c>
      <c r="J4" s="11">
        <f t="shared" si="0"/>
        <v>8</v>
      </c>
      <c r="K4" s="11">
        <f t="shared" si="0"/>
        <v>9</v>
      </c>
      <c r="L4" s="11">
        <f t="shared" si="0"/>
        <v>10</v>
      </c>
      <c r="M4" s="11">
        <f t="shared" si="0"/>
        <v>11</v>
      </c>
      <c r="N4" s="11">
        <f t="shared" si="0"/>
        <v>12</v>
      </c>
      <c r="O4" s="12">
        <f t="shared" si="0"/>
        <v>13</v>
      </c>
      <c r="P4" s="11">
        <f t="shared" si="0"/>
        <v>14</v>
      </c>
      <c r="Q4" s="11">
        <f t="shared" si="0"/>
        <v>15</v>
      </c>
      <c r="R4" s="11">
        <f t="shared" si="0"/>
        <v>16</v>
      </c>
      <c r="S4" s="11">
        <f t="shared" si="0"/>
        <v>17</v>
      </c>
      <c r="T4" s="11">
        <f t="shared" si="0"/>
        <v>18</v>
      </c>
      <c r="U4" s="11">
        <f t="shared" si="0"/>
        <v>19</v>
      </c>
      <c r="V4" s="11">
        <f t="shared" si="0"/>
        <v>20</v>
      </c>
      <c r="W4" s="11">
        <f t="shared" si="0"/>
        <v>21</v>
      </c>
      <c r="X4" s="11">
        <f t="shared" si="0"/>
        <v>22</v>
      </c>
      <c r="Y4" s="11">
        <f t="shared" si="0"/>
        <v>23</v>
      </c>
      <c r="Z4" s="11">
        <f t="shared" si="0"/>
        <v>24</v>
      </c>
      <c r="AA4" s="12">
        <f t="shared" si="0"/>
        <v>25</v>
      </c>
      <c r="AB4" s="11">
        <f t="shared" si="0"/>
        <v>26</v>
      </c>
      <c r="AC4" s="11">
        <f t="shared" si="0"/>
        <v>27</v>
      </c>
      <c r="AD4" s="11">
        <f t="shared" si="0"/>
        <v>28</v>
      </c>
      <c r="AE4" s="11">
        <f t="shared" si="0"/>
        <v>29</v>
      </c>
      <c r="AF4" s="11">
        <f t="shared" si="0"/>
        <v>30</v>
      </c>
      <c r="AG4" s="11">
        <f t="shared" si="0"/>
        <v>31</v>
      </c>
      <c r="AH4" s="11">
        <f t="shared" si="0"/>
        <v>32</v>
      </c>
      <c r="AI4" s="11">
        <f t="shared" si="0"/>
        <v>33</v>
      </c>
      <c r="AJ4" s="11">
        <f t="shared" si="0"/>
        <v>34</v>
      </c>
      <c r="AK4" s="11">
        <f t="shared" si="0"/>
        <v>35</v>
      </c>
      <c r="AL4" s="11">
        <f t="shared" si="0"/>
        <v>36</v>
      </c>
      <c r="AM4" s="12">
        <f t="shared" si="0"/>
        <v>37</v>
      </c>
      <c r="AN4" s="11">
        <f t="shared" si="0"/>
        <v>38</v>
      </c>
      <c r="AO4" s="11">
        <f t="shared" si="0"/>
        <v>39</v>
      </c>
      <c r="AP4" s="11">
        <f t="shared" si="0"/>
        <v>40</v>
      </c>
      <c r="AQ4" s="11">
        <f t="shared" si="0"/>
        <v>41</v>
      </c>
      <c r="AR4" s="11">
        <f t="shared" si="0"/>
        <v>42</v>
      </c>
      <c r="AS4" s="11">
        <f t="shared" si="0"/>
        <v>43</v>
      </c>
      <c r="AT4" s="11">
        <f t="shared" si="0"/>
        <v>44</v>
      </c>
      <c r="AU4" s="11">
        <f t="shared" si="0"/>
        <v>45</v>
      </c>
      <c r="AV4" s="11">
        <f t="shared" si="0"/>
        <v>46</v>
      </c>
      <c r="AW4" s="11">
        <f t="shared" si="0"/>
        <v>47</v>
      </c>
      <c r="AX4" s="11">
        <f t="shared" si="0"/>
        <v>48</v>
      </c>
      <c r="AY4" s="9"/>
    </row>
    <row r="5" spans="1:51" x14ac:dyDescent="0.25">
      <c r="A5" s="9"/>
      <c r="B5" s="9"/>
      <c r="C5" s="13">
        <v>45292</v>
      </c>
      <c r="D5" s="13">
        <v>45323</v>
      </c>
      <c r="E5" s="13">
        <v>45352</v>
      </c>
      <c r="F5" s="13">
        <v>45383</v>
      </c>
      <c r="G5" s="13">
        <v>45413</v>
      </c>
      <c r="H5" s="13">
        <v>45444</v>
      </c>
      <c r="I5" s="13">
        <v>45474</v>
      </c>
      <c r="J5" s="13">
        <v>45505</v>
      </c>
      <c r="K5" s="13">
        <v>45536</v>
      </c>
      <c r="L5" s="13">
        <v>45566</v>
      </c>
      <c r="M5" s="13">
        <v>45597</v>
      </c>
      <c r="N5" s="13">
        <v>45627</v>
      </c>
      <c r="O5" s="14">
        <v>45658</v>
      </c>
      <c r="P5" s="13">
        <v>45689</v>
      </c>
      <c r="Q5" s="13">
        <v>45717</v>
      </c>
      <c r="R5" s="13">
        <v>45748</v>
      </c>
      <c r="S5" s="13">
        <v>45778</v>
      </c>
      <c r="T5" s="13">
        <v>45809</v>
      </c>
      <c r="U5" s="13">
        <v>45839</v>
      </c>
      <c r="V5" s="13">
        <v>45870</v>
      </c>
      <c r="W5" s="13">
        <v>45901</v>
      </c>
      <c r="X5" s="13">
        <v>45931</v>
      </c>
      <c r="Y5" s="13">
        <v>45962</v>
      </c>
      <c r="Z5" s="13">
        <v>45992</v>
      </c>
      <c r="AA5" s="14">
        <v>46023</v>
      </c>
      <c r="AB5" s="13">
        <v>46054</v>
      </c>
      <c r="AC5" s="13">
        <v>46082</v>
      </c>
      <c r="AD5" s="13">
        <v>46113</v>
      </c>
      <c r="AE5" s="13">
        <v>46143</v>
      </c>
      <c r="AF5" s="13">
        <v>46174</v>
      </c>
      <c r="AG5" s="13">
        <v>46204</v>
      </c>
      <c r="AH5" s="13">
        <v>46235</v>
      </c>
      <c r="AI5" s="13">
        <v>46266</v>
      </c>
      <c r="AJ5" s="13">
        <v>46296</v>
      </c>
      <c r="AK5" s="13">
        <v>46327</v>
      </c>
      <c r="AL5" s="13">
        <v>46357</v>
      </c>
      <c r="AM5" s="14">
        <v>46388</v>
      </c>
      <c r="AN5" s="13">
        <v>46419</v>
      </c>
      <c r="AO5" s="13">
        <v>46447</v>
      </c>
      <c r="AP5" s="13">
        <v>46478</v>
      </c>
      <c r="AQ5" s="13">
        <v>46508</v>
      </c>
      <c r="AR5" s="13">
        <v>46539</v>
      </c>
      <c r="AS5" s="13">
        <v>46569</v>
      </c>
      <c r="AT5" s="13">
        <v>46600</v>
      </c>
      <c r="AU5" s="13">
        <v>46631</v>
      </c>
      <c r="AV5" s="13">
        <v>46661</v>
      </c>
      <c r="AW5" s="13">
        <v>46692</v>
      </c>
      <c r="AX5" s="13">
        <v>46722</v>
      </c>
      <c r="AY5" s="9"/>
    </row>
    <row r="6" spans="1:51" s="2" customFormat="1" ht="15.75" x14ac:dyDescent="0.25">
      <c r="A6" s="8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8" spans="1:51" x14ac:dyDescent="0.25">
      <c r="A8" s="33" t="s">
        <v>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5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51" x14ac:dyDescent="0.25">
      <c r="A10" s="10" t="s">
        <v>57</v>
      </c>
      <c r="N10" s="34">
        <f>N50</f>
        <v>2</v>
      </c>
      <c r="O10" s="34">
        <f t="shared" ref="O10:Y10" si="1">O50</f>
        <v>2</v>
      </c>
      <c r="P10" s="34">
        <f t="shared" si="1"/>
        <v>2</v>
      </c>
      <c r="Q10" s="34">
        <f t="shared" si="1"/>
        <v>8</v>
      </c>
      <c r="R10" s="34">
        <f t="shared" si="1"/>
        <v>8</v>
      </c>
      <c r="S10" s="34">
        <f t="shared" si="1"/>
        <v>8</v>
      </c>
      <c r="T10" s="34">
        <f t="shared" si="1"/>
        <v>15</v>
      </c>
      <c r="U10" s="34">
        <f t="shared" si="1"/>
        <v>15</v>
      </c>
      <c r="V10" s="34">
        <f t="shared" si="1"/>
        <v>15</v>
      </c>
      <c r="W10" s="34">
        <f t="shared" si="1"/>
        <v>15</v>
      </c>
      <c r="X10" s="34">
        <f t="shared" si="1"/>
        <v>15</v>
      </c>
      <c r="Y10" s="34">
        <f t="shared" si="1"/>
        <v>15</v>
      </c>
      <c r="Z10" s="34">
        <f t="shared" ref="Z10:AW10" si="2">Z50</f>
        <v>44</v>
      </c>
      <c r="AA10" s="34">
        <f t="shared" si="2"/>
        <v>44</v>
      </c>
      <c r="AB10" s="34">
        <f t="shared" si="2"/>
        <v>44</v>
      </c>
      <c r="AC10" s="34">
        <f t="shared" si="2"/>
        <v>44</v>
      </c>
      <c r="AD10" s="34">
        <f t="shared" si="2"/>
        <v>44</v>
      </c>
      <c r="AE10" s="34">
        <f t="shared" si="2"/>
        <v>44</v>
      </c>
      <c r="AF10" s="34">
        <f t="shared" si="2"/>
        <v>94</v>
      </c>
      <c r="AG10" s="34">
        <f t="shared" si="2"/>
        <v>94</v>
      </c>
      <c r="AH10" s="34">
        <f t="shared" si="2"/>
        <v>94</v>
      </c>
      <c r="AI10" s="34">
        <f t="shared" si="2"/>
        <v>94</v>
      </c>
      <c r="AJ10" s="34">
        <f t="shared" si="2"/>
        <v>94</v>
      </c>
      <c r="AK10" s="34">
        <f t="shared" si="2"/>
        <v>94</v>
      </c>
      <c r="AL10" s="34">
        <f t="shared" si="2"/>
        <v>250</v>
      </c>
      <c r="AM10" s="34">
        <f t="shared" si="2"/>
        <v>250</v>
      </c>
      <c r="AN10" s="34">
        <f t="shared" si="2"/>
        <v>250</v>
      </c>
      <c r="AO10" s="34">
        <f t="shared" si="2"/>
        <v>250</v>
      </c>
      <c r="AP10" s="34">
        <f t="shared" si="2"/>
        <v>250</v>
      </c>
      <c r="AQ10" s="34">
        <f t="shared" si="2"/>
        <v>250</v>
      </c>
      <c r="AR10" s="34">
        <f t="shared" si="2"/>
        <v>417</v>
      </c>
      <c r="AS10" s="34">
        <f t="shared" si="2"/>
        <v>417</v>
      </c>
      <c r="AT10" s="34">
        <f t="shared" si="2"/>
        <v>417</v>
      </c>
      <c r="AU10" s="34">
        <f t="shared" si="2"/>
        <v>417</v>
      </c>
      <c r="AV10" s="34">
        <f t="shared" si="2"/>
        <v>417</v>
      </c>
      <c r="AW10" s="34">
        <f t="shared" si="2"/>
        <v>417</v>
      </c>
    </row>
    <row r="11" spans="1:51" x14ac:dyDescent="0.25">
      <c r="A11" s="10" t="s">
        <v>82</v>
      </c>
      <c r="N11" s="34"/>
      <c r="O11" s="34">
        <f>N13</f>
        <v>2</v>
      </c>
      <c r="P11" s="34">
        <f t="shared" ref="P11:Y11" si="3">O13</f>
        <v>4</v>
      </c>
      <c r="Q11" s="34">
        <f t="shared" si="3"/>
        <v>6</v>
      </c>
      <c r="R11" s="34">
        <f t="shared" si="3"/>
        <v>14</v>
      </c>
      <c r="S11" s="34">
        <f t="shared" si="3"/>
        <v>22</v>
      </c>
      <c r="T11" s="34">
        <f t="shared" si="3"/>
        <v>30</v>
      </c>
      <c r="U11" s="34">
        <f t="shared" si="3"/>
        <v>45</v>
      </c>
      <c r="V11" s="34">
        <f t="shared" si="3"/>
        <v>60</v>
      </c>
      <c r="W11" s="34">
        <f t="shared" si="3"/>
        <v>75</v>
      </c>
      <c r="X11" s="34">
        <f t="shared" si="3"/>
        <v>90</v>
      </c>
      <c r="Y11" s="34">
        <f t="shared" si="3"/>
        <v>105</v>
      </c>
      <c r="Z11" s="34">
        <f t="shared" ref="Z11:AW11" si="4">Y13</f>
        <v>120</v>
      </c>
      <c r="AA11" s="34">
        <f t="shared" si="4"/>
        <v>164</v>
      </c>
      <c r="AB11" s="34">
        <f t="shared" si="4"/>
        <v>208</v>
      </c>
      <c r="AC11" s="34">
        <f t="shared" si="4"/>
        <v>252</v>
      </c>
      <c r="AD11" s="34">
        <f t="shared" si="4"/>
        <v>294</v>
      </c>
      <c r="AE11" s="34">
        <f t="shared" si="4"/>
        <v>336</v>
      </c>
      <c r="AF11" s="34">
        <f t="shared" si="4"/>
        <v>378</v>
      </c>
      <c r="AG11" s="34">
        <f t="shared" si="4"/>
        <v>469</v>
      </c>
      <c r="AH11" s="34">
        <f t="shared" si="4"/>
        <v>560</v>
      </c>
      <c r="AI11" s="34">
        <f t="shared" si="4"/>
        <v>651</v>
      </c>
      <c r="AJ11" s="34">
        <f t="shared" si="4"/>
        <v>742</v>
      </c>
      <c r="AK11" s="34">
        <f t="shared" si="4"/>
        <v>833</v>
      </c>
      <c r="AL11" s="34">
        <f t="shared" si="4"/>
        <v>924</v>
      </c>
      <c r="AM11" s="34">
        <f t="shared" si="4"/>
        <v>1165</v>
      </c>
      <c r="AN11" s="34">
        <f t="shared" si="4"/>
        <v>1406</v>
      </c>
      <c r="AO11" s="34">
        <f t="shared" si="4"/>
        <v>1647</v>
      </c>
      <c r="AP11" s="34">
        <f t="shared" si="4"/>
        <v>1888</v>
      </c>
      <c r="AQ11" s="34">
        <f t="shared" si="4"/>
        <v>2129</v>
      </c>
      <c r="AR11" s="34">
        <f t="shared" si="4"/>
        <v>2370</v>
      </c>
      <c r="AS11" s="34">
        <f t="shared" si="4"/>
        <v>2768</v>
      </c>
      <c r="AT11" s="34">
        <f t="shared" si="4"/>
        <v>3166</v>
      </c>
      <c r="AU11" s="34">
        <f t="shared" si="4"/>
        <v>3564</v>
      </c>
      <c r="AV11" s="34">
        <f t="shared" si="4"/>
        <v>3962</v>
      </c>
      <c r="AW11" s="34">
        <f t="shared" si="4"/>
        <v>4360</v>
      </c>
    </row>
    <row r="12" spans="1:51" x14ac:dyDescent="0.25">
      <c r="A12" s="10" t="s">
        <v>83</v>
      </c>
      <c r="N12" s="28"/>
      <c r="O12" s="28">
        <f>O58</f>
        <v>0</v>
      </c>
      <c r="P12" s="28">
        <f t="shared" ref="P12:Y12" si="5">P58</f>
        <v>0</v>
      </c>
      <c r="Q12" s="28">
        <f t="shared" si="5"/>
        <v>0</v>
      </c>
      <c r="R12" s="28">
        <f t="shared" si="5"/>
        <v>0</v>
      </c>
      <c r="S12" s="28">
        <f t="shared" si="5"/>
        <v>0</v>
      </c>
      <c r="T12" s="28">
        <f t="shared" si="5"/>
        <v>0</v>
      </c>
      <c r="U12" s="28">
        <f t="shared" si="5"/>
        <v>0</v>
      </c>
      <c r="V12" s="28">
        <f t="shared" si="5"/>
        <v>0</v>
      </c>
      <c r="W12" s="28">
        <f t="shared" si="5"/>
        <v>0</v>
      </c>
      <c r="X12" s="28">
        <f t="shared" si="5"/>
        <v>0</v>
      </c>
      <c r="Y12" s="28">
        <f t="shared" si="5"/>
        <v>0</v>
      </c>
      <c r="Z12" s="28">
        <f t="shared" ref="Z12:AW12" si="6">Z58</f>
        <v>0</v>
      </c>
      <c r="AA12" s="28">
        <f t="shared" si="6"/>
        <v>0</v>
      </c>
      <c r="AB12" s="28">
        <f t="shared" si="6"/>
        <v>0</v>
      </c>
      <c r="AC12" s="28">
        <f t="shared" si="6"/>
        <v>-2</v>
      </c>
      <c r="AD12" s="28">
        <f t="shared" si="6"/>
        <v>-2</v>
      </c>
      <c r="AE12" s="28">
        <f t="shared" si="6"/>
        <v>-2</v>
      </c>
      <c r="AF12" s="28">
        <f t="shared" si="6"/>
        <v>-3</v>
      </c>
      <c r="AG12" s="28">
        <f t="shared" si="6"/>
        <v>-3</v>
      </c>
      <c r="AH12" s="28">
        <f t="shared" si="6"/>
        <v>-3</v>
      </c>
      <c r="AI12" s="28">
        <f t="shared" si="6"/>
        <v>-3</v>
      </c>
      <c r="AJ12" s="28">
        <f t="shared" si="6"/>
        <v>-3</v>
      </c>
      <c r="AK12" s="28">
        <f t="shared" si="6"/>
        <v>-3</v>
      </c>
      <c r="AL12" s="28">
        <f t="shared" si="6"/>
        <v>-9</v>
      </c>
      <c r="AM12" s="28">
        <f t="shared" si="6"/>
        <v>-9</v>
      </c>
      <c r="AN12" s="28">
        <f t="shared" si="6"/>
        <v>-9</v>
      </c>
      <c r="AO12" s="28">
        <f t="shared" si="6"/>
        <v>-9</v>
      </c>
      <c r="AP12" s="28">
        <f t="shared" si="6"/>
        <v>-9</v>
      </c>
      <c r="AQ12" s="28">
        <f t="shared" si="6"/>
        <v>-9</v>
      </c>
      <c r="AR12" s="28">
        <f t="shared" si="6"/>
        <v>-19</v>
      </c>
      <c r="AS12" s="28">
        <f t="shared" si="6"/>
        <v>-19</v>
      </c>
      <c r="AT12" s="28">
        <f t="shared" si="6"/>
        <v>-19</v>
      </c>
      <c r="AU12" s="28">
        <f t="shared" si="6"/>
        <v>-19</v>
      </c>
      <c r="AV12" s="28">
        <f t="shared" si="6"/>
        <v>-19</v>
      </c>
      <c r="AW12" s="28">
        <f t="shared" si="6"/>
        <v>-19</v>
      </c>
    </row>
    <row r="13" spans="1:51" x14ac:dyDescent="0.25">
      <c r="A13" s="10" t="s">
        <v>84</v>
      </c>
      <c r="N13" s="34">
        <f>SUM(N10:N12)</f>
        <v>2</v>
      </c>
      <c r="O13" s="34">
        <f t="shared" ref="O13" si="7">SUM(O10:O12)</f>
        <v>4</v>
      </c>
      <c r="P13" s="34">
        <f t="shared" ref="P13" si="8">SUM(P10:P12)</f>
        <v>6</v>
      </c>
      <c r="Q13" s="34">
        <f t="shared" ref="Q13" si="9">SUM(Q10:Q12)</f>
        <v>14</v>
      </c>
      <c r="R13" s="34">
        <f t="shared" ref="R13" si="10">SUM(R10:R12)</f>
        <v>22</v>
      </c>
      <c r="S13" s="34">
        <f t="shared" ref="S13" si="11">SUM(S10:S12)</f>
        <v>30</v>
      </c>
      <c r="T13" s="34">
        <f t="shared" ref="T13" si="12">SUM(T10:T12)</f>
        <v>45</v>
      </c>
      <c r="U13" s="34">
        <f t="shared" ref="U13" si="13">SUM(U10:U12)</f>
        <v>60</v>
      </c>
      <c r="V13" s="34">
        <f t="shared" ref="V13" si="14">SUM(V10:V12)</f>
        <v>75</v>
      </c>
      <c r="W13" s="34">
        <f t="shared" ref="W13" si="15">SUM(W10:W12)</f>
        <v>90</v>
      </c>
      <c r="X13" s="34">
        <f t="shared" ref="X13" si="16">SUM(X10:X12)</f>
        <v>105</v>
      </c>
      <c r="Y13" s="34">
        <f t="shared" ref="Y13" si="17">SUM(Y10:Y12)</f>
        <v>120</v>
      </c>
      <c r="Z13" s="34">
        <f t="shared" ref="Z13" si="18">SUM(Z10:Z12)</f>
        <v>164</v>
      </c>
      <c r="AA13" s="34">
        <f t="shared" ref="AA13" si="19">SUM(AA10:AA12)</f>
        <v>208</v>
      </c>
      <c r="AB13" s="34">
        <f t="shared" ref="AB13" si="20">SUM(AB10:AB12)</f>
        <v>252</v>
      </c>
      <c r="AC13" s="34">
        <f t="shared" ref="AC13" si="21">SUM(AC10:AC12)</f>
        <v>294</v>
      </c>
      <c r="AD13" s="34">
        <f t="shared" ref="AD13" si="22">SUM(AD10:AD12)</f>
        <v>336</v>
      </c>
      <c r="AE13" s="34">
        <f t="shared" ref="AE13" si="23">SUM(AE10:AE12)</f>
        <v>378</v>
      </c>
      <c r="AF13" s="34">
        <f t="shared" ref="AF13" si="24">SUM(AF10:AF12)</f>
        <v>469</v>
      </c>
      <c r="AG13" s="34">
        <f t="shared" ref="AG13" si="25">SUM(AG10:AG12)</f>
        <v>560</v>
      </c>
      <c r="AH13" s="34">
        <f t="shared" ref="AH13" si="26">SUM(AH10:AH12)</f>
        <v>651</v>
      </c>
      <c r="AI13" s="34">
        <f t="shared" ref="AI13" si="27">SUM(AI10:AI12)</f>
        <v>742</v>
      </c>
      <c r="AJ13" s="34">
        <f t="shared" ref="AJ13" si="28">SUM(AJ10:AJ12)</f>
        <v>833</v>
      </c>
      <c r="AK13" s="34">
        <f t="shared" ref="AK13" si="29">SUM(AK10:AK12)</f>
        <v>924</v>
      </c>
      <c r="AL13" s="34">
        <f t="shared" ref="AL13" si="30">SUM(AL10:AL12)</f>
        <v>1165</v>
      </c>
      <c r="AM13" s="34">
        <f t="shared" ref="AM13" si="31">SUM(AM10:AM12)</f>
        <v>1406</v>
      </c>
      <c r="AN13" s="34">
        <f t="shared" ref="AN13" si="32">SUM(AN10:AN12)</f>
        <v>1647</v>
      </c>
      <c r="AO13" s="34">
        <f t="shared" ref="AO13" si="33">SUM(AO10:AO12)</f>
        <v>1888</v>
      </c>
      <c r="AP13" s="34">
        <f t="shared" ref="AP13" si="34">SUM(AP10:AP12)</f>
        <v>2129</v>
      </c>
      <c r="AQ13" s="34">
        <f t="shared" ref="AQ13" si="35">SUM(AQ10:AQ12)</f>
        <v>2370</v>
      </c>
      <c r="AR13" s="34">
        <f t="shared" ref="AR13" si="36">SUM(AR10:AR12)</f>
        <v>2768</v>
      </c>
      <c r="AS13" s="34">
        <f t="shared" ref="AS13" si="37">SUM(AS10:AS12)</f>
        <v>3166</v>
      </c>
      <c r="AT13" s="34">
        <f t="shared" ref="AT13" si="38">SUM(AT10:AT12)</f>
        <v>3564</v>
      </c>
      <c r="AU13" s="34">
        <f t="shared" ref="AU13" si="39">SUM(AU10:AU12)</f>
        <v>3962</v>
      </c>
      <c r="AV13" s="34">
        <f t="shared" ref="AV13" si="40">SUM(AV10:AV12)</f>
        <v>4360</v>
      </c>
      <c r="AW13" s="34">
        <f t="shared" ref="AW13" si="41">SUM(AW10:AW12)</f>
        <v>4758</v>
      </c>
    </row>
    <row r="14" spans="1:51" x14ac:dyDescent="0.25">
      <c r="N14" s="68"/>
    </row>
    <row r="15" spans="1:51" x14ac:dyDescent="0.25">
      <c r="A15" s="33" t="s">
        <v>2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68"/>
    </row>
    <row r="16" spans="1:51" x14ac:dyDescent="0.25">
      <c r="N16" s="68"/>
    </row>
    <row r="17" spans="1:49" x14ac:dyDescent="0.25">
      <c r="A17" s="10" t="s">
        <v>67</v>
      </c>
      <c r="N17" s="61">
        <f>N53</f>
        <v>40000</v>
      </c>
      <c r="O17" s="61">
        <f t="shared" ref="O17:AW17" si="42">O53</f>
        <v>40000</v>
      </c>
      <c r="P17" s="61">
        <f t="shared" si="42"/>
        <v>40000</v>
      </c>
      <c r="Q17" s="61">
        <f t="shared" si="42"/>
        <v>160000</v>
      </c>
      <c r="R17" s="61">
        <f t="shared" si="42"/>
        <v>160000</v>
      </c>
      <c r="S17" s="61">
        <f t="shared" si="42"/>
        <v>160000</v>
      </c>
      <c r="T17" s="61">
        <f t="shared" si="42"/>
        <v>300000</v>
      </c>
      <c r="U17" s="61">
        <f t="shared" si="42"/>
        <v>300000</v>
      </c>
      <c r="V17" s="61">
        <f t="shared" si="42"/>
        <v>300000</v>
      </c>
      <c r="W17" s="61">
        <f t="shared" si="42"/>
        <v>300000</v>
      </c>
      <c r="X17" s="61">
        <f t="shared" si="42"/>
        <v>300000</v>
      </c>
      <c r="Y17" s="61">
        <f t="shared" si="42"/>
        <v>300000</v>
      </c>
      <c r="Z17" s="61">
        <f t="shared" si="42"/>
        <v>880000</v>
      </c>
      <c r="AA17" s="61">
        <f t="shared" si="42"/>
        <v>880000</v>
      </c>
      <c r="AB17" s="61">
        <f t="shared" si="42"/>
        <v>880000</v>
      </c>
      <c r="AC17" s="61">
        <f t="shared" si="42"/>
        <v>880000</v>
      </c>
      <c r="AD17" s="61">
        <f t="shared" si="42"/>
        <v>880000</v>
      </c>
      <c r="AE17" s="61">
        <f t="shared" si="42"/>
        <v>880000</v>
      </c>
      <c r="AF17" s="61">
        <f t="shared" si="42"/>
        <v>1880000</v>
      </c>
      <c r="AG17" s="61">
        <f t="shared" si="42"/>
        <v>1880000</v>
      </c>
      <c r="AH17" s="61">
        <f t="shared" si="42"/>
        <v>1880000</v>
      </c>
      <c r="AI17" s="61">
        <f t="shared" si="42"/>
        <v>1880000</v>
      </c>
      <c r="AJ17" s="61">
        <f t="shared" si="42"/>
        <v>1880000</v>
      </c>
      <c r="AK17" s="61">
        <f t="shared" si="42"/>
        <v>1880000</v>
      </c>
      <c r="AL17" s="61">
        <f t="shared" si="42"/>
        <v>5000000</v>
      </c>
      <c r="AM17" s="61">
        <f t="shared" si="42"/>
        <v>5000000</v>
      </c>
      <c r="AN17" s="61">
        <f t="shared" si="42"/>
        <v>5000000</v>
      </c>
      <c r="AO17" s="61">
        <f t="shared" si="42"/>
        <v>5000000</v>
      </c>
      <c r="AP17" s="61">
        <f t="shared" si="42"/>
        <v>5000000</v>
      </c>
      <c r="AQ17" s="61">
        <f t="shared" si="42"/>
        <v>5000000</v>
      </c>
      <c r="AR17" s="61">
        <f t="shared" si="42"/>
        <v>8340000</v>
      </c>
      <c r="AS17" s="61">
        <f t="shared" si="42"/>
        <v>8340000</v>
      </c>
      <c r="AT17" s="61">
        <f t="shared" si="42"/>
        <v>8340000</v>
      </c>
      <c r="AU17" s="61">
        <f t="shared" si="42"/>
        <v>8340000</v>
      </c>
      <c r="AV17" s="61">
        <f t="shared" si="42"/>
        <v>8340000</v>
      </c>
      <c r="AW17" s="61">
        <f t="shared" si="42"/>
        <v>8340000</v>
      </c>
    </row>
    <row r="18" spans="1:49" x14ac:dyDescent="0.25">
      <c r="N18" s="68"/>
    </row>
    <row r="19" spans="1:49" x14ac:dyDescent="0.25">
      <c r="A19" s="60" t="s">
        <v>85</v>
      </c>
      <c r="N19" s="68"/>
    </row>
    <row r="20" spans="1:49" x14ac:dyDescent="0.25">
      <c r="A20" s="10" t="s">
        <v>78</v>
      </c>
      <c r="N20" s="61">
        <f t="shared" ref="N20:Y20" si="43">N60</f>
        <v>0</v>
      </c>
      <c r="O20" s="61">
        <f t="shared" si="43"/>
        <v>0</v>
      </c>
      <c r="P20" s="61">
        <f t="shared" si="43"/>
        <v>0</v>
      </c>
      <c r="Q20" s="61">
        <f t="shared" si="43"/>
        <v>0</v>
      </c>
      <c r="R20" s="61">
        <f t="shared" si="43"/>
        <v>0</v>
      </c>
      <c r="S20" s="61">
        <f t="shared" si="43"/>
        <v>0</v>
      </c>
      <c r="T20" s="61">
        <f t="shared" si="43"/>
        <v>0</v>
      </c>
      <c r="U20" s="61">
        <f t="shared" si="43"/>
        <v>0</v>
      </c>
      <c r="V20" s="61">
        <f t="shared" si="43"/>
        <v>0</v>
      </c>
      <c r="W20" s="61">
        <f t="shared" si="43"/>
        <v>0</v>
      </c>
      <c r="X20" s="61">
        <f t="shared" si="43"/>
        <v>0</v>
      </c>
      <c r="Y20" s="61">
        <f t="shared" si="43"/>
        <v>0</v>
      </c>
      <c r="Z20" s="61">
        <f>Z60</f>
        <v>40000</v>
      </c>
      <c r="AA20" s="61">
        <f t="shared" ref="AA20:AW20" si="44">AA60</f>
        <v>40000</v>
      </c>
      <c r="AB20" s="61">
        <f t="shared" si="44"/>
        <v>40000</v>
      </c>
      <c r="AC20" s="61">
        <f t="shared" si="44"/>
        <v>120000</v>
      </c>
      <c r="AD20" s="61">
        <f t="shared" si="44"/>
        <v>120000</v>
      </c>
      <c r="AE20" s="61">
        <f t="shared" si="44"/>
        <v>120000</v>
      </c>
      <c r="AF20" s="61">
        <f t="shared" si="44"/>
        <v>240000</v>
      </c>
      <c r="AG20" s="61">
        <f t="shared" si="44"/>
        <v>240000</v>
      </c>
      <c r="AH20" s="61">
        <f t="shared" si="44"/>
        <v>240000</v>
      </c>
      <c r="AI20" s="61">
        <f t="shared" si="44"/>
        <v>240000</v>
      </c>
      <c r="AJ20" s="61">
        <f t="shared" si="44"/>
        <v>240000</v>
      </c>
      <c r="AK20" s="61">
        <f t="shared" si="44"/>
        <v>240000</v>
      </c>
      <c r="AL20" s="61">
        <f t="shared" si="44"/>
        <v>700000</v>
      </c>
      <c r="AM20" s="61">
        <f t="shared" si="44"/>
        <v>700000</v>
      </c>
      <c r="AN20" s="61">
        <f t="shared" si="44"/>
        <v>700000</v>
      </c>
      <c r="AO20" s="61">
        <f t="shared" si="44"/>
        <v>700000</v>
      </c>
      <c r="AP20" s="61">
        <f t="shared" si="44"/>
        <v>700000</v>
      </c>
      <c r="AQ20" s="61">
        <f t="shared" si="44"/>
        <v>700000</v>
      </c>
      <c r="AR20" s="61">
        <f t="shared" si="44"/>
        <v>1500000</v>
      </c>
      <c r="AS20" s="61">
        <f t="shared" si="44"/>
        <v>1500000</v>
      </c>
      <c r="AT20" s="61">
        <f t="shared" si="44"/>
        <v>1500000</v>
      </c>
      <c r="AU20" s="61">
        <f t="shared" si="44"/>
        <v>1500000</v>
      </c>
      <c r="AV20" s="61">
        <f t="shared" si="44"/>
        <v>1500000</v>
      </c>
      <c r="AW20" s="61">
        <f t="shared" si="44"/>
        <v>1500000</v>
      </c>
    </row>
    <row r="21" spans="1:49" x14ac:dyDescent="0.25">
      <c r="A21" s="10" t="s">
        <v>86</v>
      </c>
      <c r="N21" s="28">
        <f t="shared" ref="N21:Y21" si="45">N62</f>
        <v>0</v>
      </c>
      <c r="O21" s="28">
        <f t="shared" si="45"/>
        <v>0</v>
      </c>
      <c r="P21" s="28">
        <f t="shared" si="45"/>
        <v>0</v>
      </c>
      <c r="Q21" s="28">
        <f t="shared" si="45"/>
        <v>0</v>
      </c>
      <c r="R21" s="28">
        <f t="shared" si="45"/>
        <v>0</v>
      </c>
      <c r="S21" s="28">
        <f t="shared" si="45"/>
        <v>0</v>
      </c>
      <c r="T21" s="28">
        <f t="shared" si="45"/>
        <v>0</v>
      </c>
      <c r="U21" s="28">
        <f t="shared" si="45"/>
        <v>0</v>
      </c>
      <c r="V21" s="28">
        <f t="shared" si="45"/>
        <v>0</v>
      </c>
      <c r="W21" s="28">
        <f t="shared" si="45"/>
        <v>0</v>
      </c>
      <c r="X21" s="28">
        <f t="shared" si="45"/>
        <v>0</v>
      </c>
      <c r="Y21" s="28">
        <f t="shared" si="45"/>
        <v>0</v>
      </c>
      <c r="Z21" s="28">
        <f>Z62</f>
        <v>12000</v>
      </c>
      <c r="AA21" s="28">
        <f t="shared" ref="AA21:AW21" si="46">AA62</f>
        <v>12000</v>
      </c>
      <c r="AB21" s="28">
        <f t="shared" si="46"/>
        <v>12000</v>
      </c>
      <c r="AC21" s="28">
        <f t="shared" si="46"/>
        <v>36000</v>
      </c>
      <c r="AD21" s="28">
        <f t="shared" si="46"/>
        <v>36000</v>
      </c>
      <c r="AE21" s="28">
        <f t="shared" si="46"/>
        <v>36000</v>
      </c>
      <c r="AF21" s="28">
        <f t="shared" si="46"/>
        <v>72000</v>
      </c>
      <c r="AG21" s="28">
        <f t="shared" si="46"/>
        <v>72000</v>
      </c>
      <c r="AH21" s="28">
        <f t="shared" si="46"/>
        <v>72000</v>
      </c>
      <c r="AI21" s="28">
        <f t="shared" si="46"/>
        <v>72000</v>
      </c>
      <c r="AJ21" s="28">
        <f t="shared" si="46"/>
        <v>72000</v>
      </c>
      <c r="AK21" s="28">
        <f t="shared" si="46"/>
        <v>72000</v>
      </c>
      <c r="AL21" s="28">
        <f t="shared" si="46"/>
        <v>210000</v>
      </c>
      <c r="AM21" s="28">
        <f t="shared" si="46"/>
        <v>210000</v>
      </c>
      <c r="AN21" s="28">
        <f t="shared" si="46"/>
        <v>210000</v>
      </c>
      <c r="AO21" s="28">
        <f t="shared" si="46"/>
        <v>210000</v>
      </c>
      <c r="AP21" s="28">
        <f t="shared" si="46"/>
        <v>210000</v>
      </c>
      <c r="AQ21" s="28">
        <f t="shared" si="46"/>
        <v>210000</v>
      </c>
      <c r="AR21" s="28">
        <f t="shared" si="46"/>
        <v>450000</v>
      </c>
      <c r="AS21" s="28">
        <f t="shared" si="46"/>
        <v>450000</v>
      </c>
      <c r="AT21" s="28">
        <f t="shared" si="46"/>
        <v>450000</v>
      </c>
      <c r="AU21" s="28">
        <f t="shared" si="46"/>
        <v>450000</v>
      </c>
      <c r="AV21" s="28">
        <f t="shared" si="46"/>
        <v>450000</v>
      </c>
      <c r="AW21" s="28">
        <f t="shared" si="46"/>
        <v>450000</v>
      </c>
    </row>
    <row r="22" spans="1:49" x14ac:dyDescent="0.25">
      <c r="A22" s="10" t="s">
        <v>87</v>
      </c>
      <c r="N22" s="61">
        <f t="shared" ref="N22" si="47">SUM(N20:N21)</f>
        <v>0</v>
      </c>
      <c r="O22" s="61">
        <f t="shared" ref="O22" si="48">SUM(O20:O21)</f>
        <v>0</v>
      </c>
      <c r="P22" s="61">
        <f t="shared" ref="P22" si="49">SUM(P20:P21)</f>
        <v>0</v>
      </c>
      <c r="Q22" s="61">
        <f t="shared" ref="Q22" si="50">SUM(Q20:Q21)</f>
        <v>0</v>
      </c>
      <c r="R22" s="61">
        <f t="shared" ref="R22" si="51">SUM(R20:R21)</f>
        <v>0</v>
      </c>
      <c r="S22" s="61">
        <f t="shared" ref="S22" si="52">SUM(S20:S21)</f>
        <v>0</v>
      </c>
      <c r="T22" s="61">
        <f t="shared" ref="T22" si="53">SUM(T20:T21)</f>
        <v>0</v>
      </c>
      <c r="U22" s="61">
        <f t="shared" ref="U22" si="54">SUM(U20:U21)</f>
        <v>0</v>
      </c>
      <c r="V22" s="61">
        <f t="shared" ref="V22" si="55">SUM(V20:V21)</f>
        <v>0</v>
      </c>
      <c r="W22" s="61">
        <f t="shared" ref="W22" si="56">SUM(W20:W21)</f>
        <v>0</v>
      </c>
      <c r="X22" s="61">
        <f t="shared" ref="X22" si="57">SUM(X20:X21)</f>
        <v>0</v>
      </c>
      <c r="Y22" s="61">
        <f t="shared" ref="Y22" si="58">SUM(Y20:Y21)</f>
        <v>0</v>
      </c>
      <c r="Z22" s="61">
        <f t="shared" ref="Z22" si="59">SUM(Z20:Z21)</f>
        <v>52000</v>
      </c>
      <c r="AA22" s="61">
        <f t="shared" ref="AA22" si="60">SUM(AA20:AA21)</f>
        <v>52000</v>
      </c>
      <c r="AB22" s="61">
        <f t="shared" ref="AB22" si="61">SUM(AB20:AB21)</f>
        <v>52000</v>
      </c>
      <c r="AC22" s="61">
        <f t="shared" ref="AC22" si="62">SUM(AC20:AC21)</f>
        <v>156000</v>
      </c>
      <c r="AD22" s="61">
        <f t="shared" ref="AD22" si="63">SUM(AD20:AD21)</f>
        <v>156000</v>
      </c>
      <c r="AE22" s="61">
        <f t="shared" ref="AE22" si="64">SUM(AE20:AE21)</f>
        <v>156000</v>
      </c>
      <c r="AF22" s="61">
        <f t="shared" ref="AF22" si="65">SUM(AF20:AF21)</f>
        <v>312000</v>
      </c>
      <c r="AG22" s="61">
        <f t="shared" ref="AG22" si="66">SUM(AG20:AG21)</f>
        <v>312000</v>
      </c>
      <c r="AH22" s="61">
        <f t="shared" ref="AH22" si="67">SUM(AH20:AH21)</f>
        <v>312000</v>
      </c>
      <c r="AI22" s="61">
        <f t="shared" ref="AI22" si="68">SUM(AI20:AI21)</f>
        <v>312000</v>
      </c>
      <c r="AJ22" s="61">
        <f t="shared" ref="AJ22" si="69">SUM(AJ20:AJ21)</f>
        <v>312000</v>
      </c>
      <c r="AK22" s="61">
        <f t="shared" ref="AK22" si="70">SUM(AK20:AK21)</f>
        <v>312000</v>
      </c>
      <c r="AL22" s="61">
        <f t="shared" ref="AL22" si="71">SUM(AL20:AL21)</f>
        <v>910000</v>
      </c>
      <c r="AM22" s="61">
        <f t="shared" ref="AM22" si="72">SUM(AM20:AM21)</f>
        <v>910000</v>
      </c>
      <c r="AN22" s="61">
        <f t="shared" ref="AN22" si="73">SUM(AN20:AN21)</f>
        <v>910000</v>
      </c>
      <c r="AO22" s="61">
        <f t="shared" ref="AO22" si="74">SUM(AO20:AO21)</f>
        <v>910000</v>
      </c>
      <c r="AP22" s="61">
        <f t="shared" ref="AP22" si="75">SUM(AP20:AP21)</f>
        <v>910000</v>
      </c>
      <c r="AQ22" s="61">
        <f t="shared" ref="AQ22" si="76">SUM(AQ20:AQ21)</f>
        <v>910000</v>
      </c>
      <c r="AR22" s="61">
        <f t="shared" ref="AR22" si="77">SUM(AR20:AR21)</f>
        <v>1950000</v>
      </c>
      <c r="AS22" s="61">
        <f t="shared" ref="AS22" si="78">SUM(AS20:AS21)</f>
        <v>1950000</v>
      </c>
      <c r="AT22" s="61">
        <f t="shared" ref="AT22" si="79">SUM(AT20:AT21)</f>
        <v>1950000</v>
      </c>
      <c r="AU22" s="61">
        <f t="shared" ref="AU22" si="80">SUM(AU20:AU21)</f>
        <v>1950000</v>
      </c>
      <c r="AV22" s="61">
        <f t="shared" ref="AV22" si="81">SUM(AV20:AV21)</f>
        <v>1950000</v>
      </c>
      <c r="AW22" s="61">
        <f t="shared" ref="AW22" si="82">SUM(AW20:AW21)</f>
        <v>1950000</v>
      </c>
    </row>
    <row r="23" spans="1:49" x14ac:dyDescent="0.25">
      <c r="N23" s="68"/>
    </row>
    <row r="24" spans="1:49" x14ac:dyDescent="0.25">
      <c r="A24" s="10" t="s">
        <v>88</v>
      </c>
      <c r="N24" s="61">
        <f>N17+N22</f>
        <v>40000</v>
      </c>
      <c r="O24" s="61">
        <f t="shared" ref="O24:AW24" si="83">O17+O22</f>
        <v>40000</v>
      </c>
      <c r="P24" s="61">
        <f t="shared" si="83"/>
        <v>40000</v>
      </c>
      <c r="Q24" s="61">
        <f t="shared" si="83"/>
        <v>160000</v>
      </c>
      <c r="R24" s="61">
        <f t="shared" si="83"/>
        <v>160000</v>
      </c>
      <c r="S24" s="61">
        <f t="shared" si="83"/>
        <v>160000</v>
      </c>
      <c r="T24" s="61">
        <f t="shared" si="83"/>
        <v>300000</v>
      </c>
      <c r="U24" s="61">
        <f t="shared" si="83"/>
        <v>300000</v>
      </c>
      <c r="V24" s="61">
        <f t="shared" si="83"/>
        <v>300000</v>
      </c>
      <c r="W24" s="61">
        <f t="shared" si="83"/>
        <v>300000</v>
      </c>
      <c r="X24" s="61">
        <f t="shared" si="83"/>
        <v>300000</v>
      </c>
      <c r="Y24" s="61">
        <f t="shared" si="83"/>
        <v>300000</v>
      </c>
      <c r="Z24" s="61">
        <f t="shared" si="83"/>
        <v>932000</v>
      </c>
      <c r="AA24" s="61">
        <f t="shared" si="83"/>
        <v>932000</v>
      </c>
      <c r="AB24" s="61">
        <f t="shared" si="83"/>
        <v>932000</v>
      </c>
      <c r="AC24" s="61">
        <f t="shared" si="83"/>
        <v>1036000</v>
      </c>
      <c r="AD24" s="61">
        <f t="shared" si="83"/>
        <v>1036000</v>
      </c>
      <c r="AE24" s="61">
        <f t="shared" si="83"/>
        <v>1036000</v>
      </c>
      <c r="AF24" s="61">
        <f t="shared" si="83"/>
        <v>2192000</v>
      </c>
      <c r="AG24" s="61">
        <f t="shared" si="83"/>
        <v>2192000</v>
      </c>
      <c r="AH24" s="61">
        <f t="shared" si="83"/>
        <v>2192000</v>
      </c>
      <c r="AI24" s="61">
        <f t="shared" si="83"/>
        <v>2192000</v>
      </c>
      <c r="AJ24" s="61">
        <f t="shared" si="83"/>
        <v>2192000</v>
      </c>
      <c r="AK24" s="61">
        <f t="shared" si="83"/>
        <v>2192000</v>
      </c>
      <c r="AL24" s="61">
        <f t="shared" si="83"/>
        <v>5910000</v>
      </c>
      <c r="AM24" s="61">
        <f t="shared" si="83"/>
        <v>5910000</v>
      </c>
      <c r="AN24" s="61">
        <f t="shared" si="83"/>
        <v>5910000</v>
      </c>
      <c r="AO24" s="61">
        <f t="shared" si="83"/>
        <v>5910000</v>
      </c>
      <c r="AP24" s="61">
        <f t="shared" si="83"/>
        <v>5910000</v>
      </c>
      <c r="AQ24" s="61">
        <f t="shared" si="83"/>
        <v>5910000</v>
      </c>
      <c r="AR24" s="61">
        <f t="shared" si="83"/>
        <v>10290000</v>
      </c>
      <c r="AS24" s="61">
        <f t="shared" si="83"/>
        <v>10290000</v>
      </c>
      <c r="AT24" s="61">
        <f t="shared" si="83"/>
        <v>10290000</v>
      </c>
      <c r="AU24" s="61">
        <f t="shared" si="83"/>
        <v>10290000</v>
      </c>
      <c r="AV24" s="61">
        <f t="shared" si="83"/>
        <v>10290000</v>
      </c>
      <c r="AW24" s="61">
        <f t="shared" si="83"/>
        <v>10290000</v>
      </c>
    </row>
    <row r="25" spans="1:49" x14ac:dyDescent="0.25"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49" x14ac:dyDescent="0.25">
      <c r="A26" s="33" t="s">
        <v>3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</row>
    <row r="27" spans="1:49" x14ac:dyDescent="0.25"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</row>
    <row r="28" spans="1:49" x14ac:dyDescent="0.25">
      <c r="A28" s="10" t="s">
        <v>89</v>
      </c>
      <c r="N28" s="69">
        <f>N51</f>
        <v>12</v>
      </c>
      <c r="O28" s="69">
        <f t="shared" ref="O28:AW28" si="84">O51</f>
        <v>12</v>
      </c>
      <c r="P28" s="69">
        <f t="shared" si="84"/>
        <v>12</v>
      </c>
      <c r="Q28" s="69">
        <f t="shared" si="84"/>
        <v>12</v>
      </c>
      <c r="R28" s="69">
        <f t="shared" si="84"/>
        <v>12</v>
      </c>
      <c r="S28" s="69">
        <f t="shared" si="84"/>
        <v>12</v>
      </c>
      <c r="T28" s="69">
        <f t="shared" si="84"/>
        <v>12</v>
      </c>
      <c r="U28" s="69">
        <f t="shared" si="84"/>
        <v>12</v>
      </c>
      <c r="V28" s="69">
        <f t="shared" si="84"/>
        <v>12</v>
      </c>
      <c r="W28" s="69">
        <f t="shared" si="84"/>
        <v>12</v>
      </c>
      <c r="X28" s="69">
        <f t="shared" si="84"/>
        <v>12</v>
      </c>
      <c r="Y28" s="69">
        <f t="shared" si="84"/>
        <v>12</v>
      </c>
      <c r="Z28" s="69">
        <f t="shared" si="84"/>
        <v>12</v>
      </c>
      <c r="AA28" s="69">
        <f t="shared" si="84"/>
        <v>12</v>
      </c>
      <c r="AB28" s="69">
        <f t="shared" si="84"/>
        <v>12</v>
      </c>
      <c r="AC28" s="69">
        <f t="shared" si="84"/>
        <v>12</v>
      </c>
      <c r="AD28" s="69">
        <f t="shared" si="84"/>
        <v>12</v>
      </c>
      <c r="AE28" s="69">
        <f t="shared" si="84"/>
        <v>12</v>
      </c>
      <c r="AF28" s="69">
        <f t="shared" si="84"/>
        <v>12</v>
      </c>
      <c r="AG28" s="69">
        <f t="shared" si="84"/>
        <v>12</v>
      </c>
      <c r="AH28" s="69">
        <f t="shared" si="84"/>
        <v>12</v>
      </c>
      <c r="AI28" s="69">
        <f t="shared" si="84"/>
        <v>12</v>
      </c>
      <c r="AJ28" s="69">
        <f t="shared" si="84"/>
        <v>12</v>
      </c>
      <c r="AK28" s="69">
        <f t="shared" si="84"/>
        <v>12</v>
      </c>
      <c r="AL28" s="69">
        <f t="shared" si="84"/>
        <v>12</v>
      </c>
      <c r="AM28" s="69">
        <f t="shared" si="84"/>
        <v>12</v>
      </c>
      <c r="AN28" s="69">
        <f t="shared" si="84"/>
        <v>12</v>
      </c>
      <c r="AO28" s="69">
        <f t="shared" si="84"/>
        <v>12</v>
      </c>
      <c r="AP28" s="69">
        <f t="shared" si="84"/>
        <v>12</v>
      </c>
      <c r="AQ28" s="69">
        <f t="shared" si="84"/>
        <v>12</v>
      </c>
      <c r="AR28" s="69">
        <f t="shared" si="84"/>
        <v>12</v>
      </c>
      <c r="AS28" s="69">
        <f t="shared" si="84"/>
        <v>12</v>
      </c>
      <c r="AT28" s="69">
        <f t="shared" si="84"/>
        <v>12</v>
      </c>
      <c r="AU28" s="69">
        <f t="shared" si="84"/>
        <v>12</v>
      </c>
      <c r="AV28" s="69">
        <f t="shared" si="84"/>
        <v>12</v>
      </c>
      <c r="AW28" s="69">
        <f t="shared" si="84"/>
        <v>12</v>
      </c>
    </row>
    <row r="29" spans="1:49" x14ac:dyDescent="0.25"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</row>
    <row r="30" spans="1:49" x14ac:dyDescent="0.25">
      <c r="A30" s="10" t="s">
        <v>90</v>
      </c>
      <c r="N30" s="25">
        <f>SUM($N$24:N24)/N28</f>
        <v>3333.3333333333335</v>
      </c>
      <c r="O30" s="25">
        <f>SUM($N$24:O24)/O28</f>
        <v>6666.666666666667</v>
      </c>
      <c r="P30" s="25">
        <f>SUM($N$24:P24)/P28</f>
        <v>10000</v>
      </c>
      <c r="Q30" s="25">
        <f>SUM($N$24:Q24)/Q28</f>
        <v>23333.333333333332</v>
      </c>
      <c r="R30" s="25">
        <f>SUM($N$24:R24)/R28</f>
        <v>36666.666666666664</v>
      </c>
      <c r="S30" s="25">
        <f>SUM($N$24:S24)/S28</f>
        <v>50000</v>
      </c>
      <c r="T30" s="25">
        <f>SUM($N$24:T24)/T28</f>
        <v>75000</v>
      </c>
      <c r="U30" s="25">
        <f>SUM($N$24:U24)/U28</f>
        <v>100000</v>
      </c>
      <c r="V30" s="25">
        <f>SUM($N$24:V24)/V28</f>
        <v>125000</v>
      </c>
      <c r="W30" s="25">
        <f>SUM($N$24:W24)/W28</f>
        <v>150000</v>
      </c>
      <c r="X30" s="25">
        <f>SUM($N$24:X24)/X28</f>
        <v>175000</v>
      </c>
      <c r="Y30" s="25">
        <f>SUM(N24:Y24)/Y28</f>
        <v>200000</v>
      </c>
      <c r="Z30" s="25">
        <f>SUM(O24:Z24)/Z28</f>
        <v>274333.33333333331</v>
      </c>
      <c r="AA30" s="25">
        <f t="shared" ref="AA30:AW30" si="85">SUM(P24:AA24)/AA28</f>
        <v>348666.66666666669</v>
      </c>
      <c r="AB30" s="25">
        <f t="shared" si="85"/>
        <v>423000</v>
      </c>
      <c r="AC30" s="25">
        <f t="shared" si="85"/>
        <v>496000</v>
      </c>
      <c r="AD30" s="25">
        <f t="shared" si="85"/>
        <v>569000</v>
      </c>
      <c r="AE30" s="25">
        <f t="shared" si="85"/>
        <v>642000</v>
      </c>
      <c r="AF30" s="25">
        <f t="shared" si="85"/>
        <v>799666.66666666663</v>
      </c>
      <c r="AG30" s="25">
        <f t="shared" si="85"/>
        <v>957333.33333333337</v>
      </c>
      <c r="AH30" s="25">
        <f t="shared" si="85"/>
        <v>1115000</v>
      </c>
      <c r="AI30" s="25">
        <f t="shared" si="85"/>
        <v>1272666.6666666667</v>
      </c>
      <c r="AJ30" s="25">
        <f t="shared" si="85"/>
        <v>1430333.3333333333</v>
      </c>
      <c r="AK30" s="25">
        <f t="shared" si="85"/>
        <v>1588000</v>
      </c>
      <c r="AL30" s="25">
        <f t="shared" si="85"/>
        <v>2002833.3333333333</v>
      </c>
      <c r="AM30" s="25">
        <f t="shared" si="85"/>
        <v>2417666.6666666665</v>
      </c>
      <c r="AN30" s="25">
        <f t="shared" si="85"/>
        <v>2832500</v>
      </c>
      <c r="AO30" s="25">
        <f t="shared" si="85"/>
        <v>3238666.6666666665</v>
      </c>
      <c r="AP30" s="25">
        <f t="shared" si="85"/>
        <v>3644833.3333333335</v>
      </c>
      <c r="AQ30" s="25">
        <f t="shared" si="85"/>
        <v>4051000</v>
      </c>
      <c r="AR30" s="25">
        <f t="shared" si="85"/>
        <v>4725833.333333333</v>
      </c>
      <c r="AS30" s="25">
        <f t="shared" si="85"/>
        <v>5400666.666666667</v>
      </c>
      <c r="AT30" s="25">
        <f t="shared" si="85"/>
        <v>6075500</v>
      </c>
      <c r="AU30" s="25">
        <f t="shared" si="85"/>
        <v>6750333.333333333</v>
      </c>
      <c r="AV30" s="25">
        <f t="shared" si="85"/>
        <v>7425166.666666667</v>
      </c>
      <c r="AW30" s="25">
        <f t="shared" si="85"/>
        <v>8100000</v>
      </c>
    </row>
    <row r="31" spans="1:49" x14ac:dyDescent="0.25"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</row>
    <row r="32" spans="1:49" s="30" customFormat="1" x14ac:dyDescent="0.25">
      <c r="A32" s="30" t="s">
        <v>91</v>
      </c>
      <c r="N32" s="32">
        <f>N30*12</f>
        <v>40000</v>
      </c>
      <c r="O32" s="32">
        <f t="shared" ref="O32:AW32" si="86">O30*12</f>
        <v>80000</v>
      </c>
      <c r="P32" s="32">
        <f t="shared" si="86"/>
        <v>120000</v>
      </c>
      <c r="Q32" s="32">
        <f t="shared" si="86"/>
        <v>280000</v>
      </c>
      <c r="R32" s="32">
        <f t="shared" si="86"/>
        <v>440000</v>
      </c>
      <c r="S32" s="32">
        <f t="shared" si="86"/>
        <v>600000</v>
      </c>
      <c r="T32" s="32">
        <f t="shared" si="86"/>
        <v>900000</v>
      </c>
      <c r="U32" s="32">
        <f t="shared" si="86"/>
        <v>1200000</v>
      </c>
      <c r="V32" s="32">
        <f t="shared" si="86"/>
        <v>1500000</v>
      </c>
      <c r="W32" s="32">
        <f t="shared" si="86"/>
        <v>1800000</v>
      </c>
      <c r="X32" s="32">
        <f t="shared" si="86"/>
        <v>2100000</v>
      </c>
      <c r="Y32" s="32">
        <f t="shared" si="86"/>
        <v>2400000</v>
      </c>
      <c r="Z32" s="32">
        <f t="shared" si="86"/>
        <v>3292000</v>
      </c>
      <c r="AA32" s="32">
        <f t="shared" si="86"/>
        <v>4184000</v>
      </c>
      <c r="AB32" s="32">
        <f t="shared" si="86"/>
        <v>5076000</v>
      </c>
      <c r="AC32" s="32">
        <f t="shared" si="86"/>
        <v>5952000</v>
      </c>
      <c r="AD32" s="32">
        <f t="shared" si="86"/>
        <v>6828000</v>
      </c>
      <c r="AE32" s="32">
        <f t="shared" si="86"/>
        <v>7704000</v>
      </c>
      <c r="AF32" s="32">
        <f t="shared" si="86"/>
        <v>9596000</v>
      </c>
      <c r="AG32" s="32">
        <f t="shared" si="86"/>
        <v>11488000</v>
      </c>
      <c r="AH32" s="32">
        <f t="shared" si="86"/>
        <v>13380000</v>
      </c>
      <c r="AI32" s="32">
        <f t="shared" si="86"/>
        <v>15272000</v>
      </c>
      <c r="AJ32" s="32">
        <f t="shared" si="86"/>
        <v>17164000</v>
      </c>
      <c r="AK32" s="32">
        <f t="shared" si="86"/>
        <v>19056000</v>
      </c>
      <c r="AL32" s="32">
        <f t="shared" si="86"/>
        <v>24034000</v>
      </c>
      <c r="AM32" s="32">
        <f t="shared" si="86"/>
        <v>29012000</v>
      </c>
      <c r="AN32" s="32">
        <f t="shared" si="86"/>
        <v>33990000</v>
      </c>
      <c r="AO32" s="32">
        <f t="shared" si="86"/>
        <v>38864000</v>
      </c>
      <c r="AP32" s="32">
        <f t="shared" si="86"/>
        <v>43738000</v>
      </c>
      <c r="AQ32" s="32">
        <f t="shared" si="86"/>
        <v>48612000</v>
      </c>
      <c r="AR32" s="32">
        <f t="shared" si="86"/>
        <v>56710000</v>
      </c>
      <c r="AS32" s="32">
        <f t="shared" si="86"/>
        <v>64808000</v>
      </c>
      <c r="AT32" s="32">
        <f t="shared" si="86"/>
        <v>72906000</v>
      </c>
      <c r="AU32" s="32">
        <f t="shared" si="86"/>
        <v>81004000</v>
      </c>
      <c r="AV32" s="32">
        <f t="shared" si="86"/>
        <v>89102000</v>
      </c>
      <c r="AW32" s="32">
        <f t="shared" si="86"/>
        <v>97200000</v>
      </c>
    </row>
    <row r="33" spans="1:49" x14ac:dyDescent="0.25"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</row>
    <row r="34" spans="1:49" s="2" customFormat="1" ht="15.75" x14ac:dyDescent="0.25">
      <c r="A34" s="8" t="s">
        <v>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49" x14ac:dyDescent="0.25">
      <c r="AW35" s="10" t="s">
        <v>28</v>
      </c>
    </row>
    <row r="36" spans="1:49" x14ac:dyDescent="0.25">
      <c r="A36" s="33" t="s">
        <v>57</v>
      </c>
    </row>
    <row r="38" spans="1:49" x14ac:dyDescent="0.25">
      <c r="A38" s="10" t="s">
        <v>58</v>
      </c>
      <c r="N38" s="27">
        <v>25000</v>
      </c>
      <c r="O38" s="27">
        <v>25000</v>
      </c>
      <c r="P38" s="27">
        <v>25000</v>
      </c>
      <c r="Q38" s="27">
        <v>75000</v>
      </c>
      <c r="R38" s="27">
        <v>75000</v>
      </c>
      <c r="S38" s="27">
        <v>75000</v>
      </c>
      <c r="T38" s="27">
        <v>150000</v>
      </c>
      <c r="U38" s="27">
        <v>150000</v>
      </c>
      <c r="V38" s="27">
        <v>150000</v>
      </c>
      <c r="W38" s="27">
        <v>150000</v>
      </c>
      <c r="X38" s="27">
        <v>150000</v>
      </c>
      <c r="Y38" s="27">
        <v>150000</v>
      </c>
      <c r="Z38" s="27">
        <v>350000</v>
      </c>
      <c r="AA38" s="27">
        <v>350000</v>
      </c>
      <c r="AB38" s="27">
        <v>350000</v>
      </c>
      <c r="AC38" s="27">
        <v>350000</v>
      </c>
      <c r="AD38" s="27">
        <v>350000</v>
      </c>
      <c r="AE38" s="27">
        <v>350000</v>
      </c>
      <c r="AF38" s="27">
        <v>750000</v>
      </c>
      <c r="AG38" s="27">
        <v>750000</v>
      </c>
      <c r="AH38" s="27">
        <v>750000</v>
      </c>
      <c r="AI38" s="27">
        <v>750000</v>
      </c>
      <c r="AJ38" s="27">
        <v>750000</v>
      </c>
      <c r="AK38" s="27">
        <v>750000</v>
      </c>
      <c r="AL38" s="27">
        <v>1500000</v>
      </c>
      <c r="AM38" s="27">
        <v>1500000</v>
      </c>
      <c r="AN38" s="27">
        <v>1500000</v>
      </c>
      <c r="AO38" s="27">
        <v>1500000</v>
      </c>
      <c r="AP38" s="27">
        <v>1500000</v>
      </c>
      <c r="AQ38" s="27">
        <v>1500000</v>
      </c>
      <c r="AR38" s="27">
        <v>2500000</v>
      </c>
      <c r="AS38" s="27">
        <v>2500000</v>
      </c>
      <c r="AT38" s="27">
        <v>2500000</v>
      </c>
      <c r="AU38" s="27">
        <v>2500000</v>
      </c>
      <c r="AV38" s="27">
        <v>2500000</v>
      </c>
      <c r="AW38" s="27">
        <v>2500000</v>
      </c>
    </row>
    <row r="40" spans="1:49" x14ac:dyDescent="0.25">
      <c r="A40" s="10" t="s">
        <v>62</v>
      </c>
      <c r="N40" s="27">
        <v>300</v>
      </c>
      <c r="O40" s="27">
        <v>300</v>
      </c>
      <c r="P40" s="27">
        <v>300</v>
      </c>
      <c r="Q40" s="27">
        <v>300</v>
      </c>
      <c r="R40" s="27">
        <v>300</v>
      </c>
      <c r="S40" s="27">
        <v>300</v>
      </c>
      <c r="T40" s="27">
        <v>300</v>
      </c>
      <c r="U40" s="27">
        <v>300</v>
      </c>
      <c r="V40" s="27">
        <v>300</v>
      </c>
      <c r="W40" s="27">
        <v>300</v>
      </c>
      <c r="X40" s="27">
        <v>300</v>
      </c>
      <c r="Y40" s="27">
        <v>300</v>
      </c>
      <c r="Z40" s="27">
        <v>240</v>
      </c>
      <c r="AA40" s="27">
        <v>240</v>
      </c>
      <c r="AB40" s="27">
        <v>240</v>
      </c>
      <c r="AC40" s="27">
        <v>240</v>
      </c>
      <c r="AD40" s="27">
        <v>240</v>
      </c>
      <c r="AE40" s="27">
        <v>240</v>
      </c>
      <c r="AF40" s="27">
        <v>240</v>
      </c>
      <c r="AG40" s="27">
        <v>240</v>
      </c>
      <c r="AH40" s="27">
        <v>240</v>
      </c>
      <c r="AI40" s="27">
        <v>240</v>
      </c>
      <c r="AJ40" s="27">
        <v>240</v>
      </c>
      <c r="AK40" s="27">
        <v>240</v>
      </c>
      <c r="AL40" s="27">
        <v>180</v>
      </c>
      <c r="AM40" s="27">
        <v>180</v>
      </c>
      <c r="AN40" s="27">
        <v>180</v>
      </c>
      <c r="AO40" s="27">
        <v>180</v>
      </c>
      <c r="AP40" s="27">
        <v>180</v>
      </c>
      <c r="AQ40" s="27">
        <v>180</v>
      </c>
      <c r="AR40" s="27">
        <v>180</v>
      </c>
      <c r="AS40" s="27">
        <v>180</v>
      </c>
      <c r="AT40" s="27">
        <v>180</v>
      </c>
      <c r="AU40" s="27">
        <v>180</v>
      </c>
      <c r="AV40" s="27">
        <v>180</v>
      </c>
      <c r="AW40" s="27">
        <v>180</v>
      </c>
    </row>
    <row r="42" spans="1:49" x14ac:dyDescent="0.25">
      <c r="A42" s="10" t="s">
        <v>63</v>
      </c>
      <c r="N42" s="10">
        <f>ROUND(N38/N40,0)</f>
        <v>83</v>
      </c>
      <c r="O42" s="10">
        <f>ROUND(O38/O40,0)</f>
        <v>83</v>
      </c>
      <c r="P42" s="10">
        <f>ROUND(P38/P40,0)</f>
        <v>83</v>
      </c>
      <c r="Q42" s="10">
        <f t="shared" ref="Q42:AW42" si="87">ROUND(Q38/Q40,0)</f>
        <v>250</v>
      </c>
      <c r="R42" s="10">
        <f t="shared" si="87"/>
        <v>250</v>
      </c>
      <c r="S42" s="10">
        <f t="shared" si="87"/>
        <v>250</v>
      </c>
      <c r="T42" s="10">
        <f t="shared" si="87"/>
        <v>500</v>
      </c>
      <c r="U42" s="10">
        <f t="shared" si="87"/>
        <v>500</v>
      </c>
      <c r="V42" s="10">
        <f t="shared" si="87"/>
        <v>500</v>
      </c>
      <c r="W42" s="10">
        <f t="shared" si="87"/>
        <v>500</v>
      </c>
      <c r="X42" s="10">
        <f t="shared" si="87"/>
        <v>500</v>
      </c>
      <c r="Y42" s="10">
        <f t="shared" si="87"/>
        <v>500</v>
      </c>
      <c r="Z42" s="10">
        <f t="shared" si="87"/>
        <v>1458</v>
      </c>
      <c r="AA42" s="10">
        <f t="shared" si="87"/>
        <v>1458</v>
      </c>
      <c r="AB42" s="10">
        <f t="shared" si="87"/>
        <v>1458</v>
      </c>
      <c r="AC42" s="10">
        <f t="shared" si="87"/>
        <v>1458</v>
      </c>
      <c r="AD42" s="10">
        <f t="shared" si="87"/>
        <v>1458</v>
      </c>
      <c r="AE42" s="10">
        <f t="shared" si="87"/>
        <v>1458</v>
      </c>
      <c r="AF42" s="10">
        <f t="shared" si="87"/>
        <v>3125</v>
      </c>
      <c r="AG42" s="10">
        <f t="shared" si="87"/>
        <v>3125</v>
      </c>
      <c r="AH42" s="10">
        <f t="shared" si="87"/>
        <v>3125</v>
      </c>
      <c r="AI42" s="10">
        <f t="shared" si="87"/>
        <v>3125</v>
      </c>
      <c r="AJ42" s="10">
        <f t="shared" si="87"/>
        <v>3125</v>
      </c>
      <c r="AK42" s="10">
        <f t="shared" si="87"/>
        <v>3125</v>
      </c>
      <c r="AL42" s="10">
        <f t="shared" si="87"/>
        <v>8333</v>
      </c>
      <c r="AM42" s="10">
        <f t="shared" si="87"/>
        <v>8333</v>
      </c>
      <c r="AN42" s="10">
        <f t="shared" si="87"/>
        <v>8333</v>
      </c>
      <c r="AO42" s="10">
        <f t="shared" si="87"/>
        <v>8333</v>
      </c>
      <c r="AP42" s="10">
        <f t="shared" si="87"/>
        <v>8333</v>
      </c>
      <c r="AQ42" s="10">
        <f t="shared" si="87"/>
        <v>8333</v>
      </c>
      <c r="AR42" s="10">
        <f t="shared" si="87"/>
        <v>13889</v>
      </c>
      <c r="AS42" s="10">
        <f t="shared" si="87"/>
        <v>13889</v>
      </c>
      <c r="AT42" s="10">
        <f t="shared" si="87"/>
        <v>13889</v>
      </c>
      <c r="AU42" s="10">
        <f t="shared" si="87"/>
        <v>13889</v>
      </c>
      <c r="AV42" s="10">
        <f t="shared" si="87"/>
        <v>13889</v>
      </c>
      <c r="AW42" s="10">
        <f t="shared" si="87"/>
        <v>13889</v>
      </c>
    </row>
    <row r="44" spans="1:49" x14ac:dyDescent="0.25">
      <c r="A44" s="10" t="s">
        <v>59</v>
      </c>
      <c r="N44" s="53">
        <v>50</v>
      </c>
      <c r="O44" s="53">
        <v>25</v>
      </c>
      <c r="P44" s="53">
        <v>25</v>
      </c>
      <c r="Q44" s="53">
        <v>25</v>
      </c>
      <c r="R44" s="53">
        <v>25</v>
      </c>
      <c r="S44" s="53">
        <v>25</v>
      </c>
      <c r="T44" s="53">
        <v>25</v>
      </c>
      <c r="U44" s="53">
        <v>25</v>
      </c>
      <c r="V44" s="53">
        <v>25</v>
      </c>
      <c r="W44" s="53">
        <v>25</v>
      </c>
      <c r="X44" s="53">
        <v>25</v>
      </c>
      <c r="Y44" s="53">
        <v>25</v>
      </c>
      <c r="Z44" s="53">
        <v>25</v>
      </c>
      <c r="AA44" s="53">
        <v>25</v>
      </c>
      <c r="AB44" s="53">
        <v>25</v>
      </c>
      <c r="AC44" s="53">
        <v>25</v>
      </c>
      <c r="AD44" s="53">
        <v>25</v>
      </c>
      <c r="AE44" s="53">
        <v>25</v>
      </c>
      <c r="AF44" s="53">
        <v>25</v>
      </c>
      <c r="AG44" s="53">
        <v>25</v>
      </c>
      <c r="AH44" s="53">
        <v>25</v>
      </c>
      <c r="AI44" s="53">
        <v>25</v>
      </c>
      <c r="AJ44" s="53">
        <v>25</v>
      </c>
      <c r="AK44" s="53">
        <v>25</v>
      </c>
      <c r="AL44" s="53">
        <v>25</v>
      </c>
      <c r="AM44" s="53">
        <v>25</v>
      </c>
      <c r="AN44" s="53">
        <v>25</v>
      </c>
      <c r="AO44" s="53">
        <v>25</v>
      </c>
      <c r="AP44" s="53">
        <v>25</v>
      </c>
      <c r="AQ44" s="53">
        <v>25</v>
      </c>
      <c r="AR44" s="53">
        <v>25</v>
      </c>
      <c r="AS44" s="53">
        <v>25</v>
      </c>
      <c r="AT44" s="53">
        <v>25</v>
      </c>
      <c r="AU44" s="53">
        <v>25</v>
      </c>
      <c r="AV44" s="53">
        <v>25</v>
      </c>
      <c r="AW44" s="53">
        <v>25</v>
      </c>
    </row>
    <row r="46" spans="1:49" x14ac:dyDescent="0.25">
      <c r="A46" s="10" t="s">
        <v>60</v>
      </c>
      <c r="N46" s="10">
        <f>ROUNDUP(N42/N44,0)</f>
        <v>2</v>
      </c>
      <c r="O46" s="10">
        <f>ROUNDUP(O42/O44,0)</f>
        <v>4</v>
      </c>
      <c r="P46" s="10">
        <f>ROUNDUP(P42/P44,0)</f>
        <v>4</v>
      </c>
      <c r="Q46" s="10">
        <f t="shared" ref="Q46:AW46" si="88">ROUNDUP(Q42/Q44,0)</f>
        <v>10</v>
      </c>
      <c r="R46" s="10">
        <f t="shared" si="88"/>
        <v>10</v>
      </c>
      <c r="S46" s="10">
        <f t="shared" si="88"/>
        <v>10</v>
      </c>
      <c r="T46" s="10">
        <f t="shared" si="88"/>
        <v>20</v>
      </c>
      <c r="U46" s="10">
        <f t="shared" si="88"/>
        <v>20</v>
      </c>
      <c r="V46" s="10">
        <f t="shared" si="88"/>
        <v>20</v>
      </c>
      <c r="W46" s="10">
        <f t="shared" si="88"/>
        <v>20</v>
      </c>
      <c r="X46" s="10">
        <f t="shared" si="88"/>
        <v>20</v>
      </c>
      <c r="Y46" s="10">
        <f t="shared" si="88"/>
        <v>20</v>
      </c>
      <c r="Z46" s="10">
        <f t="shared" si="88"/>
        <v>59</v>
      </c>
      <c r="AA46" s="10">
        <f t="shared" si="88"/>
        <v>59</v>
      </c>
      <c r="AB46" s="10">
        <f t="shared" si="88"/>
        <v>59</v>
      </c>
      <c r="AC46" s="10">
        <f t="shared" si="88"/>
        <v>59</v>
      </c>
      <c r="AD46" s="10">
        <f t="shared" si="88"/>
        <v>59</v>
      </c>
      <c r="AE46" s="10">
        <f t="shared" si="88"/>
        <v>59</v>
      </c>
      <c r="AF46" s="10">
        <f t="shared" si="88"/>
        <v>125</v>
      </c>
      <c r="AG46" s="10">
        <f t="shared" si="88"/>
        <v>125</v>
      </c>
      <c r="AH46" s="10">
        <f t="shared" si="88"/>
        <v>125</v>
      </c>
      <c r="AI46" s="10">
        <f t="shared" si="88"/>
        <v>125</v>
      </c>
      <c r="AJ46" s="10">
        <f t="shared" si="88"/>
        <v>125</v>
      </c>
      <c r="AK46" s="10">
        <f t="shared" si="88"/>
        <v>125</v>
      </c>
      <c r="AL46" s="10">
        <f t="shared" si="88"/>
        <v>334</v>
      </c>
      <c r="AM46" s="10">
        <f t="shared" si="88"/>
        <v>334</v>
      </c>
      <c r="AN46" s="10">
        <f t="shared" si="88"/>
        <v>334</v>
      </c>
      <c r="AO46" s="10">
        <f t="shared" si="88"/>
        <v>334</v>
      </c>
      <c r="AP46" s="10">
        <f t="shared" si="88"/>
        <v>334</v>
      </c>
      <c r="AQ46" s="10">
        <f t="shared" si="88"/>
        <v>334</v>
      </c>
      <c r="AR46" s="10">
        <f t="shared" si="88"/>
        <v>556</v>
      </c>
      <c r="AS46" s="10">
        <f t="shared" si="88"/>
        <v>556</v>
      </c>
      <c r="AT46" s="10">
        <f t="shared" si="88"/>
        <v>556</v>
      </c>
      <c r="AU46" s="10">
        <f t="shared" si="88"/>
        <v>556</v>
      </c>
      <c r="AV46" s="10">
        <f t="shared" si="88"/>
        <v>556</v>
      </c>
      <c r="AW46" s="10">
        <f t="shared" si="88"/>
        <v>556</v>
      </c>
    </row>
    <row r="48" spans="1:49" x14ac:dyDescent="0.25">
      <c r="A48" s="10" t="s">
        <v>61</v>
      </c>
      <c r="N48" s="70">
        <v>0.03</v>
      </c>
      <c r="O48" s="70">
        <v>0.03</v>
      </c>
      <c r="P48" s="70">
        <v>0.03</v>
      </c>
      <c r="Q48" s="70">
        <v>0.03</v>
      </c>
      <c r="R48" s="70">
        <v>0.03</v>
      </c>
      <c r="S48" s="70">
        <v>0.03</v>
      </c>
      <c r="T48" s="70">
        <v>0.03</v>
      </c>
      <c r="U48" s="70">
        <v>0.03</v>
      </c>
      <c r="V48" s="70">
        <v>0.03</v>
      </c>
      <c r="W48" s="70">
        <v>0.03</v>
      </c>
      <c r="X48" s="70">
        <v>0.03</v>
      </c>
      <c r="Y48" s="70">
        <v>0.03</v>
      </c>
      <c r="Z48" s="70">
        <v>0.03</v>
      </c>
      <c r="AA48" s="70">
        <v>0.03</v>
      </c>
      <c r="AB48" s="70">
        <v>0.03</v>
      </c>
      <c r="AC48" s="70">
        <v>0.03</v>
      </c>
      <c r="AD48" s="70">
        <v>0.03</v>
      </c>
      <c r="AE48" s="70">
        <v>0.03</v>
      </c>
      <c r="AF48" s="70">
        <v>0.03</v>
      </c>
      <c r="AG48" s="70">
        <v>0.03</v>
      </c>
      <c r="AH48" s="70">
        <v>0.03</v>
      </c>
      <c r="AI48" s="70">
        <v>0.03</v>
      </c>
      <c r="AJ48" s="70">
        <v>0.03</v>
      </c>
      <c r="AK48" s="70">
        <v>0.03</v>
      </c>
      <c r="AL48" s="70">
        <v>0.03</v>
      </c>
      <c r="AM48" s="70">
        <v>0.03</v>
      </c>
      <c r="AN48" s="70">
        <v>0.03</v>
      </c>
      <c r="AO48" s="70">
        <v>0.03</v>
      </c>
      <c r="AP48" s="70">
        <v>0.03</v>
      </c>
      <c r="AQ48" s="70">
        <v>0.03</v>
      </c>
      <c r="AR48" s="70">
        <v>0.03</v>
      </c>
      <c r="AS48" s="70">
        <v>0.03</v>
      </c>
      <c r="AT48" s="70">
        <v>0.03</v>
      </c>
      <c r="AU48" s="70">
        <v>0.03</v>
      </c>
      <c r="AV48" s="70">
        <v>0.03</v>
      </c>
      <c r="AW48" s="70">
        <v>0.03</v>
      </c>
    </row>
    <row r="50" spans="1:49" x14ac:dyDescent="0.25">
      <c r="A50" s="10" t="s">
        <v>64</v>
      </c>
      <c r="N50" s="10">
        <f>ROUND(N42*N48,0)</f>
        <v>2</v>
      </c>
      <c r="O50" s="10">
        <f>ROUND(O42*O48,0)</f>
        <v>2</v>
      </c>
      <c r="P50" s="10">
        <f>ROUND(P42*P48,0)</f>
        <v>2</v>
      </c>
      <c r="Q50" s="10">
        <f t="shared" ref="Q50:AW50" si="89">ROUND(Q42*Q48,0)</f>
        <v>8</v>
      </c>
      <c r="R50" s="10">
        <f t="shared" si="89"/>
        <v>8</v>
      </c>
      <c r="S50" s="10">
        <f t="shared" si="89"/>
        <v>8</v>
      </c>
      <c r="T50" s="10">
        <f t="shared" si="89"/>
        <v>15</v>
      </c>
      <c r="U50" s="10">
        <f t="shared" si="89"/>
        <v>15</v>
      </c>
      <c r="V50" s="10">
        <f t="shared" si="89"/>
        <v>15</v>
      </c>
      <c r="W50" s="10">
        <f t="shared" si="89"/>
        <v>15</v>
      </c>
      <c r="X50" s="10">
        <f t="shared" si="89"/>
        <v>15</v>
      </c>
      <c r="Y50" s="10">
        <f t="shared" si="89"/>
        <v>15</v>
      </c>
      <c r="Z50" s="10">
        <f t="shared" si="89"/>
        <v>44</v>
      </c>
      <c r="AA50" s="10">
        <f t="shared" si="89"/>
        <v>44</v>
      </c>
      <c r="AB50" s="10">
        <f t="shared" si="89"/>
        <v>44</v>
      </c>
      <c r="AC50" s="10">
        <f t="shared" si="89"/>
        <v>44</v>
      </c>
      <c r="AD50" s="10">
        <f t="shared" si="89"/>
        <v>44</v>
      </c>
      <c r="AE50" s="10">
        <f t="shared" si="89"/>
        <v>44</v>
      </c>
      <c r="AF50" s="10">
        <f t="shared" si="89"/>
        <v>94</v>
      </c>
      <c r="AG50" s="10">
        <f t="shared" si="89"/>
        <v>94</v>
      </c>
      <c r="AH50" s="10">
        <f t="shared" si="89"/>
        <v>94</v>
      </c>
      <c r="AI50" s="10">
        <f t="shared" si="89"/>
        <v>94</v>
      </c>
      <c r="AJ50" s="10">
        <f t="shared" si="89"/>
        <v>94</v>
      </c>
      <c r="AK50" s="10">
        <f t="shared" si="89"/>
        <v>94</v>
      </c>
      <c r="AL50" s="10">
        <f t="shared" si="89"/>
        <v>250</v>
      </c>
      <c r="AM50" s="10">
        <f t="shared" si="89"/>
        <v>250</v>
      </c>
      <c r="AN50" s="10">
        <f t="shared" si="89"/>
        <v>250</v>
      </c>
      <c r="AO50" s="10">
        <f t="shared" si="89"/>
        <v>250</v>
      </c>
      <c r="AP50" s="10">
        <f t="shared" si="89"/>
        <v>250</v>
      </c>
      <c r="AQ50" s="10">
        <f t="shared" si="89"/>
        <v>250</v>
      </c>
      <c r="AR50" s="10">
        <f t="shared" si="89"/>
        <v>417</v>
      </c>
      <c r="AS50" s="10">
        <f t="shared" si="89"/>
        <v>417</v>
      </c>
      <c r="AT50" s="10">
        <f t="shared" si="89"/>
        <v>417</v>
      </c>
      <c r="AU50" s="10">
        <f t="shared" si="89"/>
        <v>417</v>
      </c>
      <c r="AV50" s="10">
        <f t="shared" si="89"/>
        <v>417</v>
      </c>
      <c r="AW50" s="10">
        <f t="shared" si="89"/>
        <v>417</v>
      </c>
    </row>
    <row r="51" spans="1:49" x14ac:dyDescent="0.25">
      <c r="A51" s="10" t="s">
        <v>65</v>
      </c>
      <c r="N51" s="71">
        <v>12</v>
      </c>
      <c r="O51" s="71">
        <v>12</v>
      </c>
      <c r="P51" s="71">
        <v>12</v>
      </c>
      <c r="Q51" s="71">
        <v>12</v>
      </c>
      <c r="R51" s="71">
        <v>12</v>
      </c>
      <c r="S51" s="71">
        <v>12</v>
      </c>
      <c r="T51" s="71">
        <v>12</v>
      </c>
      <c r="U51" s="71">
        <v>12</v>
      </c>
      <c r="V51" s="71">
        <v>12</v>
      </c>
      <c r="W51" s="71">
        <v>12</v>
      </c>
      <c r="X51" s="71">
        <v>12</v>
      </c>
      <c r="Y51" s="71">
        <v>12</v>
      </c>
      <c r="Z51" s="71">
        <v>12</v>
      </c>
      <c r="AA51" s="71">
        <v>12</v>
      </c>
      <c r="AB51" s="71">
        <v>12</v>
      </c>
      <c r="AC51" s="71">
        <v>12</v>
      </c>
      <c r="AD51" s="71">
        <v>12</v>
      </c>
      <c r="AE51" s="71">
        <v>12</v>
      </c>
      <c r="AF51" s="71">
        <v>12</v>
      </c>
      <c r="AG51" s="71">
        <v>12</v>
      </c>
      <c r="AH51" s="71">
        <v>12</v>
      </c>
      <c r="AI51" s="71">
        <v>12</v>
      </c>
      <c r="AJ51" s="71">
        <v>12</v>
      </c>
      <c r="AK51" s="71">
        <v>12</v>
      </c>
      <c r="AL51" s="71">
        <v>12</v>
      </c>
      <c r="AM51" s="71">
        <v>12</v>
      </c>
      <c r="AN51" s="71">
        <v>12</v>
      </c>
      <c r="AO51" s="71">
        <v>12</v>
      </c>
      <c r="AP51" s="71">
        <v>12</v>
      </c>
      <c r="AQ51" s="71">
        <v>12</v>
      </c>
      <c r="AR51" s="71">
        <v>12</v>
      </c>
      <c r="AS51" s="71">
        <v>12</v>
      </c>
      <c r="AT51" s="71">
        <v>12</v>
      </c>
      <c r="AU51" s="71">
        <v>12</v>
      </c>
      <c r="AV51" s="71">
        <v>12</v>
      </c>
      <c r="AW51" s="71">
        <v>12</v>
      </c>
    </row>
    <row r="52" spans="1:49" x14ac:dyDescent="0.25">
      <c r="A52" s="10" t="s">
        <v>66</v>
      </c>
      <c r="N52" s="27">
        <v>20000</v>
      </c>
      <c r="O52" s="27">
        <v>20000</v>
      </c>
      <c r="P52" s="27">
        <v>20000</v>
      </c>
      <c r="Q52" s="27">
        <v>20000</v>
      </c>
      <c r="R52" s="27">
        <v>20000</v>
      </c>
      <c r="S52" s="27">
        <v>20000</v>
      </c>
      <c r="T52" s="27">
        <v>20000</v>
      </c>
      <c r="U52" s="27">
        <v>20000</v>
      </c>
      <c r="V52" s="27">
        <v>20000</v>
      </c>
      <c r="W52" s="27">
        <v>20000</v>
      </c>
      <c r="X52" s="27">
        <v>20000</v>
      </c>
      <c r="Y52" s="27">
        <v>20000</v>
      </c>
      <c r="Z52" s="27">
        <v>20000</v>
      </c>
      <c r="AA52" s="27">
        <v>20000</v>
      </c>
      <c r="AB52" s="27">
        <v>20000</v>
      </c>
      <c r="AC52" s="27">
        <v>20000</v>
      </c>
      <c r="AD52" s="27">
        <v>20000</v>
      </c>
      <c r="AE52" s="27">
        <v>20000</v>
      </c>
      <c r="AF52" s="27">
        <v>20000</v>
      </c>
      <c r="AG52" s="27">
        <v>20000</v>
      </c>
      <c r="AH52" s="27">
        <v>20000</v>
      </c>
      <c r="AI52" s="27">
        <v>20000</v>
      </c>
      <c r="AJ52" s="27">
        <v>20000</v>
      </c>
      <c r="AK52" s="27">
        <v>20000</v>
      </c>
      <c r="AL52" s="27">
        <v>20000</v>
      </c>
      <c r="AM52" s="27">
        <v>20000</v>
      </c>
      <c r="AN52" s="27">
        <v>20000</v>
      </c>
      <c r="AO52" s="27">
        <v>20000</v>
      </c>
      <c r="AP52" s="27">
        <v>20000</v>
      </c>
      <c r="AQ52" s="27">
        <v>20000</v>
      </c>
      <c r="AR52" s="27">
        <v>20000</v>
      </c>
      <c r="AS52" s="27">
        <v>20000</v>
      </c>
      <c r="AT52" s="27">
        <v>20000</v>
      </c>
      <c r="AU52" s="27">
        <v>20000</v>
      </c>
      <c r="AV52" s="27">
        <v>20000</v>
      </c>
      <c r="AW52" s="27">
        <v>20000</v>
      </c>
    </row>
    <row r="53" spans="1:49" x14ac:dyDescent="0.25">
      <c r="A53" s="10" t="s">
        <v>67</v>
      </c>
      <c r="N53" s="61">
        <f>N50*N52</f>
        <v>40000</v>
      </c>
      <c r="O53" s="61">
        <f>O50*O52</f>
        <v>40000</v>
      </c>
      <c r="P53" s="61">
        <f>P50*P52</f>
        <v>40000</v>
      </c>
      <c r="Q53" s="61">
        <f t="shared" ref="Q53:AW53" si="90">Q50*Q52</f>
        <v>160000</v>
      </c>
      <c r="R53" s="61">
        <f t="shared" si="90"/>
        <v>160000</v>
      </c>
      <c r="S53" s="61">
        <f t="shared" si="90"/>
        <v>160000</v>
      </c>
      <c r="T53" s="61">
        <f t="shared" si="90"/>
        <v>300000</v>
      </c>
      <c r="U53" s="61">
        <f t="shared" si="90"/>
        <v>300000</v>
      </c>
      <c r="V53" s="61">
        <f t="shared" si="90"/>
        <v>300000</v>
      </c>
      <c r="W53" s="61">
        <f t="shared" si="90"/>
        <v>300000</v>
      </c>
      <c r="X53" s="61">
        <f t="shared" si="90"/>
        <v>300000</v>
      </c>
      <c r="Y53" s="61">
        <f t="shared" si="90"/>
        <v>300000</v>
      </c>
      <c r="Z53" s="61">
        <f t="shared" si="90"/>
        <v>880000</v>
      </c>
      <c r="AA53" s="61">
        <f t="shared" si="90"/>
        <v>880000</v>
      </c>
      <c r="AB53" s="61">
        <f t="shared" si="90"/>
        <v>880000</v>
      </c>
      <c r="AC53" s="61">
        <f t="shared" si="90"/>
        <v>880000</v>
      </c>
      <c r="AD53" s="61">
        <f t="shared" si="90"/>
        <v>880000</v>
      </c>
      <c r="AE53" s="61">
        <f t="shared" si="90"/>
        <v>880000</v>
      </c>
      <c r="AF53" s="61">
        <f t="shared" si="90"/>
        <v>1880000</v>
      </c>
      <c r="AG53" s="61">
        <f t="shared" si="90"/>
        <v>1880000</v>
      </c>
      <c r="AH53" s="61">
        <f t="shared" si="90"/>
        <v>1880000</v>
      </c>
      <c r="AI53" s="61">
        <f t="shared" si="90"/>
        <v>1880000</v>
      </c>
      <c r="AJ53" s="61">
        <f t="shared" si="90"/>
        <v>1880000</v>
      </c>
      <c r="AK53" s="61">
        <f t="shared" si="90"/>
        <v>1880000</v>
      </c>
      <c r="AL53" s="61">
        <f t="shared" si="90"/>
        <v>5000000</v>
      </c>
      <c r="AM53" s="61">
        <f t="shared" si="90"/>
        <v>5000000</v>
      </c>
      <c r="AN53" s="61">
        <f t="shared" si="90"/>
        <v>5000000</v>
      </c>
      <c r="AO53" s="61">
        <f t="shared" si="90"/>
        <v>5000000</v>
      </c>
      <c r="AP53" s="61">
        <f t="shared" si="90"/>
        <v>5000000</v>
      </c>
      <c r="AQ53" s="61">
        <f t="shared" si="90"/>
        <v>5000000</v>
      </c>
      <c r="AR53" s="61">
        <f t="shared" si="90"/>
        <v>8340000</v>
      </c>
      <c r="AS53" s="61">
        <f t="shared" si="90"/>
        <v>8340000</v>
      </c>
      <c r="AT53" s="61">
        <f t="shared" si="90"/>
        <v>8340000</v>
      </c>
      <c r="AU53" s="61">
        <f t="shared" si="90"/>
        <v>8340000</v>
      </c>
      <c r="AV53" s="61">
        <f t="shared" si="90"/>
        <v>8340000</v>
      </c>
      <c r="AW53" s="61">
        <f t="shared" si="90"/>
        <v>8340000</v>
      </c>
    </row>
    <row r="54" spans="1:49" x14ac:dyDescent="0.25">
      <c r="N54" s="61"/>
      <c r="O54" s="61"/>
      <c r="P54" s="61"/>
      <c r="Q54" s="61"/>
    </row>
    <row r="55" spans="1:49" x14ac:dyDescent="0.25">
      <c r="A55" s="33" t="s">
        <v>68</v>
      </c>
      <c r="N55" s="61"/>
      <c r="O55" s="61"/>
      <c r="P55" s="61"/>
      <c r="Q55" s="61"/>
    </row>
    <row r="56" spans="1:49" x14ac:dyDescent="0.25">
      <c r="N56" s="61"/>
      <c r="O56" s="61"/>
      <c r="P56" s="61"/>
      <c r="Q56" s="61"/>
    </row>
    <row r="57" spans="1:49" x14ac:dyDescent="0.25">
      <c r="A57" s="10" t="s">
        <v>69</v>
      </c>
      <c r="N57" s="61"/>
      <c r="O57" s="61"/>
      <c r="P57" s="61"/>
      <c r="Q57" s="61"/>
      <c r="Z57" s="34">
        <f>N50+Z58</f>
        <v>2</v>
      </c>
      <c r="AA57" s="34">
        <f t="shared" ref="AA57:AW57" si="91">O50+AA58</f>
        <v>2</v>
      </c>
      <c r="AB57" s="34">
        <f t="shared" si="91"/>
        <v>2</v>
      </c>
      <c r="AC57" s="34">
        <f t="shared" si="91"/>
        <v>6</v>
      </c>
      <c r="AD57" s="34">
        <f t="shared" si="91"/>
        <v>6</v>
      </c>
      <c r="AE57" s="34">
        <f t="shared" si="91"/>
        <v>6</v>
      </c>
      <c r="AF57" s="34">
        <f t="shared" si="91"/>
        <v>12</v>
      </c>
      <c r="AG57" s="34">
        <f t="shared" si="91"/>
        <v>12</v>
      </c>
      <c r="AH57" s="34">
        <f t="shared" si="91"/>
        <v>12</v>
      </c>
      <c r="AI57" s="34">
        <f t="shared" si="91"/>
        <v>12</v>
      </c>
      <c r="AJ57" s="34">
        <f t="shared" si="91"/>
        <v>12</v>
      </c>
      <c r="AK57" s="34">
        <f t="shared" si="91"/>
        <v>12</v>
      </c>
      <c r="AL57" s="34">
        <f t="shared" si="91"/>
        <v>35</v>
      </c>
      <c r="AM57" s="34">
        <f t="shared" si="91"/>
        <v>35</v>
      </c>
      <c r="AN57" s="34">
        <f t="shared" si="91"/>
        <v>35</v>
      </c>
      <c r="AO57" s="34">
        <f t="shared" si="91"/>
        <v>35</v>
      </c>
      <c r="AP57" s="34">
        <f t="shared" si="91"/>
        <v>35</v>
      </c>
      <c r="AQ57" s="34">
        <f t="shared" si="91"/>
        <v>35</v>
      </c>
      <c r="AR57" s="34">
        <f t="shared" si="91"/>
        <v>75</v>
      </c>
      <c r="AS57" s="34">
        <f t="shared" si="91"/>
        <v>75</v>
      </c>
      <c r="AT57" s="34">
        <f t="shared" si="91"/>
        <v>75</v>
      </c>
      <c r="AU57" s="34">
        <f>AI50+AU58</f>
        <v>75</v>
      </c>
      <c r="AV57" s="34">
        <f t="shared" si="91"/>
        <v>75</v>
      </c>
      <c r="AW57" s="34">
        <f t="shared" si="91"/>
        <v>75</v>
      </c>
    </row>
    <row r="58" spans="1:49" x14ac:dyDescent="0.25">
      <c r="A58" s="10" t="s">
        <v>70</v>
      </c>
      <c r="N58" s="61"/>
      <c r="O58" s="61"/>
      <c r="P58" s="61"/>
      <c r="Q58" s="61"/>
      <c r="Z58" s="34">
        <f>-ROUND(N50*Z59,0)</f>
        <v>0</v>
      </c>
      <c r="AA58" s="34">
        <f t="shared" ref="AA58:AV58" si="92">-ROUND(O50*AA59,0)</f>
        <v>0</v>
      </c>
      <c r="AB58" s="34">
        <f t="shared" si="92"/>
        <v>0</v>
      </c>
      <c r="AC58" s="34">
        <f t="shared" si="92"/>
        <v>-2</v>
      </c>
      <c r="AD58" s="34">
        <f t="shared" si="92"/>
        <v>-2</v>
      </c>
      <c r="AE58" s="34">
        <f t="shared" si="92"/>
        <v>-2</v>
      </c>
      <c r="AF58" s="34">
        <f t="shared" si="92"/>
        <v>-3</v>
      </c>
      <c r="AG58" s="34">
        <f t="shared" si="92"/>
        <v>-3</v>
      </c>
      <c r="AH58" s="34">
        <f t="shared" si="92"/>
        <v>-3</v>
      </c>
      <c r="AI58" s="34">
        <f t="shared" si="92"/>
        <v>-3</v>
      </c>
      <c r="AJ58" s="34">
        <f t="shared" si="92"/>
        <v>-3</v>
      </c>
      <c r="AK58" s="34">
        <f t="shared" si="92"/>
        <v>-3</v>
      </c>
      <c r="AL58" s="34">
        <f t="shared" si="92"/>
        <v>-9</v>
      </c>
      <c r="AM58" s="34">
        <f t="shared" si="92"/>
        <v>-9</v>
      </c>
      <c r="AN58" s="34">
        <f t="shared" si="92"/>
        <v>-9</v>
      </c>
      <c r="AO58" s="34">
        <f t="shared" si="92"/>
        <v>-9</v>
      </c>
      <c r="AP58" s="34">
        <f t="shared" si="92"/>
        <v>-9</v>
      </c>
      <c r="AQ58" s="34">
        <f t="shared" si="92"/>
        <v>-9</v>
      </c>
      <c r="AR58" s="34">
        <f t="shared" si="92"/>
        <v>-19</v>
      </c>
      <c r="AS58" s="34">
        <f t="shared" si="92"/>
        <v>-19</v>
      </c>
      <c r="AT58" s="34">
        <f t="shared" si="92"/>
        <v>-19</v>
      </c>
      <c r="AU58" s="34">
        <f t="shared" si="92"/>
        <v>-19</v>
      </c>
      <c r="AV58" s="34">
        <f t="shared" si="92"/>
        <v>-19</v>
      </c>
      <c r="AW58" s="34">
        <f>-ROUND(AK50*AW59,0)</f>
        <v>-19</v>
      </c>
    </row>
    <row r="59" spans="1:49" x14ac:dyDescent="0.25">
      <c r="A59" s="10" t="s">
        <v>71</v>
      </c>
      <c r="N59" s="72">
        <v>0.2</v>
      </c>
      <c r="O59" s="72">
        <v>0.2</v>
      </c>
      <c r="P59" s="72">
        <v>0.2</v>
      </c>
      <c r="Q59" s="72">
        <v>0.2</v>
      </c>
      <c r="R59" s="72">
        <v>0.2</v>
      </c>
      <c r="S59" s="72">
        <v>0.2</v>
      </c>
      <c r="T59" s="72">
        <v>0.2</v>
      </c>
      <c r="U59" s="72">
        <v>0.2</v>
      </c>
      <c r="V59" s="72">
        <v>0.2</v>
      </c>
      <c r="W59" s="72">
        <v>0.2</v>
      </c>
      <c r="X59" s="72">
        <v>0.2</v>
      </c>
      <c r="Y59" s="72">
        <v>0.2</v>
      </c>
      <c r="Z59" s="72">
        <v>0.2</v>
      </c>
      <c r="AA59" s="72">
        <v>0.2</v>
      </c>
      <c r="AB59" s="72">
        <v>0.2</v>
      </c>
      <c r="AC59" s="72">
        <v>0.2</v>
      </c>
      <c r="AD59" s="72">
        <v>0.2</v>
      </c>
      <c r="AE59" s="72">
        <v>0.2</v>
      </c>
      <c r="AF59" s="72">
        <v>0.2</v>
      </c>
      <c r="AG59" s="72">
        <v>0.2</v>
      </c>
      <c r="AH59" s="72">
        <v>0.2</v>
      </c>
      <c r="AI59" s="72">
        <v>0.2</v>
      </c>
      <c r="AJ59" s="72">
        <v>0.2</v>
      </c>
      <c r="AK59" s="72">
        <v>0.2</v>
      </c>
      <c r="AL59" s="72">
        <v>0.2</v>
      </c>
      <c r="AM59" s="72">
        <v>0.2</v>
      </c>
      <c r="AN59" s="72">
        <v>0.2</v>
      </c>
      <c r="AO59" s="72">
        <v>0.2</v>
      </c>
      <c r="AP59" s="72">
        <v>0.2</v>
      </c>
      <c r="AQ59" s="72">
        <v>0.2</v>
      </c>
      <c r="AR59" s="72">
        <v>0.2</v>
      </c>
      <c r="AS59" s="72">
        <v>0.2</v>
      </c>
      <c r="AT59" s="72">
        <v>0.2</v>
      </c>
      <c r="AU59" s="72">
        <v>0.2</v>
      </c>
      <c r="AV59" s="72">
        <v>0.2</v>
      </c>
      <c r="AW59" s="72">
        <v>0.2</v>
      </c>
    </row>
    <row r="60" spans="1:49" x14ac:dyDescent="0.25">
      <c r="A60" s="10" t="s">
        <v>72</v>
      </c>
      <c r="N60" s="61"/>
      <c r="O60" s="61"/>
      <c r="P60" s="61"/>
      <c r="Q60" s="61"/>
      <c r="Z60" s="61">
        <f>Z57*Z52</f>
        <v>40000</v>
      </c>
      <c r="AA60" s="61">
        <f t="shared" ref="AA60:AW60" si="93">AA57*AA52</f>
        <v>40000</v>
      </c>
      <c r="AB60" s="61">
        <f t="shared" si="93"/>
        <v>40000</v>
      </c>
      <c r="AC60" s="61">
        <f t="shared" si="93"/>
        <v>120000</v>
      </c>
      <c r="AD60" s="61">
        <f t="shared" si="93"/>
        <v>120000</v>
      </c>
      <c r="AE60" s="61">
        <f t="shared" si="93"/>
        <v>120000</v>
      </c>
      <c r="AF60" s="61">
        <f t="shared" si="93"/>
        <v>240000</v>
      </c>
      <c r="AG60" s="61">
        <f t="shared" si="93"/>
        <v>240000</v>
      </c>
      <c r="AH60" s="61">
        <f t="shared" si="93"/>
        <v>240000</v>
      </c>
      <c r="AI60" s="61">
        <f t="shared" si="93"/>
        <v>240000</v>
      </c>
      <c r="AJ60" s="61">
        <f t="shared" si="93"/>
        <v>240000</v>
      </c>
      <c r="AK60" s="61">
        <f t="shared" si="93"/>
        <v>240000</v>
      </c>
      <c r="AL60" s="61">
        <f t="shared" si="93"/>
        <v>700000</v>
      </c>
      <c r="AM60" s="61">
        <f t="shared" si="93"/>
        <v>700000</v>
      </c>
      <c r="AN60" s="61">
        <f t="shared" si="93"/>
        <v>700000</v>
      </c>
      <c r="AO60" s="61">
        <f t="shared" si="93"/>
        <v>700000</v>
      </c>
      <c r="AP60" s="61">
        <f t="shared" si="93"/>
        <v>700000</v>
      </c>
      <c r="AQ60" s="61">
        <f t="shared" si="93"/>
        <v>700000</v>
      </c>
      <c r="AR60" s="61">
        <f t="shared" si="93"/>
        <v>1500000</v>
      </c>
      <c r="AS60" s="61">
        <f t="shared" si="93"/>
        <v>1500000</v>
      </c>
      <c r="AT60" s="61">
        <f t="shared" si="93"/>
        <v>1500000</v>
      </c>
      <c r="AU60" s="61">
        <f t="shared" si="93"/>
        <v>1500000</v>
      </c>
      <c r="AV60" s="61">
        <f t="shared" si="93"/>
        <v>1500000</v>
      </c>
      <c r="AW60" s="61">
        <f t="shared" si="93"/>
        <v>1500000</v>
      </c>
    </row>
    <row r="61" spans="1:49" x14ac:dyDescent="0.25">
      <c r="N61" s="61"/>
      <c r="O61" s="61"/>
      <c r="P61" s="61"/>
      <c r="Q61" s="61"/>
    </row>
    <row r="62" spans="1:49" x14ac:dyDescent="0.25">
      <c r="A62" s="10" t="s">
        <v>73</v>
      </c>
      <c r="N62" s="61"/>
      <c r="O62" s="61"/>
      <c r="P62" s="61"/>
      <c r="Q62" s="61"/>
      <c r="Z62" s="25">
        <f>Z60*Z63</f>
        <v>12000</v>
      </c>
      <c r="AA62" s="25">
        <f>AA60*AA63</f>
        <v>12000</v>
      </c>
      <c r="AB62" s="25">
        <f>AB60*AB63</f>
        <v>12000</v>
      </c>
      <c r="AC62" s="25">
        <f t="shared" ref="AC62:AW62" si="94">AC60*AC63</f>
        <v>36000</v>
      </c>
      <c r="AD62" s="25">
        <f t="shared" si="94"/>
        <v>36000</v>
      </c>
      <c r="AE62" s="25">
        <f t="shared" si="94"/>
        <v>36000</v>
      </c>
      <c r="AF62" s="25">
        <f t="shared" si="94"/>
        <v>72000</v>
      </c>
      <c r="AG62" s="25">
        <f t="shared" si="94"/>
        <v>72000</v>
      </c>
      <c r="AH62" s="25">
        <f t="shared" si="94"/>
        <v>72000</v>
      </c>
      <c r="AI62" s="25">
        <f t="shared" si="94"/>
        <v>72000</v>
      </c>
      <c r="AJ62" s="25">
        <f t="shared" si="94"/>
        <v>72000</v>
      </c>
      <c r="AK62" s="25">
        <f t="shared" si="94"/>
        <v>72000</v>
      </c>
      <c r="AL62" s="25">
        <f t="shared" si="94"/>
        <v>210000</v>
      </c>
      <c r="AM62" s="25">
        <f t="shared" si="94"/>
        <v>210000</v>
      </c>
      <c r="AN62" s="25">
        <f t="shared" si="94"/>
        <v>210000</v>
      </c>
      <c r="AO62" s="25">
        <f t="shared" si="94"/>
        <v>210000</v>
      </c>
      <c r="AP62" s="25">
        <f t="shared" si="94"/>
        <v>210000</v>
      </c>
      <c r="AQ62" s="25">
        <f t="shared" si="94"/>
        <v>210000</v>
      </c>
      <c r="AR62" s="25">
        <f t="shared" si="94"/>
        <v>450000</v>
      </c>
      <c r="AS62" s="25">
        <f t="shared" si="94"/>
        <v>450000</v>
      </c>
      <c r="AT62" s="25">
        <f t="shared" si="94"/>
        <v>450000</v>
      </c>
      <c r="AU62" s="25">
        <f t="shared" si="94"/>
        <v>450000</v>
      </c>
      <c r="AV62" s="25">
        <f t="shared" si="94"/>
        <v>450000</v>
      </c>
      <c r="AW62" s="25">
        <f t="shared" si="94"/>
        <v>450000</v>
      </c>
    </row>
    <row r="63" spans="1:49" x14ac:dyDescent="0.25">
      <c r="A63" s="10" t="s">
        <v>74</v>
      </c>
      <c r="N63" s="61"/>
      <c r="O63" s="61"/>
      <c r="P63" s="61"/>
      <c r="Q63" s="61"/>
      <c r="Z63" s="72">
        <v>0.3</v>
      </c>
      <c r="AA63" s="72">
        <v>0.3</v>
      </c>
      <c r="AB63" s="72">
        <v>0.3</v>
      </c>
      <c r="AC63" s="72">
        <v>0.3</v>
      </c>
      <c r="AD63" s="72">
        <v>0.3</v>
      </c>
      <c r="AE63" s="72">
        <v>0.3</v>
      </c>
      <c r="AF63" s="72">
        <v>0.3</v>
      </c>
      <c r="AG63" s="72">
        <v>0.3</v>
      </c>
      <c r="AH63" s="72">
        <v>0.3</v>
      </c>
      <c r="AI63" s="72">
        <v>0.3</v>
      </c>
      <c r="AJ63" s="72">
        <v>0.3</v>
      </c>
      <c r="AK63" s="72">
        <v>0.3</v>
      </c>
      <c r="AL63" s="72">
        <v>0.3</v>
      </c>
      <c r="AM63" s="72">
        <v>0.3</v>
      </c>
      <c r="AN63" s="72">
        <v>0.3</v>
      </c>
      <c r="AO63" s="72">
        <v>0.3</v>
      </c>
      <c r="AP63" s="72">
        <v>0.3</v>
      </c>
      <c r="AQ63" s="72">
        <v>0.3</v>
      </c>
      <c r="AR63" s="72">
        <v>0.3</v>
      </c>
      <c r="AS63" s="72">
        <v>0.3</v>
      </c>
      <c r="AT63" s="72">
        <v>0.3</v>
      </c>
      <c r="AU63" s="72">
        <v>0.3</v>
      </c>
      <c r="AV63" s="72">
        <v>0.3</v>
      </c>
      <c r="AW63" s="72">
        <v>0.3</v>
      </c>
    </row>
    <row r="64" spans="1:49" x14ac:dyDescent="0.25">
      <c r="N64" s="61"/>
      <c r="O64" s="61"/>
      <c r="P64" s="61"/>
      <c r="Q64" s="61"/>
    </row>
    <row r="65" spans="1:49" x14ac:dyDescent="0.25">
      <c r="A65" s="10" t="s">
        <v>75</v>
      </c>
      <c r="N65" s="61"/>
      <c r="O65" s="61"/>
      <c r="P65" s="61"/>
      <c r="Q65" s="61"/>
      <c r="Z65" s="25">
        <f>Z60+Z62</f>
        <v>52000</v>
      </c>
      <c r="AA65" s="25">
        <f>AA60+AA62</f>
        <v>52000</v>
      </c>
      <c r="AB65" s="25">
        <f>AB60+AB62</f>
        <v>52000</v>
      </c>
      <c r="AC65" s="25">
        <f t="shared" ref="AC65:AW65" si="95">AC60+AC62</f>
        <v>156000</v>
      </c>
      <c r="AD65" s="25">
        <f t="shared" si="95"/>
        <v>156000</v>
      </c>
      <c r="AE65" s="25">
        <f t="shared" si="95"/>
        <v>156000</v>
      </c>
      <c r="AF65" s="25">
        <f t="shared" si="95"/>
        <v>312000</v>
      </c>
      <c r="AG65" s="25">
        <f t="shared" si="95"/>
        <v>312000</v>
      </c>
      <c r="AH65" s="25">
        <f t="shared" si="95"/>
        <v>312000</v>
      </c>
      <c r="AI65" s="25">
        <f t="shared" si="95"/>
        <v>312000</v>
      </c>
      <c r="AJ65" s="25">
        <f t="shared" si="95"/>
        <v>312000</v>
      </c>
      <c r="AK65" s="25">
        <f t="shared" si="95"/>
        <v>312000</v>
      </c>
      <c r="AL65" s="25">
        <f t="shared" si="95"/>
        <v>910000</v>
      </c>
      <c r="AM65" s="25">
        <f t="shared" si="95"/>
        <v>910000</v>
      </c>
      <c r="AN65" s="25">
        <f t="shared" si="95"/>
        <v>910000</v>
      </c>
      <c r="AO65" s="25">
        <f t="shared" si="95"/>
        <v>910000</v>
      </c>
      <c r="AP65" s="25">
        <f t="shared" si="95"/>
        <v>910000</v>
      </c>
      <c r="AQ65" s="25">
        <f t="shared" si="95"/>
        <v>910000</v>
      </c>
      <c r="AR65" s="25">
        <f t="shared" si="95"/>
        <v>1950000</v>
      </c>
      <c r="AS65" s="25">
        <f t="shared" si="95"/>
        <v>1950000</v>
      </c>
      <c r="AT65" s="25">
        <f t="shared" si="95"/>
        <v>1950000</v>
      </c>
      <c r="AU65" s="25">
        <f t="shared" si="95"/>
        <v>1950000</v>
      </c>
      <c r="AV65" s="25">
        <f t="shared" si="95"/>
        <v>1950000</v>
      </c>
      <c r="AW65" s="25">
        <f t="shared" si="95"/>
        <v>1950000</v>
      </c>
    </row>
    <row r="66" spans="1:49" x14ac:dyDescent="0.25">
      <c r="N66" s="61"/>
      <c r="O66" s="61"/>
      <c r="P66" s="61"/>
      <c r="Q66" s="61"/>
    </row>
    <row r="67" spans="1:49" x14ac:dyDescent="0.25">
      <c r="A67" s="33" t="s">
        <v>8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61"/>
      <c r="O67" s="61"/>
      <c r="P67" s="61"/>
      <c r="Q67" s="61"/>
    </row>
    <row r="68" spans="1:49" x14ac:dyDescent="0.25">
      <c r="N68" s="61"/>
      <c r="O68" s="61"/>
      <c r="P68" s="61"/>
      <c r="Q68" s="61"/>
    </row>
    <row r="69" spans="1:49" x14ac:dyDescent="0.25">
      <c r="A69" s="60" t="s">
        <v>76</v>
      </c>
    </row>
    <row r="70" spans="1:49" x14ac:dyDescent="0.25">
      <c r="A70" s="10" t="s">
        <v>77</v>
      </c>
      <c r="N70" s="73">
        <f>N53*N76</f>
        <v>4000</v>
      </c>
      <c r="O70" s="73">
        <f t="shared" ref="O70:AW70" si="96">O53*O76</f>
        <v>4000</v>
      </c>
      <c r="P70" s="73">
        <f t="shared" si="96"/>
        <v>4000</v>
      </c>
      <c r="Q70" s="73">
        <f t="shared" si="96"/>
        <v>16000</v>
      </c>
      <c r="R70" s="73">
        <f t="shared" si="96"/>
        <v>16000</v>
      </c>
      <c r="S70" s="73">
        <f t="shared" si="96"/>
        <v>16000</v>
      </c>
      <c r="T70" s="73">
        <f t="shared" si="96"/>
        <v>30000</v>
      </c>
      <c r="U70" s="73">
        <f t="shared" si="96"/>
        <v>30000</v>
      </c>
      <c r="V70" s="73">
        <f t="shared" si="96"/>
        <v>30000</v>
      </c>
      <c r="W70" s="73">
        <f t="shared" si="96"/>
        <v>30000</v>
      </c>
      <c r="X70" s="73">
        <f t="shared" si="96"/>
        <v>30000</v>
      </c>
      <c r="Y70" s="73">
        <f t="shared" si="96"/>
        <v>30000</v>
      </c>
      <c r="Z70" s="73">
        <f t="shared" si="96"/>
        <v>88000</v>
      </c>
      <c r="AA70" s="73">
        <f t="shared" si="96"/>
        <v>88000</v>
      </c>
      <c r="AB70" s="73">
        <f t="shared" si="96"/>
        <v>88000</v>
      </c>
      <c r="AC70" s="73">
        <f t="shared" si="96"/>
        <v>88000</v>
      </c>
      <c r="AD70" s="73">
        <f t="shared" si="96"/>
        <v>88000</v>
      </c>
      <c r="AE70" s="73">
        <f t="shared" si="96"/>
        <v>88000</v>
      </c>
      <c r="AF70" s="73">
        <f t="shared" si="96"/>
        <v>188000</v>
      </c>
      <c r="AG70" s="73">
        <f t="shared" si="96"/>
        <v>188000</v>
      </c>
      <c r="AH70" s="73">
        <f t="shared" si="96"/>
        <v>188000</v>
      </c>
      <c r="AI70" s="73">
        <f t="shared" si="96"/>
        <v>188000</v>
      </c>
      <c r="AJ70" s="73">
        <f t="shared" si="96"/>
        <v>188000</v>
      </c>
      <c r="AK70" s="73">
        <f t="shared" si="96"/>
        <v>188000</v>
      </c>
      <c r="AL70" s="73">
        <f t="shared" si="96"/>
        <v>500000</v>
      </c>
      <c r="AM70" s="73">
        <f t="shared" si="96"/>
        <v>500000</v>
      </c>
      <c r="AN70" s="73">
        <f t="shared" si="96"/>
        <v>500000</v>
      </c>
      <c r="AO70" s="73">
        <f t="shared" si="96"/>
        <v>500000</v>
      </c>
      <c r="AP70" s="73">
        <f t="shared" si="96"/>
        <v>500000</v>
      </c>
      <c r="AQ70" s="73">
        <f t="shared" si="96"/>
        <v>500000</v>
      </c>
      <c r="AR70" s="73">
        <f t="shared" si="96"/>
        <v>834000</v>
      </c>
      <c r="AS70" s="73">
        <f t="shared" si="96"/>
        <v>834000</v>
      </c>
      <c r="AT70" s="73">
        <f t="shared" si="96"/>
        <v>834000</v>
      </c>
      <c r="AU70" s="73">
        <f t="shared" si="96"/>
        <v>834000</v>
      </c>
      <c r="AV70" s="73">
        <f t="shared" si="96"/>
        <v>834000</v>
      </c>
      <c r="AW70" s="73">
        <f t="shared" si="96"/>
        <v>834000</v>
      </c>
    </row>
    <row r="71" spans="1:49" x14ac:dyDescent="0.25">
      <c r="A71" s="10" t="s">
        <v>78</v>
      </c>
      <c r="N71" s="37">
        <f>N60*N77</f>
        <v>0</v>
      </c>
      <c r="O71" s="37">
        <f t="shared" ref="O71:AW71" si="97">O60*O77</f>
        <v>0</v>
      </c>
      <c r="P71" s="37">
        <f t="shared" si="97"/>
        <v>0</v>
      </c>
      <c r="Q71" s="37">
        <f t="shared" si="97"/>
        <v>0</v>
      </c>
      <c r="R71" s="37">
        <f t="shared" si="97"/>
        <v>0</v>
      </c>
      <c r="S71" s="37">
        <f t="shared" si="97"/>
        <v>0</v>
      </c>
      <c r="T71" s="37">
        <f t="shared" si="97"/>
        <v>0</v>
      </c>
      <c r="U71" s="37">
        <f t="shared" si="97"/>
        <v>0</v>
      </c>
      <c r="V71" s="37">
        <f t="shared" si="97"/>
        <v>0</v>
      </c>
      <c r="W71" s="37">
        <f t="shared" si="97"/>
        <v>0</v>
      </c>
      <c r="X71" s="37">
        <f t="shared" si="97"/>
        <v>0</v>
      </c>
      <c r="Y71" s="37">
        <f t="shared" si="97"/>
        <v>0</v>
      </c>
      <c r="Z71" s="37">
        <f t="shared" si="97"/>
        <v>1000</v>
      </c>
      <c r="AA71" s="37">
        <f t="shared" si="97"/>
        <v>1000</v>
      </c>
      <c r="AB71" s="37">
        <f t="shared" si="97"/>
        <v>1000</v>
      </c>
      <c r="AC71" s="37">
        <f t="shared" si="97"/>
        <v>3000</v>
      </c>
      <c r="AD71" s="37">
        <f t="shared" si="97"/>
        <v>3000</v>
      </c>
      <c r="AE71" s="37">
        <f t="shared" si="97"/>
        <v>3000</v>
      </c>
      <c r="AF71" s="37">
        <f t="shared" si="97"/>
        <v>6000</v>
      </c>
      <c r="AG71" s="37">
        <f t="shared" si="97"/>
        <v>6000</v>
      </c>
      <c r="AH71" s="37">
        <f t="shared" si="97"/>
        <v>6000</v>
      </c>
      <c r="AI71" s="37">
        <f t="shared" si="97"/>
        <v>6000</v>
      </c>
      <c r="AJ71" s="37">
        <f t="shared" si="97"/>
        <v>6000</v>
      </c>
      <c r="AK71" s="37">
        <f t="shared" si="97"/>
        <v>6000</v>
      </c>
      <c r="AL71" s="37">
        <f t="shared" si="97"/>
        <v>17500</v>
      </c>
      <c r="AM71" s="37">
        <f t="shared" si="97"/>
        <v>17500</v>
      </c>
      <c r="AN71" s="37">
        <f t="shared" si="97"/>
        <v>17500</v>
      </c>
      <c r="AO71" s="37">
        <f t="shared" si="97"/>
        <v>17500</v>
      </c>
      <c r="AP71" s="37">
        <f t="shared" si="97"/>
        <v>17500</v>
      </c>
      <c r="AQ71" s="37">
        <f t="shared" si="97"/>
        <v>17500</v>
      </c>
      <c r="AR71" s="37">
        <f t="shared" si="97"/>
        <v>37500</v>
      </c>
      <c r="AS71" s="37">
        <f t="shared" si="97"/>
        <v>37500</v>
      </c>
      <c r="AT71" s="37">
        <f t="shared" si="97"/>
        <v>37500</v>
      </c>
      <c r="AU71" s="37">
        <f t="shared" si="97"/>
        <v>37500</v>
      </c>
      <c r="AV71" s="37">
        <f t="shared" si="97"/>
        <v>37500</v>
      </c>
      <c r="AW71" s="37">
        <f t="shared" si="97"/>
        <v>37500</v>
      </c>
    </row>
    <row r="72" spans="1:49" x14ac:dyDescent="0.25">
      <c r="A72" s="10" t="s">
        <v>79</v>
      </c>
      <c r="N72" s="28">
        <f>N62*N78</f>
        <v>0</v>
      </c>
      <c r="O72" s="28">
        <f t="shared" ref="O72:AW72" si="98">O62*O78</f>
        <v>0</v>
      </c>
      <c r="P72" s="28">
        <f t="shared" si="98"/>
        <v>0</v>
      </c>
      <c r="Q72" s="28">
        <f t="shared" si="98"/>
        <v>0</v>
      </c>
      <c r="R72" s="28">
        <f t="shared" si="98"/>
        <v>0</v>
      </c>
      <c r="S72" s="28">
        <f t="shared" si="98"/>
        <v>0</v>
      </c>
      <c r="T72" s="28">
        <f t="shared" si="98"/>
        <v>0</v>
      </c>
      <c r="U72" s="28">
        <f t="shared" si="98"/>
        <v>0</v>
      </c>
      <c r="V72" s="28">
        <f t="shared" si="98"/>
        <v>0</v>
      </c>
      <c r="W72" s="28">
        <f t="shared" si="98"/>
        <v>0</v>
      </c>
      <c r="X72" s="28">
        <f t="shared" si="98"/>
        <v>0</v>
      </c>
      <c r="Y72" s="28">
        <f t="shared" si="98"/>
        <v>0</v>
      </c>
      <c r="Z72" s="28">
        <f t="shared" si="98"/>
        <v>960</v>
      </c>
      <c r="AA72" s="28">
        <f t="shared" si="98"/>
        <v>960</v>
      </c>
      <c r="AB72" s="28">
        <f t="shared" si="98"/>
        <v>960</v>
      </c>
      <c r="AC72" s="28">
        <f t="shared" si="98"/>
        <v>2880</v>
      </c>
      <c r="AD72" s="28">
        <f t="shared" si="98"/>
        <v>2880</v>
      </c>
      <c r="AE72" s="28">
        <f t="shared" si="98"/>
        <v>2880</v>
      </c>
      <c r="AF72" s="28">
        <f t="shared" si="98"/>
        <v>5760</v>
      </c>
      <c r="AG72" s="28">
        <f t="shared" si="98"/>
        <v>5760</v>
      </c>
      <c r="AH72" s="28">
        <f t="shared" si="98"/>
        <v>5760</v>
      </c>
      <c r="AI72" s="28">
        <f t="shared" si="98"/>
        <v>5760</v>
      </c>
      <c r="AJ72" s="28">
        <f t="shared" si="98"/>
        <v>5760</v>
      </c>
      <c r="AK72" s="28">
        <f t="shared" si="98"/>
        <v>5760</v>
      </c>
      <c r="AL72" s="28">
        <f t="shared" si="98"/>
        <v>16800</v>
      </c>
      <c r="AM72" s="28">
        <f t="shared" si="98"/>
        <v>16800</v>
      </c>
      <c r="AN72" s="28">
        <f t="shared" si="98"/>
        <v>16800</v>
      </c>
      <c r="AO72" s="28">
        <f t="shared" si="98"/>
        <v>16800</v>
      </c>
      <c r="AP72" s="28">
        <f t="shared" si="98"/>
        <v>16800</v>
      </c>
      <c r="AQ72" s="28">
        <f t="shared" si="98"/>
        <v>16800</v>
      </c>
      <c r="AR72" s="28">
        <f t="shared" si="98"/>
        <v>36000</v>
      </c>
      <c r="AS72" s="28">
        <f t="shared" si="98"/>
        <v>36000</v>
      </c>
      <c r="AT72" s="28">
        <f t="shared" si="98"/>
        <v>36000</v>
      </c>
      <c r="AU72" s="28">
        <f t="shared" si="98"/>
        <v>36000</v>
      </c>
      <c r="AV72" s="28">
        <f t="shared" si="98"/>
        <v>36000</v>
      </c>
      <c r="AW72" s="28">
        <f t="shared" si="98"/>
        <v>36000</v>
      </c>
    </row>
    <row r="73" spans="1:49" x14ac:dyDescent="0.25">
      <c r="A73" s="10" t="s">
        <v>80</v>
      </c>
      <c r="N73" s="73">
        <f>SUM(N70:N72)</f>
        <v>4000</v>
      </c>
      <c r="O73" s="73">
        <f t="shared" ref="O73:AW73" si="99">SUM(O70:O72)</f>
        <v>4000</v>
      </c>
      <c r="P73" s="73">
        <f t="shared" si="99"/>
        <v>4000</v>
      </c>
      <c r="Q73" s="73">
        <f t="shared" si="99"/>
        <v>16000</v>
      </c>
      <c r="R73" s="73">
        <f t="shared" si="99"/>
        <v>16000</v>
      </c>
      <c r="S73" s="73">
        <f t="shared" si="99"/>
        <v>16000</v>
      </c>
      <c r="T73" s="73">
        <f t="shared" si="99"/>
        <v>30000</v>
      </c>
      <c r="U73" s="73">
        <f t="shared" si="99"/>
        <v>30000</v>
      </c>
      <c r="V73" s="73">
        <f t="shared" si="99"/>
        <v>30000</v>
      </c>
      <c r="W73" s="73">
        <f t="shared" si="99"/>
        <v>30000</v>
      </c>
      <c r="X73" s="73">
        <f t="shared" si="99"/>
        <v>30000</v>
      </c>
      <c r="Y73" s="73">
        <f t="shared" si="99"/>
        <v>30000</v>
      </c>
      <c r="Z73" s="73">
        <f t="shared" si="99"/>
        <v>89960</v>
      </c>
      <c r="AA73" s="73">
        <f t="shared" si="99"/>
        <v>89960</v>
      </c>
      <c r="AB73" s="73">
        <f t="shared" si="99"/>
        <v>89960</v>
      </c>
      <c r="AC73" s="73">
        <f t="shared" si="99"/>
        <v>93880</v>
      </c>
      <c r="AD73" s="73">
        <f t="shared" si="99"/>
        <v>93880</v>
      </c>
      <c r="AE73" s="73">
        <f t="shared" si="99"/>
        <v>93880</v>
      </c>
      <c r="AF73" s="73">
        <f t="shared" si="99"/>
        <v>199760</v>
      </c>
      <c r="AG73" s="73">
        <f t="shared" si="99"/>
        <v>199760</v>
      </c>
      <c r="AH73" s="73">
        <f t="shared" si="99"/>
        <v>199760</v>
      </c>
      <c r="AI73" s="73">
        <f t="shared" si="99"/>
        <v>199760</v>
      </c>
      <c r="AJ73" s="73">
        <f t="shared" si="99"/>
        <v>199760</v>
      </c>
      <c r="AK73" s="73">
        <f t="shared" si="99"/>
        <v>199760</v>
      </c>
      <c r="AL73" s="73">
        <f t="shared" si="99"/>
        <v>534300</v>
      </c>
      <c r="AM73" s="73">
        <f t="shared" si="99"/>
        <v>534300</v>
      </c>
      <c r="AN73" s="73">
        <f t="shared" si="99"/>
        <v>534300</v>
      </c>
      <c r="AO73" s="73">
        <f t="shared" si="99"/>
        <v>534300</v>
      </c>
      <c r="AP73" s="73">
        <f t="shared" si="99"/>
        <v>534300</v>
      </c>
      <c r="AQ73" s="73">
        <f t="shared" si="99"/>
        <v>534300</v>
      </c>
      <c r="AR73" s="73">
        <f t="shared" si="99"/>
        <v>907500</v>
      </c>
      <c r="AS73" s="73">
        <f t="shared" si="99"/>
        <v>907500</v>
      </c>
      <c r="AT73" s="73">
        <f t="shared" si="99"/>
        <v>907500</v>
      </c>
      <c r="AU73" s="73">
        <f t="shared" si="99"/>
        <v>907500</v>
      </c>
      <c r="AV73" s="73">
        <f t="shared" si="99"/>
        <v>907500</v>
      </c>
      <c r="AW73" s="73">
        <f t="shared" si="99"/>
        <v>907500</v>
      </c>
    </row>
    <row r="75" spans="1:49" x14ac:dyDescent="0.25">
      <c r="A75" s="60" t="s">
        <v>81</v>
      </c>
    </row>
    <row r="76" spans="1:49" x14ac:dyDescent="0.25">
      <c r="A76" s="10" t="s">
        <v>77</v>
      </c>
      <c r="N76" s="74">
        <v>0.1</v>
      </c>
      <c r="O76" s="74">
        <v>0.1</v>
      </c>
      <c r="P76" s="74">
        <v>0.1</v>
      </c>
      <c r="Q76" s="74">
        <v>0.1</v>
      </c>
      <c r="R76" s="74">
        <v>0.1</v>
      </c>
      <c r="S76" s="74">
        <v>0.1</v>
      </c>
      <c r="T76" s="74">
        <v>0.1</v>
      </c>
      <c r="U76" s="74">
        <v>0.1</v>
      </c>
      <c r="V76" s="74">
        <v>0.1</v>
      </c>
      <c r="W76" s="74">
        <v>0.1</v>
      </c>
      <c r="X76" s="74">
        <v>0.1</v>
      </c>
      <c r="Y76" s="74">
        <v>0.1</v>
      </c>
      <c r="Z76" s="74">
        <v>0.1</v>
      </c>
      <c r="AA76" s="74">
        <v>0.1</v>
      </c>
      <c r="AB76" s="74">
        <v>0.1</v>
      </c>
      <c r="AC76" s="74">
        <v>0.1</v>
      </c>
      <c r="AD76" s="74">
        <v>0.1</v>
      </c>
      <c r="AE76" s="74">
        <v>0.1</v>
      </c>
      <c r="AF76" s="74">
        <v>0.1</v>
      </c>
      <c r="AG76" s="74">
        <v>0.1</v>
      </c>
      <c r="AH76" s="74">
        <v>0.1</v>
      </c>
      <c r="AI76" s="74">
        <v>0.1</v>
      </c>
      <c r="AJ76" s="74">
        <v>0.1</v>
      </c>
      <c r="AK76" s="74">
        <v>0.1</v>
      </c>
      <c r="AL76" s="74">
        <v>0.1</v>
      </c>
      <c r="AM76" s="74">
        <v>0.1</v>
      </c>
      <c r="AN76" s="74">
        <v>0.1</v>
      </c>
      <c r="AO76" s="74">
        <v>0.1</v>
      </c>
      <c r="AP76" s="74">
        <v>0.1</v>
      </c>
      <c r="AQ76" s="74">
        <v>0.1</v>
      </c>
      <c r="AR76" s="74">
        <v>0.1</v>
      </c>
      <c r="AS76" s="74">
        <v>0.1</v>
      </c>
      <c r="AT76" s="74">
        <v>0.1</v>
      </c>
      <c r="AU76" s="74">
        <v>0.1</v>
      </c>
      <c r="AV76" s="74">
        <v>0.1</v>
      </c>
      <c r="AW76" s="74">
        <v>0.1</v>
      </c>
    </row>
    <row r="77" spans="1:49" x14ac:dyDescent="0.25">
      <c r="A77" s="10" t="s">
        <v>78</v>
      </c>
      <c r="N77" s="74">
        <v>2.5000000000000001E-2</v>
      </c>
      <c r="O77" s="74">
        <v>2.5000000000000001E-2</v>
      </c>
      <c r="P77" s="74">
        <v>2.5000000000000001E-2</v>
      </c>
      <c r="Q77" s="74">
        <v>2.5000000000000001E-2</v>
      </c>
      <c r="R77" s="74">
        <v>2.5000000000000001E-2</v>
      </c>
      <c r="S77" s="74">
        <v>2.5000000000000001E-2</v>
      </c>
      <c r="T77" s="74">
        <v>2.5000000000000001E-2</v>
      </c>
      <c r="U77" s="74">
        <v>2.5000000000000001E-2</v>
      </c>
      <c r="V77" s="74">
        <v>2.5000000000000001E-2</v>
      </c>
      <c r="W77" s="74">
        <v>2.5000000000000001E-2</v>
      </c>
      <c r="X77" s="74">
        <v>2.5000000000000001E-2</v>
      </c>
      <c r="Y77" s="74">
        <v>2.5000000000000001E-2</v>
      </c>
      <c r="Z77" s="74">
        <v>2.5000000000000001E-2</v>
      </c>
      <c r="AA77" s="74">
        <v>2.5000000000000001E-2</v>
      </c>
      <c r="AB77" s="74">
        <v>2.5000000000000001E-2</v>
      </c>
      <c r="AC77" s="74">
        <v>2.5000000000000001E-2</v>
      </c>
      <c r="AD77" s="74">
        <v>2.5000000000000001E-2</v>
      </c>
      <c r="AE77" s="74">
        <v>2.5000000000000001E-2</v>
      </c>
      <c r="AF77" s="74">
        <v>2.5000000000000001E-2</v>
      </c>
      <c r="AG77" s="74">
        <v>2.5000000000000001E-2</v>
      </c>
      <c r="AH77" s="74">
        <v>2.5000000000000001E-2</v>
      </c>
      <c r="AI77" s="74">
        <v>2.5000000000000001E-2</v>
      </c>
      <c r="AJ77" s="74">
        <v>2.5000000000000001E-2</v>
      </c>
      <c r="AK77" s="74">
        <v>2.5000000000000001E-2</v>
      </c>
      <c r="AL77" s="74">
        <v>2.5000000000000001E-2</v>
      </c>
      <c r="AM77" s="74">
        <v>2.5000000000000001E-2</v>
      </c>
      <c r="AN77" s="74">
        <v>2.5000000000000001E-2</v>
      </c>
      <c r="AO77" s="74">
        <v>2.5000000000000001E-2</v>
      </c>
      <c r="AP77" s="74">
        <v>2.5000000000000001E-2</v>
      </c>
      <c r="AQ77" s="74">
        <v>2.5000000000000001E-2</v>
      </c>
      <c r="AR77" s="74">
        <v>2.5000000000000001E-2</v>
      </c>
      <c r="AS77" s="74">
        <v>2.5000000000000001E-2</v>
      </c>
      <c r="AT77" s="74">
        <v>2.5000000000000001E-2</v>
      </c>
      <c r="AU77" s="74">
        <v>2.5000000000000001E-2</v>
      </c>
      <c r="AV77" s="74">
        <v>2.5000000000000001E-2</v>
      </c>
      <c r="AW77" s="74">
        <v>2.5000000000000001E-2</v>
      </c>
    </row>
    <row r="78" spans="1:49" x14ac:dyDescent="0.25">
      <c r="A78" s="10" t="s">
        <v>79</v>
      </c>
      <c r="N78" s="74">
        <v>0.08</v>
      </c>
      <c r="O78" s="74">
        <v>0.08</v>
      </c>
      <c r="P78" s="74">
        <v>0.08</v>
      </c>
      <c r="Q78" s="74">
        <v>0.08</v>
      </c>
      <c r="R78" s="74">
        <v>0.08</v>
      </c>
      <c r="S78" s="74">
        <v>0.08</v>
      </c>
      <c r="T78" s="74">
        <v>0.08</v>
      </c>
      <c r="U78" s="74">
        <v>0.08</v>
      </c>
      <c r="V78" s="74">
        <v>0.08</v>
      </c>
      <c r="W78" s="74">
        <v>0.08</v>
      </c>
      <c r="X78" s="74">
        <v>0.08</v>
      </c>
      <c r="Y78" s="74">
        <v>0.08</v>
      </c>
      <c r="Z78" s="74">
        <v>0.08</v>
      </c>
      <c r="AA78" s="74">
        <v>0.08</v>
      </c>
      <c r="AB78" s="74">
        <v>0.08</v>
      </c>
      <c r="AC78" s="74">
        <v>0.08</v>
      </c>
      <c r="AD78" s="74">
        <v>0.08</v>
      </c>
      <c r="AE78" s="74">
        <v>0.08</v>
      </c>
      <c r="AF78" s="74">
        <v>0.08</v>
      </c>
      <c r="AG78" s="74">
        <v>0.08</v>
      </c>
      <c r="AH78" s="74">
        <v>0.08</v>
      </c>
      <c r="AI78" s="74">
        <v>0.08</v>
      </c>
      <c r="AJ78" s="74">
        <v>0.08</v>
      </c>
      <c r="AK78" s="74">
        <v>0.08</v>
      </c>
      <c r="AL78" s="74">
        <v>0.08</v>
      </c>
      <c r="AM78" s="74">
        <v>0.08</v>
      </c>
      <c r="AN78" s="74">
        <v>0.08</v>
      </c>
      <c r="AO78" s="74">
        <v>0.08</v>
      </c>
      <c r="AP78" s="74">
        <v>0.08</v>
      </c>
      <c r="AQ78" s="74">
        <v>0.08</v>
      </c>
      <c r="AR78" s="74">
        <v>0.08</v>
      </c>
      <c r="AS78" s="74">
        <v>0.08</v>
      </c>
      <c r="AT78" s="74">
        <v>0.08</v>
      </c>
      <c r="AU78" s="74">
        <v>0.08</v>
      </c>
      <c r="AV78" s="74">
        <v>0.08</v>
      </c>
      <c r="AW78" s="74">
        <v>0.08</v>
      </c>
    </row>
  </sheetData>
  <mergeCells count="4">
    <mergeCell ref="A1:B1"/>
    <mergeCell ref="A2:B2"/>
    <mergeCell ref="A3:B3"/>
    <mergeCell ref="A4:B4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B215-F866-420E-9A29-321AB697A389}">
  <dimension ref="A1:AY27"/>
  <sheetViews>
    <sheetView zoomScale="110" zoomScaleNormal="11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ColWidth="8.7109375" defaultRowHeight="15" x14ac:dyDescent="0.25"/>
  <cols>
    <col min="1" max="1" width="19.42578125" style="10" customWidth="1"/>
    <col min="2" max="2" width="19.5703125" style="10" customWidth="1"/>
    <col min="3" max="14" width="10.28515625" style="10" customWidth="1"/>
    <col min="15" max="15" width="11.5703125" style="10" bestFit="1" customWidth="1"/>
    <col min="16" max="26" width="8.7109375" style="10"/>
    <col min="27" max="27" width="11.5703125" style="10" bestFit="1" customWidth="1"/>
    <col min="28" max="37" width="8.7109375" style="10"/>
    <col min="38" max="38" width="10.7109375" style="10" bestFit="1" customWidth="1"/>
    <col min="39" max="16384" width="8.7109375" style="10"/>
  </cols>
  <sheetData>
    <row r="1" spans="1:51" x14ac:dyDescent="0.25">
      <c r="A1" s="75" t="s">
        <v>0</v>
      </c>
      <c r="B1" s="75"/>
    </row>
    <row r="2" spans="1:51" x14ac:dyDescent="0.25">
      <c r="A2" s="76" t="s">
        <v>136</v>
      </c>
      <c r="B2" s="76"/>
      <c r="C2" s="11">
        <v>2024</v>
      </c>
      <c r="D2" s="11">
        <v>2024</v>
      </c>
      <c r="E2" s="11">
        <v>2024</v>
      </c>
      <c r="F2" s="11">
        <v>2024</v>
      </c>
      <c r="G2" s="11">
        <v>2024</v>
      </c>
      <c r="H2" s="11">
        <v>2024</v>
      </c>
      <c r="I2" s="11">
        <v>2024</v>
      </c>
      <c r="J2" s="11">
        <v>2024</v>
      </c>
      <c r="K2" s="11">
        <v>2024</v>
      </c>
      <c r="L2" s="11">
        <v>2024</v>
      </c>
      <c r="M2" s="11">
        <v>2024</v>
      </c>
      <c r="N2" s="11">
        <v>2024</v>
      </c>
      <c r="O2" s="12">
        <v>2025</v>
      </c>
      <c r="P2" s="11">
        <v>2025</v>
      </c>
      <c r="Q2" s="11">
        <v>2025</v>
      </c>
      <c r="R2" s="11">
        <v>2025</v>
      </c>
      <c r="S2" s="11">
        <v>2025</v>
      </c>
      <c r="T2" s="11">
        <v>2025</v>
      </c>
      <c r="U2" s="11">
        <v>2025</v>
      </c>
      <c r="V2" s="11">
        <v>2025</v>
      </c>
      <c r="W2" s="11">
        <v>2025</v>
      </c>
      <c r="X2" s="11">
        <v>2025</v>
      </c>
      <c r="Y2" s="11">
        <v>2025</v>
      </c>
      <c r="Z2" s="11">
        <v>2025</v>
      </c>
      <c r="AA2" s="12">
        <v>2026</v>
      </c>
      <c r="AB2" s="11">
        <v>2026</v>
      </c>
      <c r="AC2" s="11">
        <v>2026</v>
      </c>
      <c r="AD2" s="11">
        <v>2026</v>
      </c>
      <c r="AE2" s="11">
        <v>2026</v>
      </c>
      <c r="AF2" s="11">
        <v>2026</v>
      </c>
      <c r="AG2" s="11">
        <v>2026</v>
      </c>
      <c r="AH2" s="11">
        <v>2026</v>
      </c>
      <c r="AI2" s="11">
        <v>2026</v>
      </c>
      <c r="AJ2" s="11">
        <v>2026</v>
      </c>
      <c r="AK2" s="11">
        <v>2026</v>
      </c>
      <c r="AL2" s="11">
        <v>2026</v>
      </c>
      <c r="AM2" s="12">
        <v>2027</v>
      </c>
      <c r="AN2" s="11">
        <v>2027</v>
      </c>
      <c r="AO2" s="11">
        <v>2027</v>
      </c>
      <c r="AP2" s="11">
        <v>2027</v>
      </c>
      <c r="AQ2" s="11">
        <v>2027</v>
      </c>
      <c r="AR2" s="11">
        <v>2027</v>
      </c>
      <c r="AS2" s="11">
        <v>2027</v>
      </c>
      <c r="AT2" s="11">
        <v>2027</v>
      </c>
      <c r="AU2" s="11">
        <v>2027</v>
      </c>
      <c r="AV2" s="11">
        <v>2027</v>
      </c>
      <c r="AW2" s="11">
        <v>2027</v>
      </c>
      <c r="AX2" s="11">
        <v>2027</v>
      </c>
    </row>
    <row r="3" spans="1:51" x14ac:dyDescent="0.25">
      <c r="A3" s="76" t="s">
        <v>138</v>
      </c>
      <c r="B3" s="76"/>
      <c r="C3" s="11" t="s">
        <v>139</v>
      </c>
      <c r="D3" s="11" t="s">
        <v>139</v>
      </c>
      <c r="E3" s="11" t="s">
        <v>139</v>
      </c>
      <c r="F3" s="11" t="s">
        <v>140</v>
      </c>
      <c r="G3" s="11" t="s">
        <v>140</v>
      </c>
      <c r="H3" s="11" t="s">
        <v>140</v>
      </c>
      <c r="I3" s="11" t="s">
        <v>141</v>
      </c>
      <c r="J3" s="11" t="s">
        <v>141</v>
      </c>
      <c r="K3" s="11" t="s">
        <v>141</v>
      </c>
      <c r="L3" s="11" t="s">
        <v>142</v>
      </c>
      <c r="M3" s="11" t="s">
        <v>142</v>
      </c>
      <c r="N3" s="11" t="s">
        <v>142</v>
      </c>
      <c r="O3" s="12" t="s">
        <v>139</v>
      </c>
      <c r="P3" s="11" t="s">
        <v>139</v>
      </c>
      <c r="Q3" s="11" t="s">
        <v>139</v>
      </c>
      <c r="R3" s="11" t="s">
        <v>140</v>
      </c>
      <c r="S3" s="11" t="s">
        <v>140</v>
      </c>
      <c r="T3" s="11" t="s">
        <v>140</v>
      </c>
      <c r="U3" s="11" t="s">
        <v>141</v>
      </c>
      <c r="V3" s="11" t="s">
        <v>141</v>
      </c>
      <c r="W3" s="11" t="s">
        <v>141</v>
      </c>
      <c r="X3" s="11" t="s">
        <v>142</v>
      </c>
      <c r="Y3" s="11" t="s">
        <v>142</v>
      </c>
      <c r="Z3" s="11" t="s">
        <v>142</v>
      </c>
      <c r="AA3" s="12" t="s">
        <v>139</v>
      </c>
      <c r="AB3" s="11" t="s">
        <v>139</v>
      </c>
      <c r="AC3" s="11" t="s">
        <v>139</v>
      </c>
      <c r="AD3" s="11" t="s">
        <v>140</v>
      </c>
      <c r="AE3" s="11" t="s">
        <v>140</v>
      </c>
      <c r="AF3" s="11" t="s">
        <v>140</v>
      </c>
      <c r="AG3" s="11" t="s">
        <v>141</v>
      </c>
      <c r="AH3" s="11" t="s">
        <v>141</v>
      </c>
      <c r="AI3" s="11" t="s">
        <v>141</v>
      </c>
      <c r="AJ3" s="11" t="s">
        <v>142</v>
      </c>
      <c r="AK3" s="11" t="s">
        <v>142</v>
      </c>
      <c r="AL3" s="11" t="s">
        <v>142</v>
      </c>
      <c r="AM3" s="12" t="s">
        <v>139</v>
      </c>
      <c r="AN3" s="11" t="s">
        <v>139</v>
      </c>
      <c r="AO3" s="11" t="s">
        <v>139</v>
      </c>
      <c r="AP3" s="11" t="s">
        <v>140</v>
      </c>
      <c r="AQ3" s="11" t="s">
        <v>140</v>
      </c>
      <c r="AR3" s="11" t="s">
        <v>140</v>
      </c>
      <c r="AS3" s="11" t="s">
        <v>141</v>
      </c>
      <c r="AT3" s="11" t="s">
        <v>141</v>
      </c>
      <c r="AU3" s="11" t="s">
        <v>141</v>
      </c>
      <c r="AV3" s="11" t="s">
        <v>142</v>
      </c>
      <c r="AW3" s="11" t="s">
        <v>142</v>
      </c>
      <c r="AX3" s="11" t="s">
        <v>142</v>
      </c>
    </row>
    <row r="4" spans="1:51" x14ac:dyDescent="0.25">
      <c r="A4" s="76" t="s">
        <v>137</v>
      </c>
      <c r="B4" s="76"/>
      <c r="C4" s="11">
        <v>1</v>
      </c>
      <c r="D4" s="11">
        <f>C4+1</f>
        <v>2</v>
      </c>
      <c r="E4" s="11">
        <f t="shared" ref="E4:AX4" si="0">D4+1</f>
        <v>3</v>
      </c>
      <c r="F4" s="11">
        <f t="shared" si="0"/>
        <v>4</v>
      </c>
      <c r="G4" s="11">
        <f t="shared" si="0"/>
        <v>5</v>
      </c>
      <c r="H4" s="11">
        <f t="shared" si="0"/>
        <v>6</v>
      </c>
      <c r="I4" s="11">
        <f t="shared" si="0"/>
        <v>7</v>
      </c>
      <c r="J4" s="11">
        <f t="shared" si="0"/>
        <v>8</v>
      </c>
      <c r="K4" s="11">
        <f t="shared" si="0"/>
        <v>9</v>
      </c>
      <c r="L4" s="11">
        <f t="shared" si="0"/>
        <v>10</v>
      </c>
      <c r="M4" s="11">
        <f t="shared" si="0"/>
        <v>11</v>
      </c>
      <c r="N4" s="11">
        <f t="shared" si="0"/>
        <v>12</v>
      </c>
      <c r="O4" s="12">
        <f t="shared" si="0"/>
        <v>13</v>
      </c>
      <c r="P4" s="11">
        <f t="shared" si="0"/>
        <v>14</v>
      </c>
      <c r="Q4" s="11">
        <f t="shared" si="0"/>
        <v>15</v>
      </c>
      <c r="R4" s="11">
        <f t="shared" si="0"/>
        <v>16</v>
      </c>
      <c r="S4" s="11">
        <f t="shared" si="0"/>
        <v>17</v>
      </c>
      <c r="T4" s="11">
        <f t="shared" si="0"/>
        <v>18</v>
      </c>
      <c r="U4" s="11">
        <f t="shared" si="0"/>
        <v>19</v>
      </c>
      <c r="V4" s="11">
        <f t="shared" si="0"/>
        <v>20</v>
      </c>
      <c r="W4" s="11">
        <f t="shared" si="0"/>
        <v>21</v>
      </c>
      <c r="X4" s="11">
        <f t="shared" si="0"/>
        <v>22</v>
      </c>
      <c r="Y4" s="11">
        <f t="shared" si="0"/>
        <v>23</v>
      </c>
      <c r="Z4" s="11">
        <f t="shared" si="0"/>
        <v>24</v>
      </c>
      <c r="AA4" s="12">
        <f t="shared" si="0"/>
        <v>25</v>
      </c>
      <c r="AB4" s="11">
        <f t="shared" si="0"/>
        <v>26</v>
      </c>
      <c r="AC4" s="11">
        <f t="shared" si="0"/>
        <v>27</v>
      </c>
      <c r="AD4" s="11">
        <f t="shared" si="0"/>
        <v>28</v>
      </c>
      <c r="AE4" s="11">
        <f t="shared" si="0"/>
        <v>29</v>
      </c>
      <c r="AF4" s="11">
        <f t="shared" si="0"/>
        <v>30</v>
      </c>
      <c r="AG4" s="11">
        <f t="shared" si="0"/>
        <v>31</v>
      </c>
      <c r="AH4" s="11">
        <f t="shared" si="0"/>
        <v>32</v>
      </c>
      <c r="AI4" s="11">
        <f t="shared" si="0"/>
        <v>33</v>
      </c>
      <c r="AJ4" s="11">
        <f t="shared" si="0"/>
        <v>34</v>
      </c>
      <c r="AK4" s="11">
        <f t="shared" si="0"/>
        <v>35</v>
      </c>
      <c r="AL4" s="11">
        <f t="shared" si="0"/>
        <v>36</v>
      </c>
      <c r="AM4" s="12">
        <f t="shared" si="0"/>
        <v>37</v>
      </c>
      <c r="AN4" s="11">
        <f t="shared" si="0"/>
        <v>38</v>
      </c>
      <c r="AO4" s="11">
        <f t="shared" si="0"/>
        <v>39</v>
      </c>
      <c r="AP4" s="11">
        <f t="shared" si="0"/>
        <v>40</v>
      </c>
      <c r="AQ4" s="11">
        <f t="shared" si="0"/>
        <v>41</v>
      </c>
      <c r="AR4" s="11">
        <f t="shared" si="0"/>
        <v>42</v>
      </c>
      <c r="AS4" s="11">
        <f t="shared" si="0"/>
        <v>43</v>
      </c>
      <c r="AT4" s="11">
        <f t="shared" si="0"/>
        <v>44</v>
      </c>
      <c r="AU4" s="11">
        <f t="shared" si="0"/>
        <v>45</v>
      </c>
      <c r="AV4" s="11">
        <f t="shared" si="0"/>
        <v>46</v>
      </c>
      <c r="AW4" s="11">
        <f t="shared" si="0"/>
        <v>47</v>
      </c>
      <c r="AX4" s="11">
        <f t="shared" si="0"/>
        <v>48</v>
      </c>
      <c r="AY4" s="9"/>
    </row>
    <row r="5" spans="1:51" x14ac:dyDescent="0.25">
      <c r="A5" s="9"/>
      <c r="B5" s="9"/>
      <c r="C5" s="13">
        <v>45292</v>
      </c>
      <c r="D5" s="13">
        <v>45323</v>
      </c>
      <c r="E5" s="13">
        <v>45352</v>
      </c>
      <c r="F5" s="13">
        <v>45383</v>
      </c>
      <c r="G5" s="13">
        <v>45413</v>
      </c>
      <c r="H5" s="13">
        <v>45444</v>
      </c>
      <c r="I5" s="13">
        <v>45474</v>
      </c>
      <c r="J5" s="13">
        <v>45505</v>
      </c>
      <c r="K5" s="13">
        <v>45536</v>
      </c>
      <c r="L5" s="13">
        <v>45566</v>
      </c>
      <c r="M5" s="13">
        <v>45597</v>
      </c>
      <c r="N5" s="13">
        <v>45627</v>
      </c>
      <c r="O5" s="14">
        <v>45658</v>
      </c>
      <c r="P5" s="13">
        <v>45689</v>
      </c>
      <c r="Q5" s="13">
        <v>45717</v>
      </c>
      <c r="R5" s="13">
        <v>45748</v>
      </c>
      <c r="S5" s="13">
        <v>45778</v>
      </c>
      <c r="T5" s="13">
        <v>45809</v>
      </c>
      <c r="U5" s="13">
        <v>45839</v>
      </c>
      <c r="V5" s="13">
        <v>45870</v>
      </c>
      <c r="W5" s="13">
        <v>45901</v>
      </c>
      <c r="X5" s="13">
        <v>45931</v>
      </c>
      <c r="Y5" s="13">
        <v>45962</v>
      </c>
      <c r="Z5" s="13">
        <v>45992</v>
      </c>
      <c r="AA5" s="14">
        <v>46023</v>
      </c>
      <c r="AB5" s="13">
        <v>46054</v>
      </c>
      <c r="AC5" s="13">
        <v>46082</v>
      </c>
      <c r="AD5" s="13">
        <v>46113</v>
      </c>
      <c r="AE5" s="13">
        <v>46143</v>
      </c>
      <c r="AF5" s="13">
        <v>46174</v>
      </c>
      <c r="AG5" s="13">
        <v>46204</v>
      </c>
      <c r="AH5" s="13">
        <v>46235</v>
      </c>
      <c r="AI5" s="13">
        <v>46266</v>
      </c>
      <c r="AJ5" s="13">
        <v>46296</v>
      </c>
      <c r="AK5" s="13">
        <v>46327</v>
      </c>
      <c r="AL5" s="13">
        <v>46357</v>
      </c>
      <c r="AM5" s="14">
        <v>46388</v>
      </c>
      <c r="AN5" s="13">
        <v>46419</v>
      </c>
      <c r="AO5" s="13">
        <v>46447</v>
      </c>
      <c r="AP5" s="13">
        <v>46478</v>
      </c>
      <c r="AQ5" s="13">
        <v>46508</v>
      </c>
      <c r="AR5" s="13">
        <v>46539</v>
      </c>
      <c r="AS5" s="13">
        <v>46569</v>
      </c>
      <c r="AT5" s="13">
        <v>46600</v>
      </c>
      <c r="AU5" s="13">
        <v>46631</v>
      </c>
      <c r="AV5" s="13">
        <v>46661</v>
      </c>
      <c r="AW5" s="13">
        <v>46692</v>
      </c>
      <c r="AX5" s="13">
        <v>46722</v>
      </c>
      <c r="AY5" s="9"/>
    </row>
    <row r="6" spans="1:51" s="5" customFormat="1" x14ac:dyDescent="0.25">
      <c r="A6" s="3" t="s">
        <v>33</v>
      </c>
      <c r="C6" s="4"/>
    </row>
    <row r="7" spans="1:51" x14ac:dyDescent="0.25">
      <c r="A7" s="15"/>
      <c r="C7" s="60"/>
    </row>
    <row r="8" spans="1:51" s="60" customFormat="1" x14ac:dyDescent="0.25">
      <c r="A8" s="60" t="s">
        <v>35</v>
      </c>
    </row>
    <row r="9" spans="1:51" x14ac:dyDescent="0.25">
      <c r="A9" s="10" t="s">
        <v>40</v>
      </c>
      <c r="C9" s="62">
        <v>500000</v>
      </c>
      <c r="G9" s="62"/>
      <c r="K9" s="62"/>
    </row>
    <row r="10" spans="1:51" x14ac:dyDescent="0.25">
      <c r="A10" s="10" t="s">
        <v>41</v>
      </c>
      <c r="F10" s="62">
        <v>250000</v>
      </c>
    </row>
    <row r="11" spans="1:51" x14ac:dyDescent="0.25">
      <c r="A11" s="10" t="s">
        <v>43</v>
      </c>
      <c r="F11" s="62"/>
      <c r="O11" s="62">
        <v>2000000</v>
      </c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</row>
    <row r="12" spans="1:51" x14ac:dyDescent="0.25">
      <c r="A12" s="10" t="s">
        <v>44</v>
      </c>
      <c r="F12" s="62"/>
      <c r="AA12" s="62">
        <v>3500000</v>
      </c>
      <c r="AL12" s="62"/>
    </row>
    <row r="13" spans="1:51" x14ac:dyDescent="0.25">
      <c r="A13" s="10" t="s">
        <v>42</v>
      </c>
      <c r="C13" s="63"/>
      <c r="D13" s="63"/>
      <c r="E13" s="63"/>
      <c r="F13" s="64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4">
        <v>1000000</v>
      </c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</row>
    <row r="14" spans="1:51" s="17" customFormat="1" x14ac:dyDescent="0.25">
      <c r="A14" s="17" t="s">
        <v>36</v>
      </c>
      <c r="C14" s="17">
        <f>SUM(C9:C13)</f>
        <v>500000</v>
      </c>
      <c r="D14" s="17">
        <f t="shared" ref="D14:AX14" si="1">SUM(D9:D13)</f>
        <v>0</v>
      </c>
      <c r="E14" s="17">
        <f t="shared" si="1"/>
        <v>0</v>
      </c>
      <c r="F14" s="17">
        <f t="shared" si="1"/>
        <v>250000</v>
      </c>
      <c r="G14" s="17">
        <f t="shared" si="1"/>
        <v>0</v>
      </c>
      <c r="H14" s="17">
        <f t="shared" si="1"/>
        <v>0</v>
      </c>
      <c r="I14" s="17">
        <f t="shared" si="1"/>
        <v>0</v>
      </c>
      <c r="J14" s="17">
        <f t="shared" si="1"/>
        <v>0</v>
      </c>
      <c r="K14" s="17">
        <f t="shared" si="1"/>
        <v>0</v>
      </c>
      <c r="L14" s="17">
        <f t="shared" si="1"/>
        <v>0</v>
      </c>
      <c r="M14" s="17">
        <f t="shared" si="1"/>
        <v>0</v>
      </c>
      <c r="N14" s="17">
        <f t="shared" si="1"/>
        <v>0</v>
      </c>
      <c r="O14" s="17">
        <f t="shared" si="1"/>
        <v>2000000</v>
      </c>
      <c r="P14" s="17">
        <f t="shared" si="1"/>
        <v>0</v>
      </c>
      <c r="Q14" s="17">
        <f t="shared" si="1"/>
        <v>0</v>
      </c>
      <c r="R14" s="17">
        <f t="shared" si="1"/>
        <v>0</v>
      </c>
      <c r="S14" s="17">
        <f t="shared" si="1"/>
        <v>0</v>
      </c>
      <c r="T14" s="17">
        <f t="shared" si="1"/>
        <v>0</v>
      </c>
      <c r="U14" s="17">
        <f t="shared" si="1"/>
        <v>0</v>
      </c>
      <c r="V14" s="17">
        <f t="shared" si="1"/>
        <v>0</v>
      </c>
      <c r="W14" s="17">
        <f t="shared" si="1"/>
        <v>0</v>
      </c>
      <c r="X14" s="17">
        <f t="shared" si="1"/>
        <v>0</v>
      </c>
      <c r="Y14" s="17">
        <f t="shared" si="1"/>
        <v>0</v>
      </c>
      <c r="Z14" s="17">
        <f t="shared" si="1"/>
        <v>0</v>
      </c>
      <c r="AA14" s="17">
        <f t="shared" si="1"/>
        <v>3500000</v>
      </c>
      <c r="AB14" s="17">
        <f t="shared" si="1"/>
        <v>0</v>
      </c>
      <c r="AC14" s="17">
        <f t="shared" si="1"/>
        <v>0</v>
      </c>
      <c r="AD14" s="17">
        <f t="shared" si="1"/>
        <v>0</v>
      </c>
      <c r="AE14" s="17">
        <f t="shared" si="1"/>
        <v>0</v>
      </c>
      <c r="AF14" s="17">
        <f t="shared" si="1"/>
        <v>0</v>
      </c>
      <c r="AG14" s="17">
        <f t="shared" si="1"/>
        <v>0</v>
      </c>
      <c r="AH14" s="17">
        <f t="shared" si="1"/>
        <v>0</v>
      </c>
      <c r="AI14" s="17">
        <f t="shared" si="1"/>
        <v>0</v>
      </c>
      <c r="AJ14" s="17">
        <f t="shared" si="1"/>
        <v>0</v>
      </c>
      <c r="AK14" s="17">
        <f t="shared" si="1"/>
        <v>0</v>
      </c>
      <c r="AL14" s="17">
        <f t="shared" si="1"/>
        <v>1000000</v>
      </c>
      <c r="AM14" s="17">
        <f t="shared" si="1"/>
        <v>0</v>
      </c>
      <c r="AN14" s="17">
        <f t="shared" si="1"/>
        <v>0</v>
      </c>
      <c r="AO14" s="17">
        <f t="shared" si="1"/>
        <v>0</v>
      </c>
      <c r="AP14" s="17">
        <f t="shared" si="1"/>
        <v>0</v>
      </c>
      <c r="AQ14" s="17">
        <f t="shared" si="1"/>
        <v>0</v>
      </c>
      <c r="AR14" s="17">
        <f t="shared" si="1"/>
        <v>0</v>
      </c>
      <c r="AS14" s="17">
        <f t="shared" si="1"/>
        <v>0</v>
      </c>
      <c r="AT14" s="17">
        <f t="shared" si="1"/>
        <v>0</v>
      </c>
      <c r="AU14" s="17">
        <f t="shared" si="1"/>
        <v>0</v>
      </c>
      <c r="AV14" s="17">
        <f t="shared" si="1"/>
        <v>0</v>
      </c>
      <c r="AW14" s="17">
        <f t="shared" si="1"/>
        <v>0</v>
      </c>
      <c r="AX14" s="17">
        <f t="shared" si="1"/>
        <v>0</v>
      </c>
    </row>
    <row r="16" spans="1:51" s="3" customFormat="1" x14ac:dyDescent="0.25">
      <c r="A16" s="3" t="s">
        <v>32</v>
      </c>
    </row>
    <row r="18" spans="1:50" x14ac:dyDescent="0.25">
      <c r="A18" s="60" t="s">
        <v>37</v>
      </c>
      <c r="B18" s="65" t="s">
        <v>38</v>
      </c>
    </row>
    <row r="19" spans="1:50" x14ac:dyDescent="0.25">
      <c r="A19" s="10" t="str">
        <f>A9</f>
        <v>Software #1</v>
      </c>
      <c r="B19" s="66">
        <v>36</v>
      </c>
      <c r="C19" s="47">
        <f>$C$9/$B$19</f>
        <v>13888.888888888889</v>
      </c>
      <c r="D19" s="47">
        <f t="shared" ref="D19:AL19" si="2">$C$9/$B$19</f>
        <v>13888.888888888889</v>
      </c>
      <c r="E19" s="47">
        <f t="shared" si="2"/>
        <v>13888.888888888889</v>
      </c>
      <c r="F19" s="47">
        <f t="shared" si="2"/>
        <v>13888.888888888889</v>
      </c>
      <c r="G19" s="47">
        <f t="shared" si="2"/>
        <v>13888.888888888889</v>
      </c>
      <c r="H19" s="47">
        <f t="shared" si="2"/>
        <v>13888.888888888889</v>
      </c>
      <c r="I19" s="47">
        <f t="shared" si="2"/>
        <v>13888.888888888889</v>
      </c>
      <c r="J19" s="47">
        <f t="shared" si="2"/>
        <v>13888.888888888889</v>
      </c>
      <c r="K19" s="47">
        <f t="shared" si="2"/>
        <v>13888.888888888889</v>
      </c>
      <c r="L19" s="47">
        <f t="shared" si="2"/>
        <v>13888.888888888889</v>
      </c>
      <c r="M19" s="47">
        <f t="shared" si="2"/>
        <v>13888.888888888889</v>
      </c>
      <c r="N19" s="47">
        <f t="shared" si="2"/>
        <v>13888.888888888889</v>
      </c>
      <c r="O19" s="47">
        <f t="shared" si="2"/>
        <v>13888.888888888889</v>
      </c>
      <c r="P19" s="47">
        <f t="shared" si="2"/>
        <v>13888.888888888889</v>
      </c>
      <c r="Q19" s="47">
        <f t="shared" si="2"/>
        <v>13888.888888888889</v>
      </c>
      <c r="R19" s="47">
        <f t="shared" si="2"/>
        <v>13888.888888888889</v>
      </c>
      <c r="S19" s="47">
        <f t="shared" si="2"/>
        <v>13888.888888888889</v>
      </c>
      <c r="T19" s="47">
        <f t="shared" si="2"/>
        <v>13888.888888888889</v>
      </c>
      <c r="U19" s="47">
        <f t="shared" si="2"/>
        <v>13888.888888888889</v>
      </c>
      <c r="V19" s="47">
        <f t="shared" si="2"/>
        <v>13888.888888888889</v>
      </c>
      <c r="W19" s="47">
        <f t="shared" si="2"/>
        <v>13888.888888888889</v>
      </c>
      <c r="X19" s="47">
        <f t="shared" si="2"/>
        <v>13888.888888888889</v>
      </c>
      <c r="Y19" s="47">
        <f t="shared" si="2"/>
        <v>13888.888888888889</v>
      </c>
      <c r="Z19" s="47">
        <f t="shared" si="2"/>
        <v>13888.888888888889</v>
      </c>
      <c r="AA19" s="47">
        <f t="shared" si="2"/>
        <v>13888.888888888889</v>
      </c>
      <c r="AB19" s="47">
        <f t="shared" si="2"/>
        <v>13888.888888888889</v>
      </c>
      <c r="AC19" s="47">
        <f t="shared" si="2"/>
        <v>13888.888888888889</v>
      </c>
      <c r="AD19" s="47">
        <f t="shared" si="2"/>
        <v>13888.888888888889</v>
      </c>
      <c r="AE19" s="47">
        <f t="shared" si="2"/>
        <v>13888.888888888889</v>
      </c>
      <c r="AF19" s="47">
        <f t="shared" si="2"/>
        <v>13888.888888888889</v>
      </c>
      <c r="AG19" s="47">
        <f t="shared" si="2"/>
        <v>13888.888888888889</v>
      </c>
      <c r="AH19" s="47">
        <f t="shared" si="2"/>
        <v>13888.888888888889</v>
      </c>
      <c r="AI19" s="47">
        <f t="shared" si="2"/>
        <v>13888.888888888889</v>
      </c>
      <c r="AJ19" s="47">
        <f t="shared" si="2"/>
        <v>13888.888888888889</v>
      </c>
      <c r="AK19" s="47">
        <f t="shared" si="2"/>
        <v>13888.888888888889</v>
      </c>
      <c r="AL19" s="47">
        <f t="shared" si="2"/>
        <v>13888.888888888889</v>
      </c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</row>
    <row r="20" spans="1:50" x14ac:dyDescent="0.25">
      <c r="A20" s="10" t="str">
        <f>A10</f>
        <v>Software #2</v>
      </c>
      <c r="B20" s="66">
        <v>36</v>
      </c>
      <c r="C20" s="47"/>
      <c r="F20" s="47">
        <f>$F$10/$B$20</f>
        <v>6944.4444444444443</v>
      </c>
      <c r="G20" s="47">
        <f t="shared" ref="G20:AO20" si="3">$F$10/$B$20</f>
        <v>6944.4444444444443</v>
      </c>
      <c r="H20" s="47">
        <f t="shared" si="3"/>
        <v>6944.4444444444443</v>
      </c>
      <c r="I20" s="47">
        <f t="shared" si="3"/>
        <v>6944.4444444444443</v>
      </c>
      <c r="J20" s="47">
        <f t="shared" si="3"/>
        <v>6944.4444444444443</v>
      </c>
      <c r="K20" s="47">
        <f t="shared" si="3"/>
        <v>6944.4444444444443</v>
      </c>
      <c r="L20" s="47">
        <f t="shared" si="3"/>
        <v>6944.4444444444443</v>
      </c>
      <c r="M20" s="47">
        <f t="shared" si="3"/>
        <v>6944.4444444444443</v>
      </c>
      <c r="N20" s="47">
        <f t="shared" si="3"/>
        <v>6944.4444444444443</v>
      </c>
      <c r="O20" s="47">
        <f t="shared" si="3"/>
        <v>6944.4444444444443</v>
      </c>
      <c r="P20" s="47">
        <f t="shared" si="3"/>
        <v>6944.4444444444443</v>
      </c>
      <c r="Q20" s="47">
        <f t="shared" si="3"/>
        <v>6944.4444444444443</v>
      </c>
      <c r="R20" s="47">
        <f t="shared" si="3"/>
        <v>6944.4444444444443</v>
      </c>
      <c r="S20" s="47">
        <f t="shared" si="3"/>
        <v>6944.4444444444443</v>
      </c>
      <c r="T20" s="47">
        <f t="shared" si="3"/>
        <v>6944.4444444444443</v>
      </c>
      <c r="U20" s="47">
        <f t="shared" si="3"/>
        <v>6944.4444444444443</v>
      </c>
      <c r="V20" s="47">
        <f t="shared" si="3"/>
        <v>6944.4444444444443</v>
      </c>
      <c r="W20" s="47">
        <f t="shared" si="3"/>
        <v>6944.4444444444443</v>
      </c>
      <c r="X20" s="47">
        <f t="shared" si="3"/>
        <v>6944.4444444444443</v>
      </c>
      <c r="Y20" s="47">
        <f t="shared" si="3"/>
        <v>6944.4444444444443</v>
      </c>
      <c r="Z20" s="47">
        <f t="shared" si="3"/>
        <v>6944.4444444444443</v>
      </c>
      <c r="AA20" s="47">
        <f t="shared" si="3"/>
        <v>6944.4444444444443</v>
      </c>
      <c r="AB20" s="47">
        <f t="shared" si="3"/>
        <v>6944.4444444444443</v>
      </c>
      <c r="AC20" s="47">
        <f t="shared" si="3"/>
        <v>6944.4444444444443</v>
      </c>
      <c r="AD20" s="47">
        <f t="shared" si="3"/>
        <v>6944.4444444444443</v>
      </c>
      <c r="AE20" s="47">
        <f t="shared" si="3"/>
        <v>6944.4444444444443</v>
      </c>
      <c r="AF20" s="47">
        <f t="shared" si="3"/>
        <v>6944.4444444444443</v>
      </c>
      <c r="AG20" s="47">
        <f t="shared" si="3"/>
        <v>6944.4444444444443</v>
      </c>
      <c r="AH20" s="47">
        <f t="shared" si="3"/>
        <v>6944.4444444444443</v>
      </c>
      <c r="AI20" s="47">
        <f t="shared" si="3"/>
        <v>6944.4444444444443</v>
      </c>
      <c r="AJ20" s="47">
        <f t="shared" si="3"/>
        <v>6944.4444444444443</v>
      </c>
      <c r="AK20" s="47">
        <f t="shared" si="3"/>
        <v>6944.4444444444443</v>
      </c>
      <c r="AL20" s="47">
        <f t="shared" si="3"/>
        <v>6944.4444444444443</v>
      </c>
      <c r="AM20" s="47">
        <f t="shared" si="3"/>
        <v>6944.4444444444443</v>
      </c>
      <c r="AN20" s="47">
        <f t="shared" si="3"/>
        <v>6944.4444444444443</v>
      </c>
      <c r="AO20" s="47">
        <f t="shared" si="3"/>
        <v>6944.4444444444443</v>
      </c>
      <c r="AP20" s="47"/>
      <c r="AQ20" s="47"/>
      <c r="AR20" s="47"/>
      <c r="AS20" s="47"/>
      <c r="AT20" s="47"/>
      <c r="AU20" s="47"/>
      <c r="AV20" s="47"/>
      <c r="AW20" s="47"/>
      <c r="AX20" s="47"/>
    </row>
    <row r="21" spans="1:50" x14ac:dyDescent="0.25">
      <c r="A21" s="10" t="str">
        <f>A11</f>
        <v>Software #3</v>
      </c>
      <c r="B21" s="66">
        <v>36</v>
      </c>
      <c r="F21" s="67"/>
      <c r="K21" s="47"/>
      <c r="L21" s="47"/>
      <c r="M21" s="47"/>
      <c r="N21" s="47"/>
      <c r="O21" s="47">
        <f>$O$11/$B$21</f>
        <v>55555.555555555555</v>
      </c>
      <c r="P21" s="47">
        <f t="shared" ref="P21:AX21" si="4">$O$11/$B$21</f>
        <v>55555.555555555555</v>
      </c>
      <c r="Q21" s="47">
        <f t="shared" si="4"/>
        <v>55555.555555555555</v>
      </c>
      <c r="R21" s="47">
        <f t="shared" si="4"/>
        <v>55555.555555555555</v>
      </c>
      <c r="S21" s="47">
        <f t="shared" si="4"/>
        <v>55555.555555555555</v>
      </c>
      <c r="T21" s="47">
        <f t="shared" si="4"/>
        <v>55555.555555555555</v>
      </c>
      <c r="U21" s="47">
        <f t="shared" si="4"/>
        <v>55555.555555555555</v>
      </c>
      <c r="V21" s="47">
        <f t="shared" si="4"/>
        <v>55555.555555555555</v>
      </c>
      <c r="W21" s="47">
        <f t="shared" si="4"/>
        <v>55555.555555555555</v>
      </c>
      <c r="X21" s="47">
        <f t="shared" si="4"/>
        <v>55555.555555555555</v>
      </c>
      <c r="Y21" s="47">
        <f t="shared" si="4"/>
        <v>55555.555555555555</v>
      </c>
      <c r="Z21" s="47">
        <f t="shared" si="4"/>
        <v>55555.555555555555</v>
      </c>
      <c r="AA21" s="47">
        <f t="shared" si="4"/>
        <v>55555.555555555555</v>
      </c>
      <c r="AB21" s="47">
        <f t="shared" si="4"/>
        <v>55555.555555555555</v>
      </c>
      <c r="AC21" s="47">
        <f t="shared" si="4"/>
        <v>55555.555555555555</v>
      </c>
      <c r="AD21" s="47">
        <f t="shared" si="4"/>
        <v>55555.555555555555</v>
      </c>
      <c r="AE21" s="47">
        <f t="shared" si="4"/>
        <v>55555.555555555555</v>
      </c>
      <c r="AF21" s="47">
        <f t="shared" si="4"/>
        <v>55555.555555555555</v>
      </c>
      <c r="AG21" s="47">
        <f t="shared" si="4"/>
        <v>55555.555555555555</v>
      </c>
      <c r="AH21" s="47">
        <f t="shared" si="4"/>
        <v>55555.555555555555</v>
      </c>
      <c r="AI21" s="47">
        <f t="shared" si="4"/>
        <v>55555.555555555555</v>
      </c>
      <c r="AJ21" s="47">
        <f t="shared" si="4"/>
        <v>55555.555555555555</v>
      </c>
      <c r="AK21" s="47">
        <f t="shared" si="4"/>
        <v>55555.555555555555</v>
      </c>
      <c r="AL21" s="47">
        <f t="shared" si="4"/>
        <v>55555.555555555555</v>
      </c>
      <c r="AM21" s="47">
        <f t="shared" si="4"/>
        <v>55555.555555555555</v>
      </c>
      <c r="AN21" s="47">
        <f t="shared" si="4"/>
        <v>55555.555555555555</v>
      </c>
      <c r="AO21" s="47">
        <f t="shared" si="4"/>
        <v>55555.555555555555</v>
      </c>
      <c r="AP21" s="47">
        <f t="shared" si="4"/>
        <v>55555.555555555555</v>
      </c>
      <c r="AQ21" s="47">
        <f t="shared" si="4"/>
        <v>55555.555555555555</v>
      </c>
      <c r="AR21" s="47">
        <f t="shared" si="4"/>
        <v>55555.555555555555</v>
      </c>
      <c r="AS21" s="47">
        <f t="shared" si="4"/>
        <v>55555.555555555555</v>
      </c>
      <c r="AT21" s="47">
        <f t="shared" si="4"/>
        <v>55555.555555555555</v>
      </c>
      <c r="AU21" s="47">
        <f t="shared" si="4"/>
        <v>55555.555555555555</v>
      </c>
      <c r="AV21" s="47">
        <f t="shared" si="4"/>
        <v>55555.555555555555</v>
      </c>
      <c r="AW21" s="47">
        <f t="shared" si="4"/>
        <v>55555.555555555555</v>
      </c>
      <c r="AX21" s="47">
        <f t="shared" si="4"/>
        <v>55555.555555555555</v>
      </c>
    </row>
    <row r="22" spans="1:50" x14ac:dyDescent="0.25">
      <c r="A22" s="10" t="str">
        <f>A12</f>
        <v>Software #4</v>
      </c>
      <c r="B22" s="66">
        <v>36</v>
      </c>
      <c r="F22" s="6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>
        <f>$AA$12/$B$22</f>
        <v>97222.222222222219</v>
      </c>
      <c r="AB22" s="47">
        <f t="shared" ref="AB22:AX22" si="5">$AA$12/$B$22</f>
        <v>97222.222222222219</v>
      </c>
      <c r="AC22" s="47">
        <f t="shared" si="5"/>
        <v>97222.222222222219</v>
      </c>
      <c r="AD22" s="47">
        <f t="shared" si="5"/>
        <v>97222.222222222219</v>
      </c>
      <c r="AE22" s="47">
        <f t="shared" si="5"/>
        <v>97222.222222222219</v>
      </c>
      <c r="AF22" s="47">
        <f t="shared" si="5"/>
        <v>97222.222222222219</v>
      </c>
      <c r="AG22" s="47">
        <f t="shared" si="5"/>
        <v>97222.222222222219</v>
      </c>
      <c r="AH22" s="47">
        <f t="shared" si="5"/>
        <v>97222.222222222219</v>
      </c>
      <c r="AI22" s="47">
        <f t="shared" si="5"/>
        <v>97222.222222222219</v>
      </c>
      <c r="AJ22" s="47">
        <f t="shared" si="5"/>
        <v>97222.222222222219</v>
      </c>
      <c r="AK22" s="47">
        <f t="shared" si="5"/>
        <v>97222.222222222219</v>
      </c>
      <c r="AL22" s="47">
        <f t="shared" si="5"/>
        <v>97222.222222222219</v>
      </c>
      <c r="AM22" s="47">
        <f t="shared" si="5"/>
        <v>97222.222222222219</v>
      </c>
      <c r="AN22" s="47">
        <f t="shared" si="5"/>
        <v>97222.222222222219</v>
      </c>
      <c r="AO22" s="47">
        <f t="shared" si="5"/>
        <v>97222.222222222219</v>
      </c>
      <c r="AP22" s="47">
        <f t="shared" si="5"/>
        <v>97222.222222222219</v>
      </c>
      <c r="AQ22" s="47">
        <f t="shared" si="5"/>
        <v>97222.222222222219</v>
      </c>
      <c r="AR22" s="47">
        <f t="shared" si="5"/>
        <v>97222.222222222219</v>
      </c>
      <c r="AS22" s="47">
        <f t="shared" si="5"/>
        <v>97222.222222222219</v>
      </c>
      <c r="AT22" s="47">
        <f t="shared" si="5"/>
        <v>97222.222222222219</v>
      </c>
      <c r="AU22" s="47">
        <f t="shared" si="5"/>
        <v>97222.222222222219</v>
      </c>
      <c r="AV22" s="47">
        <f t="shared" si="5"/>
        <v>97222.222222222219</v>
      </c>
      <c r="AW22" s="47">
        <f t="shared" si="5"/>
        <v>97222.222222222219</v>
      </c>
      <c r="AX22" s="47">
        <f t="shared" si="5"/>
        <v>97222.222222222219</v>
      </c>
    </row>
    <row r="23" spans="1:50" x14ac:dyDescent="0.25">
      <c r="A23" s="10" t="str">
        <f>A13</f>
        <v>Other Technology</v>
      </c>
      <c r="B23" s="66">
        <v>48</v>
      </c>
      <c r="C23" s="63"/>
      <c r="D23" s="63"/>
      <c r="E23" s="63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>
        <f>$AL$13/$B$23</f>
        <v>20833.333333333332</v>
      </c>
      <c r="AM23" s="46">
        <f t="shared" ref="AM23:AX23" si="6">$AL$13/$B$23</f>
        <v>20833.333333333332</v>
      </c>
      <c r="AN23" s="46">
        <f t="shared" si="6"/>
        <v>20833.333333333332</v>
      </c>
      <c r="AO23" s="46">
        <f t="shared" si="6"/>
        <v>20833.333333333332</v>
      </c>
      <c r="AP23" s="46">
        <f t="shared" si="6"/>
        <v>20833.333333333332</v>
      </c>
      <c r="AQ23" s="46">
        <f t="shared" si="6"/>
        <v>20833.333333333332</v>
      </c>
      <c r="AR23" s="46">
        <f t="shared" si="6"/>
        <v>20833.333333333332</v>
      </c>
      <c r="AS23" s="46">
        <f t="shared" si="6"/>
        <v>20833.333333333332</v>
      </c>
      <c r="AT23" s="46">
        <f t="shared" si="6"/>
        <v>20833.333333333332</v>
      </c>
      <c r="AU23" s="46">
        <f t="shared" si="6"/>
        <v>20833.333333333332</v>
      </c>
      <c r="AV23" s="46">
        <f t="shared" si="6"/>
        <v>20833.333333333332</v>
      </c>
      <c r="AW23" s="46">
        <f t="shared" si="6"/>
        <v>20833.333333333332</v>
      </c>
      <c r="AX23" s="46">
        <f t="shared" si="6"/>
        <v>20833.333333333332</v>
      </c>
    </row>
    <row r="24" spans="1:50" x14ac:dyDescent="0.25">
      <c r="A24" s="10" t="s">
        <v>39</v>
      </c>
      <c r="B24" s="66"/>
      <c r="C24" s="47">
        <f>SUM(C19:C23)</f>
        <v>13888.888888888889</v>
      </c>
      <c r="D24" s="47">
        <f t="shared" ref="D24:AX24" si="7">SUM(D19:D23)</f>
        <v>13888.888888888889</v>
      </c>
      <c r="E24" s="47">
        <f t="shared" si="7"/>
        <v>13888.888888888889</v>
      </c>
      <c r="F24" s="47">
        <f t="shared" si="7"/>
        <v>20833.333333333332</v>
      </c>
      <c r="G24" s="47">
        <f t="shared" si="7"/>
        <v>20833.333333333332</v>
      </c>
      <c r="H24" s="47">
        <f t="shared" si="7"/>
        <v>20833.333333333332</v>
      </c>
      <c r="I24" s="47">
        <f t="shared" si="7"/>
        <v>20833.333333333332</v>
      </c>
      <c r="J24" s="47">
        <f t="shared" si="7"/>
        <v>20833.333333333332</v>
      </c>
      <c r="K24" s="47">
        <f t="shared" si="7"/>
        <v>20833.333333333332</v>
      </c>
      <c r="L24" s="47">
        <f t="shared" si="7"/>
        <v>20833.333333333332</v>
      </c>
      <c r="M24" s="47">
        <f t="shared" si="7"/>
        <v>20833.333333333332</v>
      </c>
      <c r="N24" s="47">
        <f t="shared" si="7"/>
        <v>20833.333333333332</v>
      </c>
      <c r="O24" s="47">
        <f t="shared" si="7"/>
        <v>76388.888888888891</v>
      </c>
      <c r="P24" s="47">
        <f t="shared" si="7"/>
        <v>76388.888888888891</v>
      </c>
      <c r="Q24" s="47">
        <f t="shared" si="7"/>
        <v>76388.888888888891</v>
      </c>
      <c r="R24" s="47">
        <f t="shared" si="7"/>
        <v>76388.888888888891</v>
      </c>
      <c r="S24" s="47">
        <f t="shared" si="7"/>
        <v>76388.888888888891</v>
      </c>
      <c r="T24" s="47">
        <f t="shared" si="7"/>
        <v>76388.888888888891</v>
      </c>
      <c r="U24" s="47">
        <f t="shared" si="7"/>
        <v>76388.888888888891</v>
      </c>
      <c r="V24" s="47">
        <f t="shared" si="7"/>
        <v>76388.888888888891</v>
      </c>
      <c r="W24" s="47">
        <f t="shared" si="7"/>
        <v>76388.888888888891</v>
      </c>
      <c r="X24" s="47">
        <f t="shared" si="7"/>
        <v>76388.888888888891</v>
      </c>
      <c r="Y24" s="47">
        <f t="shared" si="7"/>
        <v>76388.888888888891</v>
      </c>
      <c r="Z24" s="47">
        <f t="shared" si="7"/>
        <v>76388.888888888891</v>
      </c>
      <c r="AA24" s="47">
        <f t="shared" si="7"/>
        <v>173611.11111111112</v>
      </c>
      <c r="AB24" s="47">
        <f t="shared" si="7"/>
        <v>173611.11111111112</v>
      </c>
      <c r="AC24" s="47">
        <f t="shared" si="7"/>
        <v>173611.11111111112</v>
      </c>
      <c r="AD24" s="47">
        <f t="shared" si="7"/>
        <v>173611.11111111112</v>
      </c>
      <c r="AE24" s="47">
        <f t="shared" si="7"/>
        <v>173611.11111111112</v>
      </c>
      <c r="AF24" s="47">
        <f t="shared" si="7"/>
        <v>173611.11111111112</v>
      </c>
      <c r="AG24" s="47">
        <f t="shared" si="7"/>
        <v>173611.11111111112</v>
      </c>
      <c r="AH24" s="47">
        <f t="shared" si="7"/>
        <v>173611.11111111112</v>
      </c>
      <c r="AI24" s="47">
        <f t="shared" si="7"/>
        <v>173611.11111111112</v>
      </c>
      <c r="AJ24" s="47">
        <f t="shared" si="7"/>
        <v>173611.11111111112</v>
      </c>
      <c r="AK24" s="47">
        <f t="shared" si="7"/>
        <v>173611.11111111112</v>
      </c>
      <c r="AL24" s="47">
        <f t="shared" si="7"/>
        <v>194444.44444444447</v>
      </c>
      <c r="AM24" s="47">
        <f t="shared" si="7"/>
        <v>180555.55555555556</v>
      </c>
      <c r="AN24" s="47">
        <f t="shared" si="7"/>
        <v>180555.55555555556</v>
      </c>
      <c r="AO24" s="47">
        <f t="shared" si="7"/>
        <v>180555.55555555556</v>
      </c>
      <c r="AP24" s="47">
        <f t="shared" si="7"/>
        <v>173611.11111111112</v>
      </c>
      <c r="AQ24" s="47">
        <f t="shared" si="7"/>
        <v>173611.11111111112</v>
      </c>
      <c r="AR24" s="47">
        <f t="shared" si="7"/>
        <v>173611.11111111112</v>
      </c>
      <c r="AS24" s="47">
        <f t="shared" si="7"/>
        <v>173611.11111111112</v>
      </c>
      <c r="AT24" s="47">
        <f t="shared" si="7"/>
        <v>173611.11111111112</v>
      </c>
      <c r="AU24" s="47">
        <f t="shared" si="7"/>
        <v>173611.11111111112</v>
      </c>
      <c r="AV24" s="47">
        <f t="shared" si="7"/>
        <v>173611.11111111112</v>
      </c>
      <c r="AW24" s="47">
        <f t="shared" si="7"/>
        <v>173611.11111111112</v>
      </c>
      <c r="AX24" s="47">
        <f t="shared" si="7"/>
        <v>173611.11111111112</v>
      </c>
    </row>
    <row r="25" spans="1:50" x14ac:dyDescent="0.25">
      <c r="B25" s="6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</row>
    <row r="26" spans="1:50" x14ac:dyDescent="0.25">
      <c r="B26" s="6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</row>
    <row r="27" spans="1:50" x14ac:dyDescent="0.25"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</sheetData>
  <mergeCells count="4">
    <mergeCell ref="A1:B1"/>
    <mergeCell ref="A2:B2"/>
    <mergeCell ref="A3:B3"/>
    <mergeCell ref="A4:B4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CAE8-4A51-48A2-B04F-0F276AB2B283}">
  <dimension ref="A1:AY31"/>
  <sheetViews>
    <sheetView zoomScale="110" zoomScaleNormal="110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B1"/>
    </sheetView>
  </sheetViews>
  <sheetFormatPr defaultRowHeight="15" x14ac:dyDescent="0.25"/>
  <cols>
    <col min="1" max="1" width="32.42578125" style="10" customWidth="1"/>
    <col min="2" max="2" width="9.140625" style="10" customWidth="1"/>
    <col min="3" max="12" width="9.140625" style="10" hidden="1" customWidth="1"/>
    <col min="13" max="13" width="9.5703125" style="10" hidden="1" customWidth="1"/>
    <col min="14" max="14" width="12.5703125" style="10" bestFit="1" customWidth="1"/>
    <col min="15" max="15" width="10.28515625" style="10" customWidth="1"/>
    <col min="16" max="22" width="10" style="10" bestFit="1" customWidth="1"/>
    <col min="23" max="25" width="11.5703125" style="10" bestFit="1" customWidth="1"/>
    <col min="26" max="26" width="11.85546875" style="10" customWidth="1"/>
    <col min="27" max="35" width="11.5703125" style="10" bestFit="1" customWidth="1"/>
    <col min="36" max="49" width="12.5703125" style="10" bestFit="1" customWidth="1"/>
    <col min="50" max="16384" width="9.140625" style="10"/>
  </cols>
  <sheetData>
    <row r="1" spans="1:51" x14ac:dyDescent="0.25">
      <c r="A1" s="75" t="s">
        <v>0</v>
      </c>
      <c r="B1" s="75"/>
    </row>
    <row r="2" spans="1:51" x14ac:dyDescent="0.25">
      <c r="A2" s="76" t="s">
        <v>136</v>
      </c>
      <c r="B2" s="76"/>
      <c r="C2" s="11">
        <v>2024</v>
      </c>
      <c r="D2" s="11">
        <v>2024</v>
      </c>
      <c r="E2" s="11">
        <v>2024</v>
      </c>
      <c r="F2" s="11">
        <v>2024</v>
      </c>
      <c r="G2" s="11">
        <v>2024</v>
      </c>
      <c r="H2" s="11">
        <v>2024</v>
      </c>
      <c r="I2" s="11">
        <v>2024</v>
      </c>
      <c r="J2" s="11">
        <v>2024</v>
      </c>
      <c r="K2" s="11">
        <v>2024</v>
      </c>
      <c r="L2" s="11">
        <v>2024</v>
      </c>
      <c r="M2" s="11">
        <v>2024</v>
      </c>
      <c r="N2" s="11">
        <v>2024</v>
      </c>
      <c r="O2" s="12">
        <v>2025</v>
      </c>
      <c r="P2" s="11">
        <v>2025</v>
      </c>
      <c r="Q2" s="11">
        <v>2025</v>
      </c>
      <c r="R2" s="11">
        <v>2025</v>
      </c>
      <c r="S2" s="11">
        <v>2025</v>
      </c>
      <c r="T2" s="11">
        <v>2025</v>
      </c>
      <c r="U2" s="11">
        <v>2025</v>
      </c>
      <c r="V2" s="11">
        <v>2025</v>
      </c>
      <c r="W2" s="11">
        <v>2025</v>
      </c>
      <c r="X2" s="11">
        <v>2025</v>
      </c>
      <c r="Y2" s="11">
        <v>2025</v>
      </c>
      <c r="Z2" s="11">
        <v>2025</v>
      </c>
      <c r="AA2" s="12">
        <v>2026</v>
      </c>
      <c r="AB2" s="11">
        <v>2026</v>
      </c>
      <c r="AC2" s="11">
        <v>2026</v>
      </c>
      <c r="AD2" s="11">
        <v>2026</v>
      </c>
      <c r="AE2" s="11">
        <v>2026</v>
      </c>
      <c r="AF2" s="11">
        <v>2026</v>
      </c>
      <c r="AG2" s="11">
        <v>2026</v>
      </c>
      <c r="AH2" s="11">
        <v>2026</v>
      </c>
      <c r="AI2" s="11">
        <v>2026</v>
      </c>
      <c r="AJ2" s="11">
        <v>2026</v>
      </c>
      <c r="AK2" s="11">
        <v>2026</v>
      </c>
      <c r="AL2" s="11">
        <v>2026</v>
      </c>
      <c r="AM2" s="12">
        <v>2027</v>
      </c>
      <c r="AN2" s="11">
        <v>2027</v>
      </c>
      <c r="AO2" s="11">
        <v>2027</v>
      </c>
      <c r="AP2" s="11">
        <v>2027</v>
      </c>
      <c r="AQ2" s="11">
        <v>2027</v>
      </c>
      <c r="AR2" s="11">
        <v>2027</v>
      </c>
      <c r="AS2" s="11">
        <v>2027</v>
      </c>
      <c r="AT2" s="11">
        <v>2027</v>
      </c>
      <c r="AU2" s="11">
        <v>2027</v>
      </c>
      <c r="AV2" s="11">
        <v>2027</v>
      </c>
      <c r="AW2" s="11">
        <v>2027</v>
      </c>
      <c r="AX2" s="11">
        <v>2027</v>
      </c>
    </row>
    <row r="3" spans="1:51" x14ac:dyDescent="0.25">
      <c r="A3" s="76" t="s">
        <v>138</v>
      </c>
      <c r="B3" s="76"/>
      <c r="C3" s="11" t="s">
        <v>139</v>
      </c>
      <c r="D3" s="11" t="s">
        <v>139</v>
      </c>
      <c r="E3" s="11" t="s">
        <v>139</v>
      </c>
      <c r="F3" s="11" t="s">
        <v>140</v>
      </c>
      <c r="G3" s="11" t="s">
        <v>140</v>
      </c>
      <c r="H3" s="11" t="s">
        <v>140</v>
      </c>
      <c r="I3" s="11" t="s">
        <v>141</v>
      </c>
      <c r="J3" s="11" t="s">
        <v>141</v>
      </c>
      <c r="K3" s="11" t="s">
        <v>141</v>
      </c>
      <c r="L3" s="11" t="s">
        <v>142</v>
      </c>
      <c r="M3" s="11" t="s">
        <v>142</v>
      </c>
      <c r="N3" s="11" t="s">
        <v>142</v>
      </c>
      <c r="O3" s="12" t="s">
        <v>139</v>
      </c>
      <c r="P3" s="11" t="s">
        <v>139</v>
      </c>
      <c r="Q3" s="11" t="s">
        <v>139</v>
      </c>
      <c r="R3" s="11" t="s">
        <v>140</v>
      </c>
      <c r="S3" s="11" t="s">
        <v>140</v>
      </c>
      <c r="T3" s="11" t="s">
        <v>140</v>
      </c>
      <c r="U3" s="11" t="s">
        <v>141</v>
      </c>
      <c r="V3" s="11" t="s">
        <v>141</v>
      </c>
      <c r="W3" s="11" t="s">
        <v>141</v>
      </c>
      <c r="X3" s="11" t="s">
        <v>142</v>
      </c>
      <c r="Y3" s="11" t="s">
        <v>142</v>
      </c>
      <c r="Z3" s="11" t="s">
        <v>142</v>
      </c>
      <c r="AA3" s="12" t="s">
        <v>139</v>
      </c>
      <c r="AB3" s="11" t="s">
        <v>139</v>
      </c>
      <c r="AC3" s="11" t="s">
        <v>139</v>
      </c>
      <c r="AD3" s="11" t="s">
        <v>140</v>
      </c>
      <c r="AE3" s="11" t="s">
        <v>140</v>
      </c>
      <c r="AF3" s="11" t="s">
        <v>140</v>
      </c>
      <c r="AG3" s="11" t="s">
        <v>141</v>
      </c>
      <c r="AH3" s="11" t="s">
        <v>141</v>
      </c>
      <c r="AI3" s="11" t="s">
        <v>141</v>
      </c>
      <c r="AJ3" s="11" t="s">
        <v>142</v>
      </c>
      <c r="AK3" s="11" t="s">
        <v>142</v>
      </c>
      <c r="AL3" s="11" t="s">
        <v>142</v>
      </c>
      <c r="AM3" s="12" t="s">
        <v>139</v>
      </c>
      <c r="AN3" s="11" t="s">
        <v>139</v>
      </c>
      <c r="AO3" s="11" t="s">
        <v>139</v>
      </c>
      <c r="AP3" s="11" t="s">
        <v>140</v>
      </c>
      <c r="AQ3" s="11" t="s">
        <v>140</v>
      </c>
      <c r="AR3" s="11" t="s">
        <v>140</v>
      </c>
      <c r="AS3" s="11" t="s">
        <v>141</v>
      </c>
      <c r="AT3" s="11" t="s">
        <v>141</v>
      </c>
      <c r="AU3" s="11" t="s">
        <v>141</v>
      </c>
      <c r="AV3" s="11" t="s">
        <v>142</v>
      </c>
      <c r="AW3" s="11" t="s">
        <v>142</v>
      </c>
      <c r="AX3" s="11" t="s">
        <v>142</v>
      </c>
    </row>
    <row r="4" spans="1:51" x14ac:dyDescent="0.25">
      <c r="A4" s="76" t="s">
        <v>137</v>
      </c>
      <c r="B4" s="76"/>
      <c r="C4" s="11">
        <v>1</v>
      </c>
      <c r="D4" s="11">
        <f>C4+1</f>
        <v>2</v>
      </c>
      <c r="E4" s="11">
        <f t="shared" ref="E4:AX4" si="0">D4+1</f>
        <v>3</v>
      </c>
      <c r="F4" s="11">
        <f t="shared" si="0"/>
        <v>4</v>
      </c>
      <c r="G4" s="11">
        <f t="shared" si="0"/>
        <v>5</v>
      </c>
      <c r="H4" s="11">
        <f t="shared" si="0"/>
        <v>6</v>
      </c>
      <c r="I4" s="11">
        <f t="shared" si="0"/>
        <v>7</v>
      </c>
      <c r="J4" s="11">
        <f t="shared" si="0"/>
        <v>8</v>
      </c>
      <c r="K4" s="11">
        <f t="shared" si="0"/>
        <v>9</v>
      </c>
      <c r="L4" s="11">
        <f t="shared" si="0"/>
        <v>10</v>
      </c>
      <c r="M4" s="11">
        <f t="shared" si="0"/>
        <v>11</v>
      </c>
      <c r="N4" s="11">
        <f t="shared" si="0"/>
        <v>12</v>
      </c>
      <c r="O4" s="12">
        <f t="shared" si="0"/>
        <v>13</v>
      </c>
      <c r="P4" s="11">
        <f t="shared" si="0"/>
        <v>14</v>
      </c>
      <c r="Q4" s="11">
        <f t="shared" si="0"/>
        <v>15</v>
      </c>
      <c r="R4" s="11">
        <f t="shared" si="0"/>
        <v>16</v>
      </c>
      <c r="S4" s="11">
        <f t="shared" si="0"/>
        <v>17</v>
      </c>
      <c r="T4" s="11">
        <f t="shared" si="0"/>
        <v>18</v>
      </c>
      <c r="U4" s="11">
        <f t="shared" si="0"/>
        <v>19</v>
      </c>
      <c r="V4" s="11">
        <f t="shared" si="0"/>
        <v>20</v>
      </c>
      <c r="W4" s="11">
        <f t="shared" si="0"/>
        <v>21</v>
      </c>
      <c r="X4" s="11">
        <f t="shared" si="0"/>
        <v>22</v>
      </c>
      <c r="Y4" s="11">
        <f t="shared" si="0"/>
        <v>23</v>
      </c>
      <c r="Z4" s="11">
        <f t="shared" si="0"/>
        <v>24</v>
      </c>
      <c r="AA4" s="12">
        <f t="shared" si="0"/>
        <v>25</v>
      </c>
      <c r="AB4" s="11">
        <f t="shared" si="0"/>
        <v>26</v>
      </c>
      <c r="AC4" s="11">
        <f t="shared" si="0"/>
        <v>27</v>
      </c>
      <c r="AD4" s="11">
        <f t="shared" si="0"/>
        <v>28</v>
      </c>
      <c r="AE4" s="11">
        <f t="shared" si="0"/>
        <v>29</v>
      </c>
      <c r="AF4" s="11">
        <f t="shared" si="0"/>
        <v>30</v>
      </c>
      <c r="AG4" s="11">
        <f t="shared" si="0"/>
        <v>31</v>
      </c>
      <c r="AH4" s="11">
        <f t="shared" si="0"/>
        <v>32</v>
      </c>
      <c r="AI4" s="11">
        <f t="shared" si="0"/>
        <v>33</v>
      </c>
      <c r="AJ4" s="11">
        <f t="shared" si="0"/>
        <v>34</v>
      </c>
      <c r="AK4" s="11">
        <f t="shared" si="0"/>
        <v>35</v>
      </c>
      <c r="AL4" s="11">
        <f t="shared" si="0"/>
        <v>36</v>
      </c>
      <c r="AM4" s="12">
        <f t="shared" si="0"/>
        <v>37</v>
      </c>
      <c r="AN4" s="11">
        <f t="shared" si="0"/>
        <v>38</v>
      </c>
      <c r="AO4" s="11">
        <f t="shared" si="0"/>
        <v>39</v>
      </c>
      <c r="AP4" s="11">
        <f t="shared" si="0"/>
        <v>40</v>
      </c>
      <c r="AQ4" s="11">
        <f t="shared" si="0"/>
        <v>41</v>
      </c>
      <c r="AR4" s="11">
        <f t="shared" si="0"/>
        <v>42</v>
      </c>
      <c r="AS4" s="11">
        <f t="shared" si="0"/>
        <v>43</v>
      </c>
      <c r="AT4" s="11">
        <f t="shared" si="0"/>
        <v>44</v>
      </c>
      <c r="AU4" s="11">
        <f t="shared" si="0"/>
        <v>45</v>
      </c>
      <c r="AV4" s="11">
        <f t="shared" si="0"/>
        <v>46</v>
      </c>
      <c r="AW4" s="11">
        <f t="shared" si="0"/>
        <v>47</v>
      </c>
      <c r="AX4" s="11">
        <f t="shared" si="0"/>
        <v>48</v>
      </c>
      <c r="AY4" s="9"/>
    </row>
    <row r="5" spans="1:51" x14ac:dyDescent="0.25">
      <c r="A5" s="9"/>
      <c r="B5" s="9"/>
      <c r="C5" s="13">
        <v>45292</v>
      </c>
      <c r="D5" s="13">
        <v>45323</v>
      </c>
      <c r="E5" s="13">
        <v>45352</v>
      </c>
      <c r="F5" s="13">
        <v>45383</v>
      </c>
      <c r="G5" s="13">
        <v>45413</v>
      </c>
      <c r="H5" s="13">
        <v>45444</v>
      </c>
      <c r="I5" s="13">
        <v>45474</v>
      </c>
      <c r="J5" s="13">
        <v>45505</v>
      </c>
      <c r="K5" s="13">
        <v>45536</v>
      </c>
      <c r="L5" s="13">
        <v>45566</v>
      </c>
      <c r="M5" s="13">
        <v>45597</v>
      </c>
      <c r="N5" s="13">
        <v>45627</v>
      </c>
      <c r="O5" s="14">
        <v>45658</v>
      </c>
      <c r="P5" s="13">
        <v>45689</v>
      </c>
      <c r="Q5" s="13">
        <v>45717</v>
      </c>
      <c r="R5" s="13">
        <v>45748</v>
      </c>
      <c r="S5" s="13">
        <v>45778</v>
      </c>
      <c r="T5" s="13">
        <v>45809</v>
      </c>
      <c r="U5" s="13">
        <v>45839</v>
      </c>
      <c r="V5" s="13">
        <v>45870</v>
      </c>
      <c r="W5" s="13">
        <v>45901</v>
      </c>
      <c r="X5" s="13">
        <v>45931</v>
      </c>
      <c r="Y5" s="13">
        <v>45962</v>
      </c>
      <c r="Z5" s="13">
        <v>45992</v>
      </c>
      <c r="AA5" s="14">
        <v>46023</v>
      </c>
      <c r="AB5" s="13">
        <v>46054</v>
      </c>
      <c r="AC5" s="13">
        <v>46082</v>
      </c>
      <c r="AD5" s="13">
        <v>46113</v>
      </c>
      <c r="AE5" s="13">
        <v>46143</v>
      </c>
      <c r="AF5" s="13">
        <v>46174</v>
      </c>
      <c r="AG5" s="13">
        <v>46204</v>
      </c>
      <c r="AH5" s="13">
        <v>46235</v>
      </c>
      <c r="AI5" s="13">
        <v>46266</v>
      </c>
      <c r="AJ5" s="13">
        <v>46296</v>
      </c>
      <c r="AK5" s="13">
        <v>46327</v>
      </c>
      <c r="AL5" s="13">
        <v>46357</v>
      </c>
      <c r="AM5" s="14">
        <v>46388</v>
      </c>
      <c r="AN5" s="13">
        <v>46419</v>
      </c>
      <c r="AO5" s="13">
        <v>46447</v>
      </c>
      <c r="AP5" s="13">
        <v>46478</v>
      </c>
      <c r="AQ5" s="13">
        <v>46508</v>
      </c>
      <c r="AR5" s="13">
        <v>46539</v>
      </c>
      <c r="AS5" s="13">
        <v>46569</v>
      </c>
      <c r="AT5" s="13">
        <v>46600</v>
      </c>
      <c r="AU5" s="13">
        <v>46631</v>
      </c>
      <c r="AV5" s="13">
        <v>46661</v>
      </c>
      <c r="AW5" s="13">
        <v>46692</v>
      </c>
      <c r="AX5" s="13">
        <v>46722</v>
      </c>
      <c r="AY5" s="9"/>
    </row>
    <row r="7" spans="1:51" s="15" customFormat="1" x14ac:dyDescent="0.25">
      <c r="A7" s="15" t="s">
        <v>53</v>
      </c>
      <c r="N7" s="19">
        <f>'P&amp;L, BS &amp; CF'!O20</f>
        <v>40000</v>
      </c>
      <c r="O7" s="19">
        <f>'P&amp;L, BS &amp; CF'!P20</f>
        <v>80000</v>
      </c>
      <c r="P7" s="19">
        <f>'P&amp;L, BS &amp; CF'!Q20</f>
        <v>120000</v>
      </c>
      <c r="Q7" s="19">
        <f>'P&amp;L, BS &amp; CF'!R20</f>
        <v>280000</v>
      </c>
      <c r="R7" s="19">
        <f>'P&amp;L, BS &amp; CF'!S20</f>
        <v>440000</v>
      </c>
      <c r="S7" s="19">
        <f>'P&amp;L, BS &amp; CF'!T20</f>
        <v>600000</v>
      </c>
      <c r="T7" s="19">
        <f>'P&amp;L, BS &amp; CF'!U20</f>
        <v>900000</v>
      </c>
      <c r="U7" s="19">
        <f>'P&amp;L, BS &amp; CF'!V20</f>
        <v>1200000</v>
      </c>
      <c r="V7" s="19">
        <f>'P&amp;L, BS &amp; CF'!W20</f>
        <v>1500000</v>
      </c>
      <c r="W7" s="19">
        <f>'P&amp;L, BS &amp; CF'!X20</f>
        <v>1800000</v>
      </c>
      <c r="X7" s="19">
        <f>'P&amp;L, BS &amp; CF'!Y20</f>
        <v>2100000</v>
      </c>
      <c r="Y7" s="19">
        <f>'P&amp;L, BS &amp; CF'!Z20</f>
        <v>2400000</v>
      </c>
      <c r="Z7" s="19">
        <f>'P&amp;L, BS &amp; CF'!AA20</f>
        <v>3292000</v>
      </c>
      <c r="AA7" s="19">
        <f>'P&amp;L, BS &amp; CF'!AB20</f>
        <v>4184000</v>
      </c>
      <c r="AB7" s="19">
        <f>'P&amp;L, BS &amp; CF'!AC20</f>
        <v>5076000</v>
      </c>
      <c r="AC7" s="19">
        <f>'P&amp;L, BS &amp; CF'!AD20</f>
        <v>5952000</v>
      </c>
      <c r="AD7" s="19">
        <f>'P&amp;L, BS &amp; CF'!AE20</f>
        <v>6828000</v>
      </c>
      <c r="AE7" s="19">
        <f>'P&amp;L, BS &amp; CF'!AF20</f>
        <v>7704000</v>
      </c>
      <c r="AF7" s="19">
        <f>'P&amp;L, BS &amp; CF'!AG20</f>
        <v>9596000</v>
      </c>
      <c r="AG7" s="19">
        <f>'P&amp;L, BS &amp; CF'!AH20</f>
        <v>11488000</v>
      </c>
      <c r="AH7" s="19">
        <f>'P&amp;L, BS &amp; CF'!AI20</f>
        <v>13380000</v>
      </c>
      <c r="AI7" s="19">
        <f>'P&amp;L, BS &amp; CF'!AJ20</f>
        <v>15272000</v>
      </c>
      <c r="AJ7" s="19">
        <f>'P&amp;L, BS &amp; CF'!AK20</f>
        <v>17164000</v>
      </c>
      <c r="AK7" s="19">
        <f>'P&amp;L, BS &amp; CF'!AL20</f>
        <v>19056000</v>
      </c>
      <c r="AL7" s="19">
        <f>'P&amp;L, BS &amp; CF'!AM20</f>
        <v>24034000</v>
      </c>
      <c r="AM7" s="19">
        <f>'P&amp;L, BS &amp; CF'!AN20</f>
        <v>29012000</v>
      </c>
      <c r="AN7" s="19">
        <f>'P&amp;L, BS &amp; CF'!AO20</f>
        <v>33990000</v>
      </c>
      <c r="AO7" s="19">
        <f>'P&amp;L, BS &amp; CF'!AP20</f>
        <v>38864000</v>
      </c>
      <c r="AP7" s="19">
        <f>'P&amp;L, BS &amp; CF'!AQ20</f>
        <v>43738000</v>
      </c>
      <c r="AQ7" s="19">
        <f>'P&amp;L, BS &amp; CF'!AR20</f>
        <v>48612000</v>
      </c>
      <c r="AR7" s="19">
        <f>'P&amp;L, BS &amp; CF'!AS20</f>
        <v>56710000</v>
      </c>
      <c r="AS7" s="19">
        <f>'P&amp;L, BS &amp; CF'!AT20</f>
        <v>64808000</v>
      </c>
      <c r="AT7" s="19">
        <f>'P&amp;L, BS &amp; CF'!AU20</f>
        <v>72906000</v>
      </c>
      <c r="AU7" s="19">
        <f>'P&amp;L, BS &amp; CF'!AV20</f>
        <v>81004000</v>
      </c>
      <c r="AV7" s="19">
        <f>'P&amp;L, BS &amp; CF'!AW20</f>
        <v>89102000</v>
      </c>
      <c r="AW7" s="19">
        <f>'P&amp;L, BS &amp; CF'!AX20</f>
        <v>97200000</v>
      </c>
      <c r="AX7" s="10"/>
    </row>
    <row r="8" spans="1:51" s="15" customFormat="1" x14ac:dyDescent="0.25"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1" x14ac:dyDescent="0.25">
      <c r="A9" s="10" t="s">
        <v>46</v>
      </c>
      <c r="N9" s="55">
        <f>'Sales Team &amp; Cust Acquisition'!N59</f>
        <v>0.2</v>
      </c>
      <c r="O9" s="55">
        <f>'Sales Team &amp; Cust Acquisition'!O59</f>
        <v>0.2</v>
      </c>
      <c r="P9" s="55">
        <f>'Sales Team &amp; Cust Acquisition'!P59</f>
        <v>0.2</v>
      </c>
      <c r="Q9" s="55">
        <f>'Sales Team &amp; Cust Acquisition'!Q59</f>
        <v>0.2</v>
      </c>
      <c r="R9" s="55">
        <f>'Sales Team &amp; Cust Acquisition'!R59</f>
        <v>0.2</v>
      </c>
      <c r="S9" s="55">
        <f>'Sales Team &amp; Cust Acquisition'!S59</f>
        <v>0.2</v>
      </c>
      <c r="T9" s="55">
        <f>'Sales Team &amp; Cust Acquisition'!T59</f>
        <v>0.2</v>
      </c>
      <c r="U9" s="55">
        <f>'Sales Team &amp; Cust Acquisition'!U59</f>
        <v>0.2</v>
      </c>
      <c r="V9" s="55">
        <f>'Sales Team &amp; Cust Acquisition'!V59</f>
        <v>0.2</v>
      </c>
      <c r="W9" s="55">
        <f>'Sales Team &amp; Cust Acquisition'!W59</f>
        <v>0.2</v>
      </c>
      <c r="X9" s="55">
        <f>'Sales Team &amp; Cust Acquisition'!X59</f>
        <v>0.2</v>
      </c>
      <c r="Y9" s="55">
        <f>'Sales Team &amp; Cust Acquisition'!Y59</f>
        <v>0.2</v>
      </c>
      <c r="Z9" s="55">
        <f>'Sales Team &amp; Cust Acquisition'!Z59</f>
        <v>0.2</v>
      </c>
      <c r="AA9" s="55">
        <f>'Sales Team &amp; Cust Acquisition'!AA59</f>
        <v>0.2</v>
      </c>
      <c r="AB9" s="55">
        <f>'Sales Team &amp; Cust Acquisition'!AB59</f>
        <v>0.2</v>
      </c>
      <c r="AC9" s="55">
        <f>'Sales Team &amp; Cust Acquisition'!AC59</f>
        <v>0.2</v>
      </c>
      <c r="AD9" s="55">
        <f>'Sales Team &amp; Cust Acquisition'!AD59</f>
        <v>0.2</v>
      </c>
      <c r="AE9" s="55">
        <f>'Sales Team &amp; Cust Acquisition'!AE59</f>
        <v>0.2</v>
      </c>
      <c r="AF9" s="55">
        <f>'Sales Team &amp; Cust Acquisition'!AF59</f>
        <v>0.2</v>
      </c>
      <c r="AG9" s="55">
        <f>'Sales Team &amp; Cust Acquisition'!AG59</f>
        <v>0.2</v>
      </c>
      <c r="AH9" s="55">
        <f>'Sales Team &amp; Cust Acquisition'!AH59</f>
        <v>0.2</v>
      </c>
      <c r="AI9" s="55">
        <f>'Sales Team &amp; Cust Acquisition'!AI59</f>
        <v>0.2</v>
      </c>
      <c r="AJ9" s="55">
        <f>'Sales Team &amp; Cust Acquisition'!AJ59</f>
        <v>0.2</v>
      </c>
      <c r="AK9" s="55">
        <f>'Sales Team &amp; Cust Acquisition'!AK59</f>
        <v>0.2</v>
      </c>
      <c r="AL9" s="55">
        <f>'Sales Team &amp; Cust Acquisition'!AL59</f>
        <v>0.2</v>
      </c>
      <c r="AM9" s="55">
        <f>'Sales Team &amp; Cust Acquisition'!AM59</f>
        <v>0.2</v>
      </c>
      <c r="AN9" s="55">
        <f>'Sales Team &amp; Cust Acquisition'!AN59</f>
        <v>0.2</v>
      </c>
      <c r="AO9" s="55">
        <f>'Sales Team &amp; Cust Acquisition'!AO59</f>
        <v>0.2</v>
      </c>
      <c r="AP9" s="55">
        <f>'Sales Team &amp; Cust Acquisition'!AP59</f>
        <v>0.2</v>
      </c>
      <c r="AQ9" s="55">
        <f>'Sales Team &amp; Cust Acquisition'!AQ59</f>
        <v>0.2</v>
      </c>
      <c r="AR9" s="55">
        <f>'Sales Team &amp; Cust Acquisition'!AR59</f>
        <v>0.2</v>
      </c>
      <c r="AS9" s="55">
        <f>'Sales Team &amp; Cust Acquisition'!AS59</f>
        <v>0.2</v>
      </c>
      <c r="AT9" s="55">
        <f>'Sales Team &amp; Cust Acquisition'!AT59</f>
        <v>0.2</v>
      </c>
      <c r="AU9" s="55">
        <f>'Sales Team &amp; Cust Acquisition'!AU59</f>
        <v>0.2</v>
      </c>
      <c r="AV9" s="55">
        <f>'Sales Team &amp; Cust Acquisition'!AV59</f>
        <v>0.2</v>
      </c>
      <c r="AW9" s="55">
        <f>'Sales Team &amp; Cust Acquisition'!AW59</f>
        <v>0.2</v>
      </c>
    </row>
    <row r="10" spans="1:51" x14ac:dyDescent="0.25">
      <c r="O10" s="56"/>
    </row>
    <row r="11" spans="1:51" s="15" customFormat="1" x14ac:dyDescent="0.25">
      <c r="A11" s="15" t="s">
        <v>52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57"/>
      <c r="Y11" s="10"/>
      <c r="Z11" s="57">
        <f>'P&amp;L, BS &amp; CF'!AA20/'P&amp;L, BS &amp; CF'!O20-1</f>
        <v>81.3</v>
      </c>
      <c r="AA11" s="57">
        <f>'P&amp;L, BS &amp; CF'!AB20/'P&amp;L, BS &amp; CF'!P20-1</f>
        <v>51.3</v>
      </c>
      <c r="AB11" s="57">
        <f>'P&amp;L, BS &amp; CF'!AC20/'P&amp;L, BS &amp; CF'!Q20-1</f>
        <v>41.3</v>
      </c>
      <c r="AC11" s="57">
        <f>'P&amp;L, BS &amp; CF'!AD20/'P&amp;L, BS &amp; CF'!R20-1</f>
        <v>20.257142857142856</v>
      </c>
      <c r="AD11" s="57">
        <f>'P&amp;L, BS &amp; CF'!AE20/'P&amp;L, BS &amp; CF'!S20-1</f>
        <v>14.518181818181818</v>
      </c>
      <c r="AE11" s="57">
        <f>'P&amp;L, BS &amp; CF'!AF20/'P&amp;L, BS &amp; CF'!T20-1</f>
        <v>11.84</v>
      </c>
      <c r="AF11" s="57">
        <f>'P&amp;L, BS &amp; CF'!AG20/'P&amp;L, BS &amp; CF'!U20-1</f>
        <v>9.6622222222222227</v>
      </c>
      <c r="AG11" s="57">
        <f>'P&amp;L, BS &amp; CF'!AH20/'P&amp;L, BS &amp; CF'!V20-1</f>
        <v>8.5733333333333341</v>
      </c>
      <c r="AH11" s="57">
        <f>'P&amp;L, BS &amp; CF'!AI20/'P&amp;L, BS &amp; CF'!W20-1</f>
        <v>7.92</v>
      </c>
      <c r="AI11" s="57">
        <f>'P&amp;L, BS &amp; CF'!AJ20/'P&amp;L, BS &amp; CF'!X20-1</f>
        <v>7.4844444444444438</v>
      </c>
      <c r="AJ11" s="57">
        <f>'P&amp;L, BS &amp; CF'!AK20/'P&amp;L, BS &amp; CF'!Y20-1</f>
        <v>7.1733333333333338</v>
      </c>
      <c r="AK11" s="57">
        <f>'P&amp;L, BS &amp; CF'!AL20/'P&amp;L, BS &amp; CF'!Z20-1</f>
        <v>6.94</v>
      </c>
      <c r="AL11" s="57">
        <f>'P&amp;L, BS &amp; CF'!AM20/'P&amp;L, BS &amp; CF'!AA20-1</f>
        <v>6.3007290400972051</v>
      </c>
      <c r="AM11" s="57">
        <f>'P&amp;L, BS &amp; CF'!AN20/'P&amp;L, BS &amp; CF'!AB20-1</f>
        <v>5.9340344168260035</v>
      </c>
      <c r="AN11" s="57">
        <f>'P&amp;L, BS &amp; CF'!AO20/'P&amp;L, BS &amp; CF'!AC20-1</f>
        <v>5.6962174940898347</v>
      </c>
      <c r="AO11" s="57">
        <f>'P&amp;L, BS &amp; CF'!AP20/'P&amp;L, BS &amp; CF'!AD20-1</f>
        <v>5.529569892473118</v>
      </c>
      <c r="AP11" s="57">
        <f>'P&amp;L, BS &amp; CF'!AQ20/'P&amp;L, BS &amp; CF'!AE20-1</f>
        <v>5.4056824838898656</v>
      </c>
      <c r="AQ11" s="57">
        <f>'P&amp;L, BS &amp; CF'!AR20/'P&amp;L, BS &amp; CF'!AF20-1</f>
        <v>5.3099688473520246</v>
      </c>
      <c r="AR11" s="57">
        <f>'P&amp;L, BS &amp; CF'!AS20/'P&amp;L, BS &amp; CF'!AG20-1</f>
        <v>4.9097540641934136</v>
      </c>
      <c r="AS11" s="57">
        <f>'P&amp;L, BS &amp; CF'!AT20/'P&amp;L, BS &amp; CF'!AH20-1</f>
        <v>4.6413649025069637</v>
      </c>
      <c r="AT11" s="57">
        <f>'P&amp;L, BS &amp; CF'!AU20/'P&amp;L, BS &amp; CF'!AI20-1</f>
        <v>4.4488789237668165</v>
      </c>
      <c r="AU11" s="57">
        <f>'P&amp;L, BS &amp; CF'!AV20/'P&amp;L, BS &amp; CF'!AJ20-1</f>
        <v>4.3040859088528025</v>
      </c>
      <c r="AV11" s="57">
        <f>'P&amp;L, BS &amp; CF'!AW20/'P&amp;L, BS &amp; CF'!AK20-1</f>
        <v>4.1912141691913307</v>
      </c>
      <c r="AW11" s="57">
        <f>'P&amp;L, BS &amp; CF'!AX20/'P&amp;L, BS &amp; CF'!AL20-1</f>
        <v>4.1007556675062968</v>
      </c>
      <c r="AX11" s="10"/>
    </row>
    <row r="13" spans="1:51" x14ac:dyDescent="0.25">
      <c r="A13" s="33" t="s">
        <v>51</v>
      </c>
    </row>
    <row r="14" spans="1:51" x14ac:dyDescent="0.25">
      <c r="A14" s="10" t="s">
        <v>47</v>
      </c>
      <c r="Z14" s="34">
        <f>'Sales Team &amp; Cust Acquisition'!N17/12</f>
        <v>3333.3333333333335</v>
      </c>
      <c r="AA14" s="34">
        <f>'Sales Team &amp; Cust Acquisition'!O17/12</f>
        <v>3333.3333333333335</v>
      </c>
      <c r="AB14" s="34">
        <f>'Sales Team &amp; Cust Acquisition'!P17/12</f>
        <v>3333.3333333333335</v>
      </c>
      <c r="AC14" s="34">
        <f>'Sales Team &amp; Cust Acquisition'!Q17/12</f>
        <v>13333.333333333334</v>
      </c>
      <c r="AD14" s="34">
        <f>'Sales Team &amp; Cust Acquisition'!R17/12</f>
        <v>13333.333333333334</v>
      </c>
      <c r="AE14" s="34">
        <f>'Sales Team &amp; Cust Acquisition'!S17/12</f>
        <v>13333.333333333334</v>
      </c>
      <c r="AF14" s="34">
        <f>'Sales Team &amp; Cust Acquisition'!T17/12</f>
        <v>25000</v>
      </c>
      <c r="AG14" s="34">
        <f>'Sales Team &amp; Cust Acquisition'!U17/12</f>
        <v>25000</v>
      </c>
      <c r="AH14" s="34">
        <f>'Sales Team &amp; Cust Acquisition'!V17/12</f>
        <v>25000</v>
      </c>
      <c r="AI14" s="34">
        <f>'Sales Team &amp; Cust Acquisition'!W17/12</f>
        <v>25000</v>
      </c>
      <c r="AJ14" s="34">
        <f>'Sales Team &amp; Cust Acquisition'!X17/12</f>
        <v>25000</v>
      </c>
      <c r="AK14" s="34">
        <f>'Sales Team &amp; Cust Acquisition'!Y17/12</f>
        <v>25000</v>
      </c>
      <c r="AL14" s="34">
        <f>'Sales Team &amp; Cust Acquisition'!Z17/12</f>
        <v>73333.333333333328</v>
      </c>
      <c r="AM14" s="34">
        <f>'Sales Team &amp; Cust Acquisition'!AA17/12</f>
        <v>73333.333333333328</v>
      </c>
      <c r="AN14" s="34">
        <f>'Sales Team &amp; Cust Acquisition'!AB17/12</f>
        <v>73333.333333333328</v>
      </c>
      <c r="AO14" s="34">
        <f>'Sales Team &amp; Cust Acquisition'!AC17/12</f>
        <v>73333.333333333328</v>
      </c>
      <c r="AP14" s="34">
        <f>'Sales Team &amp; Cust Acquisition'!AD17/12</f>
        <v>73333.333333333328</v>
      </c>
      <c r="AQ14" s="34">
        <f>'Sales Team &amp; Cust Acquisition'!AE17/12</f>
        <v>73333.333333333328</v>
      </c>
      <c r="AR14" s="34">
        <f>'Sales Team &amp; Cust Acquisition'!AF17/12</f>
        <v>156666.66666666666</v>
      </c>
      <c r="AS14" s="34">
        <f>'Sales Team &amp; Cust Acquisition'!AG17/12</f>
        <v>156666.66666666666</v>
      </c>
      <c r="AT14" s="34">
        <f>'Sales Team &amp; Cust Acquisition'!AH17/12</f>
        <v>156666.66666666666</v>
      </c>
      <c r="AU14" s="34">
        <f>'Sales Team &amp; Cust Acquisition'!AI17/12</f>
        <v>156666.66666666666</v>
      </c>
      <c r="AV14" s="34">
        <f>'Sales Team &amp; Cust Acquisition'!AJ17/12</f>
        <v>156666.66666666666</v>
      </c>
      <c r="AW14" s="34">
        <f>'Sales Team &amp; Cust Acquisition'!AK17/12</f>
        <v>156666.66666666666</v>
      </c>
      <c r="AX14" s="58"/>
    </row>
    <row r="15" spans="1:51" x14ac:dyDescent="0.25">
      <c r="A15" s="10" t="s">
        <v>48</v>
      </c>
      <c r="Z15" s="34">
        <f>'Sales Team &amp; Cust Acquisition'!Z58*'Sales Team &amp; Cust Acquisition'!Z52/12</f>
        <v>0</v>
      </c>
      <c r="AA15" s="34">
        <f>'Sales Team &amp; Cust Acquisition'!AA58*'Sales Team &amp; Cust Acquisition'!AA52/12</f>
        <v>0</v>
      </c>
      <c r="AB15" s="34">
        <f>'Sales Team &amp; Cust Acquisition'!AB58*'Sales Team &amp; Cust Acquisition'!AB52/12</f>
        <v>0</v>
      </c>
      <c r="AC15" s="34">
        <f>'Sales Team &amp; Cust Acquisition'!AC58*'Sales Team &amp; Cust Acquisition'!AC52/12</f>
        <v>-3333.3333333333335</v>
      </c>
      <c r="AD15" s="34">
        <f>'Sales Team &amp; Cust Acquisition'!AD58*'Sales Team &amp; Cust Acquisition'!AD52/12</f>
        <v>-3333.3333333333335</v>
      </c>
      <c r="AE15" s="34">
        <f>'Sales Team &amp; Cust Acquisition'!AE58*'Sales Team &amp; Cust Acquisition'!AE52/12</f>
        <v>-3333.3333333333335</v>
      </c>
      <c r="AF15" s="34">
        <f>'Sales Team &amp; Cust Acquisition'!AF58*'Sales Team &amp; Cust Acquisition'!AF52/12</f>
        <v>-5000</v>
      </c>
      <c r="AG15" s="34">
        <f>'Sales Team &amp; Cust Acquisition'!AG58*'Sales Team &amp; Cust Acquisition'!AG52/12</f>
        <v>-5000</v>
      </c>
      <c r="AH15" s="34">
        <f>'Sales Team &amp; Cust Acquisition'!AH58*'Sales Team &amp; Cust Acquisition'!AH52/12</f>
        <v>-5000</v>
      </c>
      <c r="AI15" s="34">
        <f>'Sales Team &amp; Cust Acquisition'!AI58*'Sales Team &amp; Cust Acquisition'!AI52/12</f>
        <v>-5000</v>
      </c>
      <c r="AJ15" s="34">
        <f>'Sales Team &amp; Cust Acquisition'!AJ58*'Sales Team &amp; Cust Acquisition'!AJ52/12</f>
        <v>-5000</v>
      </c>
      <c r="AK15" s="34">
        <f>'Sales Team &amp; Cust Acquisition'!AK58*'Sales Team &amp; Cust Acquisition'!AK52/12</f>
        <v>-5000</v>
      </c>
      <c r="AL15" s="34">
        <f>'Sales Team &amp; Cust Acquisition'!AL58*'Sales Team &amp; Cust Acquisition'!AL52/12</f>
        <v>-15000</v>
      </c>
      <c r="AM15" s="34">
        <f>'Sales Team &amp; Cust Acquisition'!AM58*'Sales Team &amp; Cust Acquisition'!AM52/12</f>
        <v>-15000</v>
      </c>
      <c r="AN15" s="34">
        <f>'Sales Team &amp; Cust Acquisition'!AN58*'Sales Team &amp; Cust Acquisition'!AN52/12</f>
        <v>-15000</v>
      </c>
      <c r="AO15" s="34">
        <f>'Sales Team &amp; Cust Acquisition'!AO58*'Sales Team &amp; Cust Acquisition'!AO52/12</f>
        <v>-15000</v>
      </c>
      <c r="AP15" s="34">
        <f>'Sales Team &amp; Cust Acquisition'!AP58*'Sales Team &amp; Cust Acquisition'!AP52/12</f>
        <v>-15000</v>
      </c>
      <c r="AQ15" s="34">
        <f>'Sales Team &amp; Cust Acquisition'!AQ58*'Sales Team &amp; Cust Acquisition'!AQ52/12</f>
        <v>-15000</v>
      </c>
      <c r="AR15" s="34">
        <f>'Sales Team &amp; Cust Acquisition'!AR58*'Sales Team &amp; Cust Acquisition'!AR52/12</f>
        <v>-31666.666666666668</v>
      </c>
      <c r="AS15" s="34">
        <f>'Sales Team &amp; Cust Acquisition'!AS58*'Sales Team &amp; Cust Acquisition'!AS52/12</f>
        <v>-31666.666666666668</v>
      </c>
      <c r="AT15" s="34">
        <f>'Sales Team &amp; Cust Acquisition'!AT58*'Sales Team &amp; Cust Acquisition'!AT52/12</f>
        <v>-31666.666666666668</v>
      </c>
      <c r="AU15" s="34">
        <f>'Sales Team &amp; Cust Acquisition'!AU58*'Sales Team &amp; Cust Acquisition'!AU52/12</f>
        <v>-31666.666666666668</v>
      </c>
      <c r="AV15" s="34">
        <f>'Sales Team &amp; Cust Acquisition'!AV58*'Sales Team &amp; Cust Acquisition'!AV52/12</f>
        <v>-31666.666666666668</v>
      </c>
      <c r="AW15" s="34">
        <f>'Sales Team &amp; Cust Acquisition'!AW58*'Sales Team &amp; Cust Acquisition'!AW52/12</f>
        <v>-31666.666666666668</v>
      </c>
      <c r="AX15" s="37"/>
    </row>
    <row r="16" spans="1:51" x14ac:dyDescent="0.25">
      <c r="A16" s="10" t="s">
        <v>49</v>
      </c>
      <c r="Z16" s="34">
        <f>'Sales Team &amp; Cust Acquisition'!Z62/12</f>
        <v>1000</v>
      </c>
      <c r="AA16" s="34">
        <f>'Sales Team &amp; Cust Acquisition'!AA62/12</f>
        <v>1000</v>
      </c>
      <c r="AB16" s="34">
        <f>'Sales Team &amp; Cust Acquisition'!AB62/12</f>
        <v>1000</v>
      </c>
      <c r="AC16" s="34">
        <f>'Sales Team &amp; Cust Acquisition'!AC62/12</f>
        <v>3000</v>
      </c>
      <c r="AD16" s="34">
        <f>'Sales Team &amp; Cust Acquisition'!AD62/12</f>
        <v>3000</v>
      </c>
      <c r="AE16" s="34">
        <f>'Sales Team &amp; Cust Acquisition'!AE62/12</f>
        <v>3000</v>
      </c>
      <c r="AF16" s="34">
        <f>'Sales Team &amp; Cust Acquisition'!AF62/12</f>
        <v>6000</v>
      </c>
      <c r="AG16" s="34">
        <f>'Sales Team &amp; Cust Acquisition'!AG62/12</f>
        <v>6000</v>
      </c>
      <c r="AH16" s="34">
        <f>'Sales Team &amp; Cust Acquisition'!AH62/12</f>
        <v>6000</v>
      </c>
      <c r="AI16" s="34">
        <f>'Sales Team &amp; Cust Acquisition'!AI62/12</f>
        <v>6000</v>
      </c>
      <c r="AJ16" s="34">
        <f>'Sales Team &amp; Cust Acquisition'!AJ62/12</f>
        <v>6000</v>
      </c>
      <c r="AK16" s="34">
        <f>'Sales Team &amp; Cust Acquisition'!AK62/12</f>
        <v>6000</v>
      </c>
      <c r="AL16" s="34">
        <f>'Sales Team &amp; Cust Acquisition'!AL62/12</f>
        <v>17500</v>
      </c>
      <c r="AM16" s="34">
        <f>'Sales Team &amp; Cust Acquisition'!AM62/12</f>
        <v>17500</v>
      </c>
      <c r="AN16" s="34">
        <f>'Sales Team &amp; Cust Acquisition'!AN62/12</f>
        <v>17500</v>
      </c>
      <c r="AO16" s="34">
        <f>'Sales Team &amp; Cust Acquisition'!AO62/12</f>
        <v>17500</v>
      </c>
      <c r="AP16" s="34">
        <f>'Sales Team &amp; Cust Acquisition'!AP62/12</f>
        <v>17500</v>
      </c>
      <c r="AQ16" s="34">
        <f>'Sales Team &amp; Cust Acquisition'!AQ62/12</f>
        <v>17500</v>
      </c>
      <c r="AR16" s="34">
        <f>'Sales Team &amp; Cust Acquisition'!AR62/12</f>
        <v>37500</v>
      </c>
      <c r="AS16" s="34">
        <f>'Sales Team &amp; Cust Acquisition'!AS62/12</f>
        <v>37500</v>
      </c>
      <c r="AT16" s="34">
        <f>'Sales Team &amp; Cust Acquisition'!AT62/12</f>
        <v>37500</v>
      </c>
      <c r="AU16" s="34">
        <f>'Sales Team &amp; Cust Acquisition'!AU62/12</f>
        <v>37500</v>
      </c>
      <c r="AV16" s="34">
        <f>'Sales Team &amp; Cust Acquisition'!AV62/12</f>
        <v>37500</v>
      </c>
      <c r="AW16" s="34">
        <f>'Sales Team &amp; Cust Acquisition'!AW62/12</f>
        <v>37500</v>
      </c>
      <c r="AX16" s="37"/>
    </row>
    <row r="17" spans="1:50" x14ac:dyDescent="0.25">
      <c r="A17" s="10" t="s">
        <v>50</v>
      </c>
      <c r="Z17" s="34">
        <f>SUM(Z14:Z16)</f>
        <v>4333.3333333333339</v>
      </c>
      <c r="AA17" s="34">
        <f t="shared" ref="AA17:AF17" si="1">SUM(AA14:AA16)</f>
        <v>4333.3333333333339</v>
      </c>
      <c r="AB17" s="34">
        <f t="shared" si="1"/>
        <v>4333.3333333333339</v>
      </c>
      <c r="AC17" s="34">
        <f t="shared" si="1"/>
        <v>13000</v>
      </c>
      <c r="AD17" s="34">
        <f t="shared" si="1"/>
        <v>13000</v>
      </c>
      <c r="AE17" s="34">
        <f t="shared" si="1"/>
        <v>13000</v>
      </c>
      <c r="AF17" s="34">
        <f t="shared" si="1"/>
        <v>26000</v>
      </c>
      <c r="AG17" s="34">
        <f t="shared" ref="AG17" si="2">SUM(AG14:AG16)</f>
        <v>26000</v>
      </c>
      <c r="AH17" s="34">
        <f t="shared" ref="AH17" si="3">SUM(AH14:AH16)</f>
        <v>26000</v>
      </c>
      <c r="AI17" s="34">
        <f t="shared" ref="AI17" si="4">SUM(AI14:AI16)</f>
        <v>26000</v>
      </c>
      <c r="AJ17" s="34">
        <f t="shared" ref="AJ17" si="5">SUM(AJ14:AJ16)</f>
        <v>26000</v>
      </c>
      <c r="AK17" s="34">
        <f t="shared" ref="AK17" si="6">SUM(AK14:AK16)</f>
        <v>26000</v>
      </c>
      <c r="AL17" s="34">
        <f t="shared" ref="AL17" si="7">SUM(AL14:AL16)</f>
        <v>75833.333333333328</v>
      </c>
      <c r="AM17" s="34">
        <f t="shared" ref="AM17" si="8">SUM(AM14:AM16)</f>
        <v>75833.333333333328</v>
      </c>
      <c r="AN17" s="34">
        <f t="shared" ref="AN17" si="9">SUM(AN14:AN16)</f>
        <v>75833.333333333328</v>
      </c>
      <c r="AO17" s="34">
        <f t="shared" ref="AO17" si="10">SUM(AO14:AO16)</f>
        <v>75833.333333333328</v>
      </c>
      <c r="AP17" s="34">
        <f t="shared" ref="AP17" si="11">SUM(AP14:AP16)</f>
        <v>75833.333333333328</v>
      </c>
      <c r="AQ17" s="34">
        <f t="shared" ref="AQ17" si="12">SUM(AQ14:AQ16)</f>
        <v>75833.333333333328</v>
      </c>
      <c r="AR17" s="34">
        <f t="shared" ref="AR17" si="13">SUM(AR14:AR16)</f>
        <v>162500</v>
      </c>
      <c r="AS17" s="34">
        <f t="shared" ref="AS17" si="14">SUM(AS14:AS16)</f>
        <v>162500</v>
      </c>
      <c r="AT17" s="34">
        <f t="shared" ref="AT17" si="15">SUM(AT14:AT16)</f>
        <v>162500</v>
      </c>
      <c r="AU17" s="34">
        <f t="shared" ref="AU17" si="16">SUM(AU14:AU16)</f>
        <v>162500</v>
      </c>
      <c r="AV17" s="34">
        <f t="shared" ref="AV17" si="17">SUM(AV14:AV16)</f>
        <v>162500</v>
      </c>
      <c r="AW17" s="34">
        <f t="shared" ref="AW17" si="18">SUM(AW14:AW16)</f>
        <v>162500</v>
      </c>
      <c r="AX17" s="25"/>
    </row>
    <row r="18" spans="1:50" s="15" customFormat="1" x14ac:dyDescent="0.25">
      <c r="A18" s="15" t="s">
        <v>51</v>
      </c>
      <c r="Z18" s="59">
        <f>Z17/Z14</f>
        <v>1.3</v>
      </c>
      <c r="AA18" s="59">
        <f t="shared" ref="AA18:AW18" si="19">AA17/AA14</f>
        <v>1.3</v>
      </c>
      <c r="AB18" s="59">
        <f t="shared" si="19"/>
        <v>1.3</v>
      </c>
      <c r="AC18" s="59">
        <f t="shared" si="19"/>
        <v>0.97499999999999998</v>
      </c>
      <c r="AD18" s="59">
        <f t="shared" si="19"/>
        <v>0.97499999999999998</v>
      </c>
      <c r="AE18" s="59">
        <f t="shared" si="19"/>
        <v>0.97499999999999998</v>
      </c>
      <c r="AF18" s="59">
        <f t="shared" si="19"/>
        <v>1.04</v>
      </c>
      <c r="AG18" s="59">
        <f t="shared" si="19"/>
        <v>1.04</v>
      </c>
      <c r="AH18" s="59">
        <f t="shared" si="19"/>
        <v>1.04</v>
      </c>
      <c r="AI18" s="59">
        <f t="shared" si="19"/>
        <v>1.04</v>
      </c>
      <c r="AJ18" s="59">
        <f t="shared" si="19"/>
        <v>1.04</v>
      </c>
      <c r="AK18" s="59">
        <f t="shared" si="19"/>
        <v>1.04</v>
      </c>
      <c r="AL18" s="59">
        <f t="shared" si="19"/>
        <v>1.0340909090909092</v>
      </c>
      <c r="AM18" s="59">
        <f t="shared" si="19"/>
        <v>1.0340909090909092</v>
      </c>
      <c r="AN18" s="59">
        <f t="shared" si="19"/>
        <v>1.0340909090909092</v>
      </c>
      <c r="AO18" s="59">
        <f t="shared" si="19"/>
        <v>1.0340909090909092</v>
      </c>
      <c r="AP18" s="59">
        <f t="shared" si="19"/>
        <v>1.0340909090909092</v>
      </c>
      <c r="AQ18" s="59">
        <f t="shared" si="19"/>
        <v>1.0340909090909092</v>
      </c>
      <c r="AR18" s="59">
        <f t="shared" si="19"/>
        <v>1.0372340425531916</v>
      </c>
      <c r="AS18" s="59">
        <f t="shared" si="19"/>
        <v>1.0372340425531916</v>
      </c>
      <c r="AT18" s="59">
        <f t="shared" si="19"/>
        <v>1.0372340425531916</v>
      </c>
      <c r="AU18" s="59">
        <f t="shared" si="19"/>
        <v>1.0372340425531916</v>
      </c>
      <c r="AV18" s="59">
        <f t="shared" si="19"/>
        <v>1.0372340425531916</v>
      </c>
      <c r="AW18" s="59">
        <f t="shared" si="19"/>
        <v>1.0372340425531916</v>
      </c>
      <c r="AX18" s="44"/>
    </row>
    <row r="19" spans="1:50" s="15" customFormat="1" x14ac:dyDescent="0.25"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s="15" customFormat="1" x14ac:dyDescent="0.25">
      <c r="A20" s="15" t="s">
        <v>10</v>
      </c>
      <c r="N20" s="21">
        <f>'Sales Team &amp; Cust Acquisition'!N52/'Sales Team &amp; Cust Acquisition'!N59</f>
        <v>100000</v>
      </c>
      <c r="O20" s="21">
        <f>'Sales Team &amp; Cust Acquisition'!O52/'Sales Team &amp; Cust Acquisition'!O59</f>
        <v>100000</v>
      </c>
      <c r="P20" s="21">
        <f>'Sales Team &amp; Cust Acquisition'!P52/'Sales Team &amp; Cust Acquisition'!P59</f>
        <v>100000</v>
      </c>
      <c r="Q20" s="21">
        <f>'Sales Team &amp; Cust Acquisition'!Q52/'Sales Team &amp; Cust Acquisition'!Q59</f>
        <v>100000</v>
      </c>
      <c r="R20" s="21">
        <f>'Sales Team &amp; Cust Acquisition'!R52/'Sales Team &amp; Cust Acquisition'!R59</f>
        <v>100000</v>
      </c>
      <c r="S20" s="21">
        <f>'Sales Team &amp; Cust Acquisition'!S52/'Sales Team &amp; Cust Acquisition'!S59</f>
        <v>100000</v>
      </c>
      <c r="T20" s="21">
        <f>'Sales Team &amp; Cust Acquisition'!T52/'Sales Team &amp; Cust Acquisition'!T59</f>
        <v>100000</v>
      </c>
      <c r="U20" s="21">
        <f>'Sales Team &amp; Cust Acquisition'!U52/'Sales Team &amp; Cust Acquisition'!U59</f>
        <v>100000</v>
      </c>
      <c r="V20" s="21">
        <f>'Sales Team &amp; Cust Acquisition'!V52/'Sales Team &amp; Cust Acquisition'!V59</f>
        <v>100000</v>
      </c>
      <c r="W20" s="21">
        <f>'Sales Team &amp; Cust Acquisition'!W52/'Sales Team &amp; Cust Acquisition'!W59</f>
        <v>100000</v>
      </c>
      <c r="X20" s="21">
        <f>'Sales Team &amp; Cust Acquisition'!X52/'Sales Team &amp; Cust Acquisition'!X59</f>
        <v>100000</v>
      </c>
      <c r="Y20" s="21">
        <f>'Sales Team &amp; Cust Acquisition'!Y52/'Sales Team &amp; Cust Acquisition'!Y59</f>
        <v>100000</v>
      </c>
      <c r="Z20" s="21">
        <f>'Sales Team &amp; Cust Acquisition'!Z52/'Sales Team &amp; Cust Acquisition'!Z59</f>
        <v>100000</v>
      </c>
      <c r="AA20" s="21">
        <f>'Sales Team &amp; Cust Acquisition'!AA52/'Sales Team &amp; Cust Acquisition'!AA59</f>
        <v>100000</v>
      </c>
      <c r="AB20" s="21">
        <f>'Sales Team &amp; Cust Acquisition'!AB52/'Sales Team &amp; Cust Acquisition'!AB59</f>
        <v>100000</v>
      </c>
      <c r="AC20" s="21">
        <f>'Sales Team &amp; Cust Acquisition'!AC52/'Sales Team &amp; Cust Acquisition'!AC59</f>
        <v>100000</v>
      </c>
      <c r="AD20" s="21">
        <f>'Sales Team &amp; Cust Acquisition'!AD52/'Sales Team &amp; Cust Acquisition'!AD59</f>
        <v>100000</v>
      </c>
      <c r="AE20" s="21">
        <f>'Sales Team &amp; Cust Acquisition'!AE52/'Sales Team &amp; Cust Acquisition'!AE59</f>
        <v>100000</v>
      </c>
      <c r="AF20" s="21">
        <f>'Sales Team &amp; Cust Acquisition'!AF52/'Sales Team &amp; Cust Acquisition'!AF59</f>
        <v>100000</v>
      </c>
      <c r="AG20" s="21">
        <f>'Sales Team &amp; Cust Acquisition'!AG52/'Sales Team &amp; Cust Acquisition'!AG59</f>
        <v>100000</v>
      </c>
      <c r="AH20" s="21">
        <f>'Sales Team &amp; Cust Acquisition'!AH52/'Sales Team &amp; Cust Acquisition'!AH59</f>
        <v>100000</v>
      </c>
      <c r="AI20" s="21">
        <f>'Sales Team &amp; Cust Acquisition'!AI52/'Sales Team &amp; Cust Acquisition'!AI59</f>
        <v>100000</v>
      </c>
      <c r="AJ20" s="21">
        <f>'Sales Team &amp; Cust Acquisition'!AJ52/'Sales Team &amp; Cust Acquisition'!AJ59</f>
        <v>100000</v>
      </c>
      <c r="AK20" s="21">
        <f>'Sales Team &amp; Cust Acquisition'!AK52/'Sales Team &amp; Cust Acquisition'!AK59</f>
        <v>100000</v>
      </c>
      <c r="AL20" s="21">
        <f>'Sales Team &amp; Cust Acquisition'!AL52/'Sales Team &amp; Cust Acquisition'!AL59</f>
        <v>100000</v>
      </c>
      <c r="AM20" s="21">
        <f>'Sales Team &amp; Cust Acquisition'!AM52/'Sales Team &amp; Cust Acquisition'!AM59</f>
        <v>100000</v>
      </c>
      <c r="AN20" s="21">
        <f>'Sales Team &amp; Cust Acquisition'!AN52/'Sales Team &amp; Cust Acquisition'!AN59</f>
        <v>100000</v>
      </c>
      <c r="AO20" s="21">
        <f>'Sales Team &amp; Cust Acquisition'!AO52/'Sales Team &amp; Cust Acquisition'!AO59</f>
        <v>100000</v>
      </c>
      <c r="AP20" s="21">
        <f>'Sales Team &amp; Cust Acquisition'!AP52/'Sales Team &amp; Cust Acquisition'!AP59</f>
        <v>100000</v>
      </c>
      <c r="AQ20" s="21">
        <f>'Sales Team &amp; Cust Acquisition'!AQ52/'Sales Team &amp; Cust Acquisition'!AQ59</f>
        <v>100000</v>
      </c>
      <c r="AR20" s="21">
        <f>'Sales Team &amp; Cust Acquisition'!AR52/'Sales Team &amp; Cust Acquisition'!AR59</f>
        <v>100000</v>
      </c>
      <c r="AS20" s="21">
        <f>'Sales Team &amp; Cust Acquisition'!AS52/'Sales Team &amp; Cust Acquisition'!AS59</f>
        <v>100000</v>
      </c>
      <c r="AT20" s="21">
        <f>'Sales Team &amp; Cust Acquisition'!AT52/'Sales Team &amp; Cust Acquisition'!AT59</f>
        <v>100000</v>
      </c>
      <c r="AU20" s="21">
        <f>'Sales Team &amp; Cust Acquisition'!AU52/'Sales Team &amp; Cust Acquisition'!AU59</f>
        <v>100000</v>
      </c>
      <c r="AV20" s="21">
        <f>'Sales Team &amp; Cust Acquisition'!AV52/'Sales Team &amp; Cust Acquisition'!AV59</f>
        <v>100000</v>
      </c>
      <c r="AW20" s="21">
        <f>'Sales Team &amp; Cust Acquisition'!AW52/'Sales Team &amp; Cust Acquisition'!AW59</f>
        <v>100000</v>
      </c>
    </row>
    <row r="22" spans="1:50" x14ac:dyDescent="0.25">
      <c r="A22" s="60" t="s">
        <v>13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</row>
    <row r="23" spans="1:50" x14ac:dyDescent="0.25">
      <c r="A23" s="10" t="s">
        <v>11</v>
      </c>
      <c r="N23" s="61">
        <f>'Sales Team &amp; Cust Acquisition'!N38</f>
        <v>25000</v>
      </c>
      <c r="O23" s="61">
        <f>'Sales Team &amp; Cust Acquisition'!O38</f>
        <v>25000</v>
      </c>
      <c r="P23" s="61">
        <f>'Sales Team &amp; Cust Acquisition'!P38</f>
        <v>25000</v>
      </c>
      <c r="Q23" s="61">
        <f>'Sales Team &amp; Cust Acquisition'!Q38</f>
        <v>75000</v>
      </c>
      <c r="R23" s="61">
        <f>'Sales Team &amp; Cust Acquisition'!R38</f>
        <v>75000</v>
      </c>
      <c r="S23" s="61">
        <f>'Sales Team &amp; Cust Acquisition'!S38</f>
        <v>75000</v>
      </c>
      <c r="T23" s="61">
        <f>'Sales Team &amp; Cust Acquisition'!T38</f>
        <v>150000</v>
      </c>
      <c r="U23" s="61">
        <f>'Sales Team &amp; Cust Acquisition'!U38</f>
        <v>150000</v>
      </c>
      <c r="V23" s="61">
        <f>'Sales Team &amp; Cust Acquisition'!V38</f>
        <v>150000</v>
      </c>
      <c r="W23" s="61">
        <f>'Sales Team &amp; Cust Acquisition'!W38</f>
        <v>150000</v>
      </c>
      <c r="X23" s="61">
        <f>'Sales Team &amp; Cust Acquisition'!X38</f>
        <v>150000</v>
      </c>
      <c r="Y23" s="61">
        <f>'Sales Team &amp; Cust Acquisition'!Y38</f>
        <v>150000</v>
      </c>
      <c r="Z23" s="61">
        <f>'Sales Team &amp; Cust Acquisition'!Z38</f>
        <v>350000</v>
      </c>
      <c r="AA23" s="61">
        <f>'Sales Team &amp; Cust Acquisition'!AA38</f>
        <v>350000</v>
      </c>
      <c r="AB23" s="61">
        <f>'Sales Team &amp; Cust Acquisition'!AB38</f>
        <v>350000</v>
      </c>
      <c r="AC23" s="61">
        <f>'Sales Team &amp; Cust Acquisition'!AC38</f>
        <v>350000</v>
      </c>
      <c r="AD23" s="61">
        <f>'Sales Team &amp; Cust Acquisition'!AD38</f>
        <v>350000</v>
      </c>
      <c r="AE23" s="61">
        <f>'Sales Team &amp; Cust Acquisition'!AE38</f>
        <v>350000</v>
      </c>
      <c r="AF23" s="61">
        <f>'Sales Team &amp; Cust Acquisition'!AF38</f>
        <v>750000</v>
      </c>
      <c r="AG23" s="61">
        <f>'Sales Team &amp; Cust Acquisition'!AG38</f>
        <v>750000</v>
      </c>
      <c r="AH23" s="61">
        <f>'Sales Team &amp; Cust Acquisition'!AH38</f>
        <v>750000</v>
      </c>
      <c r="AI23" s="61">
        <f>'Sales Team &amp; Cust Acquisition'!AI38</f>
        <v>750000</v>
      </c>
      <c r="AJ23" s="61">
        <f>'Sales Team &amp; Cust Acquisition'!AJ38</f>
        <v>750000</v>
      </c>
      <c r="AK23" s="61">
        <f>'Sales Team &amp; Cust Acquisition'!AK38</f>
        <v>750000</v>
      </c>
      <c r="AL23" s="61">
        <f>'Sales Team &amp; Cust Acquisition'!AL38</f>
        <v>1500000</v>
      </c>
      <c r="AM23" s="61">
        <f>'Sales Team &amp; Cust Acquisition'!AM38</f>
        <v>1500000</v>
      </c>
      <c r="AN23" s="61">
        <f>'Sales Team &amp; Cust Acquisition'!AN38</f>
        <v>1500000</v>
      </c>
      <c r="AO23" s="61">
        <f>'Sales Team &amp; Cust Acquisition'!AO38</f>
        <v>1500000</v>
      </c>
      <c r="AP23" s="61">
        <f>'Sales Team &amp; Cust Acquisition'!AP38</f>
        <v>1500000</v>
      </c>
      <c r="AQ23" s="61">
        <f>'Sales Team &amp; Cust Acquisition'!AQ38</f>
        <v>1500000</v>
      </c>
      <c r="AR23" s="61">
        <f>'Sales Team &amp; Cust Acquisition'!AR38</f>
        <v>2500000</v>
      </c>
      <c r="AS23" s="61">
        <f>'Sales Team &amp; Cust Acquisition'!AS38</f>
        <v>2500000</v>
      </c>
      <c r="AT23" s="61">
        <f>'Sales Team &amp; Cust Acquisition'!AT38</f>
        <v>2500000</v>
      </c>
      <c r="AU23" s="61">
        <f>'Sales Team &amp; Cust Acquisition'!AU38</f>
        <v>2500000</v>
      </c>
      <c r="AV23" s="61">
        <f>'Sales Team &amp; Cust Acquisition'!AV38</f>
        <v>2500000</v>
      </c>
      <c r="AW23" s="61">
        <f>'Sales Team &amp; Cust Acquisition'!AW38</f>
        <v>2500000</v>
      </c>
    </row>
    <row r="24" spans="1:50" x14ac:dyDescent="0.25">
      <c r="A24" s="10" t="s">
        <v>12</v>
      </c>
      <c r="N24" s="34">
        <f>'Sales Team &amp; Cust Acquisition'!N70</f>
        <v>4000</v>
      </c>
      <c r="O24" s="34">
        <f>'Sales Team &amp; Cust Acquisition'!O70</f>
        <v>4000</v>
      </c>
      <c r="P24" s="34">
        <f>'Sales Team &amp; Cust Acquisition'!P70</f>
        <v>4000</v>
      </c>
      <c r="Q24" s="34">
        <f>'Sales Team &amp; Cust Acquisition'!Q70</f>
        <v>16000</v>
      </c>
      <c r="R24" s="34">
        <f>'Sales Team &amp; Cust Acquisition'!R70</f>
        <v>16000</v>
      </c>
      <c r="S24" s="34">
        <f>'Sales Team &amp; Cust Acquisition'!S70</f>
        <v>16000</v>
      </c>
      <c r="T24" s="34">
        <f>'Sales Team &amp; Cust Acquisition'!T70</f>
        <v>30000</v>
      </c>
      <c r="U24" s="34">
        <f>'Sales Team &amp; Cust Acquisition'!U70</f>
        <v>30000</v>
      </c>
      <c r="V24" s="34">
        <f>'Sales Team &amp; Cust Acquisition'!V70</f>
        <v>30000</v>
      </c>
      <c r="W24" s="34">
        <f>'Sales Team &amp; Cust Acquisition'!W70</f>
        <v>30000</v>
      </c>
      <c r="X24" s="34">
        <f>'Sales Team &amp; Cust Acquisition'!X70</f>
        <v>30000</v>
      </c>
      <c r="Y24" s="34">
        <f>'Sales Team &amp; Cust Acquisition'!Y70</f>
        <v>30000</v>
      </c>
      <c r="Z24" s="34">
        <f>'Sales Team &amp; Cust Acquisition'!Z70</f>
        <v>88000</v>
      </c>
      <c r="AA24" s="34">
        <f>'Sales Team &amp; Cust Acquisition'!AA70</f>
        <v>88000</v>
      </c>
      <c r="AB24" s="34">
        <f>'Sales Team &amp; Cust Acquisition'!AB70</f>
        <v>88000</v>
      </c>
      <c r="AC24" s="34">
        <f>'Sales Team &amp; Cust Acquisition'!AC70</f>
        <v>88000</v>
      </c>
      <c r="AD24" s="34">
        <f>'Sales Team &amp; Cust Acquisition'!AD70</f>
        <v>88000</v>
      </c>
      <c r="AE24" s="34">
        <f>'Sales Team &amp; Cust Acquisition'!AE70</f>
        <v>88000</v>
      </c>
      <c r="AF24" s="34">
        <f>'Sales Team &amp; Cust Acquisition'!AF70</f>
        <v>188000</v>
      </c>
      <c r="AG24" s="34">
        <f>'Sales Team &amp; Cust Acquisition'!AG70</f>
        <v>188000</v>
      </c>
      <c r="AH24" s="34">
        <f>'Sales Team &amp; Cust Acquisition'!AH70</f>
        <v>188000</v>
      </c>
      <c r="AI24" s="34">
        <f>'Sales Team &amp; Cust Acquisition'!AI70</f>
        <v>188000</v>
      </c>
      <c r="AJ24" s="34">
        <f>'Sales Team &amp; Cust Acquisition'!AJ70</f>
        <v>188000</v>
      </c>
      <c r="AK24" s="34">
        <f>'Sales Team &amp; Cust Acquisition'!AK70</f>
        <v>188000</v>
      </c>
      <c r="AL24" s="34">
        <f>'Sales Team &amp; Cust Acquisition'!AL70</f>
        <v>500000</v>
      </c>
      <c r="AM24" s="34">
        <f>'Sales Team &amp; Cust Acquisition'!AM70</f>
        <v>500000</v>
      </c>
      <c r="AN24" s="34">
        <f>'Sales Team &amp; Cust Acquisition'!AN70</f>
        <v>500000</v>
      </c>
      <c r="AO24" s="34">
        <f>'Sales Team &amp; Cust Acquisition'!AO70</f>
        <v>500000</v>
      </c>
      <c r="AP24" s="34">
        <f>'Sales Team &amp; Cust Acquisition'!AP70</f>
        <v>500000</v>
      </c>
      <c r="AQ24" s="34">
        <f>'Sales Team &amp; Cust Acquisition'!AQ70</f>
        <v>500000</v>
      </c>
      <c r="AR24" s="34">
        <f>'Sales Team &amp; Cust Acquisition'!AR70</f>
        <v>834000</v>
      </c>
      <c r="AS24" s="34">
        <f>'Sales Team &amp; Cust Acquisition'!AS70</f>
        <v>834000</v>
      </c>
      <c r="AT24" s="34">
        <f>'Sales Team &amp; Cust Acquisition'!AT70</f>
        <v>834000</v>
      </c>
      <c r="AU24" s="34">
        <f>'Sales Team &amp; Cust Acquisition'!AU70</f>
        <v>834000</v>
      </c>
      <c r="AV24" s="34">
        <f>'Sales Team &amp; Cust Acquisition'!AV70</f>
        <v>834000</v>
      </c>
      <c r="AW24" s="34">
        <f>'Sales Team &amp; Cust Acquisition'!AW70</f>
        <v>834000</v>
      </c>
    </row>
    <row r="25" spans="1:50" x14ac:dyDescent="0.25">
      <c r="A25" s="10" t="s">
        <v>16</v>
      </c>
      <c r="N25" s="28">
        <f>'P&amp;L, BS &amp; CF'!O37</f>
        <v>12500</v>
      </c>
      <c r="O25" s="28">
        <f>'P&amp;L, BS &amp; CF'!P37</f>
        <v>25000</v>
      </c>
      <c r="P25" s="28">
        <f>'P&amp;L, BS &amp; CF'!Q37</f>
        <v>25000</v>
      </c>
      <c r="Q25" s="28">
        <f>'P&amp;L, BS &amp; CF'!R37</f>
        <v>62500</v>
      </c>
      <c r="R25" s="28">
        <f>'P&amp;L, BS &amp; CF'!S37</f>
        <v>62500</v>
      </c>
      <c r="S25" s="28">
        <f>'P&amp;L, BS &amp; CF'!T37</f>
        <v>62500</v>
      </c>
      <c r="T25" s="28">
        <f>'P&amp;L, BS &amp; CF'!U37</f>
        <v>125000</v>
      </c>
      <c r="U25" s="28">
        <f>'P&amp;L, BS &amp; CF'!V37</f>
        <v>125000</v>
      </c>
      <c r="V25" s="28">
        <f>'P&amp;L, BS &amp; CF'!W37</f>
        <v>125000</v>
      </c>
      <c r="W25" s="28">
        <f>'P&amp;L, BS &amp; CF'!X37</f>
        <v>125000</v>
      </c>
      <c r="X25" s="28">
        <f>'P&amp;L, BS &amp; CF'!Y37</f>
        <v>125000</v>
      </c>
      <c r="Y25" s="28">
        <f>'P&amp;L, BS &amp; CF'!Z37</f>
        <v>125000</v>
      </c>
      <c r="Z25" s="28">
        <f>'P&amp;L, BS &amp; CF'!AA37</f>
        <v>368750</v>
      </c>
      <c r="AA25" s="28">
        <f>'P&amp;L, BS &amp; CF'!AB37</f>
        <v>368750</v>
      </c>
      <c r="AB25" s="28">
        <f>'P&amp;L, BS &amp; CF'!AC37</f>
        <v>368750</v>
      </c>
      <c r="AC25" s="28">
        <f>'P&amp;L, BS &amp; CF'!AD37</f>
        <v>368750</v>
      </c>
      <c r="AD25" s="28">
        <f>'P&amp;L, BS &amp; CF'!AE37</f>
        <v>368750</v>
      </c>
      <c r="AE25" s="28">
        <f>'P&amp;L, BS &amp; CF'!AF37</f>
        <v>368750</v>
      </c>
      <c r="AF25" s="28">
        <f>'P&amp;L, BS &amp; CF'!AG37</f>
        <v>781250</v>
      </c>
      <c r="AG25" s="28">
        <f>'P&amp;L, BS &amp; CF'!AH37</f>
        <v>781250</v>
      </c>
      <c r="AH25" s="28">
        <f>'P&amp;L, BS &amp; CF'!AI37</f>
        <v>781250</v>
      </c>
      <c r="AI25" s="28">
        <f>'P&amp;L, BS &amp; CF'!AJ37</f>
        <v>781250</v>
      </c>
      <c r="AJ25" s="28">
        <f>'P&amp;L, BS &amp; CF'!AK37</f>
        <v>781250</v>
      </c>
      <c r="AK25" s="28">
        <f>'P&amp;L, BS &amp; CF'!AL37</f>
        <v>781250</v>
      </c>
      <c r="AL25" s="28">
        <f>'P&amp;L, BS &amp; CF'!AM37</f>
        <v>2087500</v>
      </c>
      <c r="AM25" s="28">
        <f>'P&amp;L, BS &amp; CF'!AN37</f>
        <v>2087500</v>
      </c>
      <c r="AN25" s="28">
        <f>'P&amp;L, BS &amp; CF'!AO37</f>
        <v>2087500</v>
      </c>
      <c r="AO25" s="28">
        <f>'P&amp;L, BS &amp; CF'!AP37</f>
        <v>2087500</v>
      </c>
      <c r="AP25" s="28">
        <f>'P&amp;L, BS &amp; CF'!AQ37</f>
        <v>2087500</v>
      </c>
      <c r="AQ25" s="28">
        <f>'P&amp;L, BS &amp; CF'!AR37</f>
        <v>2087500</v>
      </c>
      <c r="AR25" s="28">
        <f>'P&amp;L, BS &amp; CF'!AS37</f>
        <v>3475000</v>
      </c>
      <c r="AS25" s="28">
        <f>'P&amp;L, BS &amp; CF'!AT37</f>
        <v>3475000</v>
      </c>
      <c r="AT25" s="28">
        <f>'P&amp;L, BS &amp; CF'!AU37</f>
        <v>3475000</v>
      </c>
      <c r="AU25" s="28">
        <f>'P&amp;L, BS &amp; CF'!AV37</f>
        <v>3475000</v>
      </c>
      <c r="AV25" s="28">
        <f>'P&amp;L, BS &amp; CF'!AW37</f>
        <v>3475000</v>
      </c>
      <c r="AW25" s="28">
        <f>'P&amp;L, BS &amp; CF'!AX37</f>
        <v>3475000</v>
      </c>
    </row>
    <row r="26" spans="1:50" x14ac:dyDescent="0.25">
      <c r="A26" s="10" t="s">
        <v>14</v>
      </c>
      <c r="N26" s="61">
        <f>SUM(N23:N25)</f>
        <v>41500</v>
      </c>
      <c r="O26" s="61">
        <f t="shared" ref="O26:AW26" si="20">SUM(O23:O25)</f>
        <v>54000</v>
      </c>
      <c r="P26" s="61">
        <f t="shared" si="20"/>
        <v>54000</v>
      </c>
      <c r="Q26" s="61">
        <f t="shared" si="20"/>
        <v>153500</v>
      </c>
      <c r="R26" s="61">
        <f t="shared" si="20"/>
        <v>153500</v>
      </c>
      <c r="S26" s="61">
        <f t="shared" si="20"/>
        <v>153500</v>
      </c>
      <c r="T26" s="61">
        <f t="shared" si="20"/>
        <v>305000</v>
      </c>
      <c r="U26" s="61">
        <f t="shared" si="20"/>
        <v>305000</v>
      </c>
      <c r="V26" s="61">
        <f t="shared" si="20"/>
        <v>305000</v>
      </c>
      <c r="W26" s="61">
        <f t="shared" si="20"/>
        <v>305000</v>
      </c>
      <c r="X26" s="61">
        <f t="shared" si="20"/>
        <v>305000</v>
      </c>
      <c r="Y26" s="61">
        <f t="shared" si="20"/>
        <v>305000</v>
      </c>
      <c r="Z26" s="61">
        <f t="shared" si="20"/>
        <v>806750</v>
      </c>
      <c r="AA26" s="61">
        <f t="shared" si="20"/>
        <v>806750</v>
      </c>
      <c r="AB26" s="61">
        <f t="shared" si="20"/>
        <v>806750</v>
      </c>
      <c r="AC26" s="61">
        <f t="shared" si="20"/>
        <v>806750</v>
      </c>
      <c r="AD26" s="61">
        <f t="shared" si="20"/>
        <v>806750</v>
      </c>
      <c r="AE26" s="61">
        <f t="shared" si="20"/>
        <v>806750</v>
      </c>
      <c r="AF26" s="61">
        <f t="shared" si="20"/>
        <v>1719250</v>
      </c>
      <c r="AG26" s="61">
        <f t="shared" si="20"/>
        <v>1719250</v>
      </c>
      <c r="AH26" s="61">
        <f t="shared" si="20"/>
        <v>1719250</v>
      </c>
      <c r="AI26" s="61">
        <f t="shared" si="20"/>
        <v>1719250</v>
      </c>
      <c r="AJ26" s="61">
        <f t="shared" si="20"/>
        <v>1719250</v>
      </c>
      <c r="AK26" s="61">
        <f t="shared" si="20"/>
        <v>1719250</v>
      </c>
      <c r="AL26" s="61">
        <f t="shared" si="20"/>
        <v>4087500</v>
      </c>
      <c r="AM26" s="61">
        <f t="shared" si="20"/>
        <v>4087500</v>
      </c>
      <c r="AN26" s="61">
        <f t="shared" si="20"/>
        <v>4087500</v>
      </c>
      <c r="AO26" s="61">
        <f t="shared" si="20"/>
        <v>4087500</v>
      </c>
      <c r="AP26" s="61">
        <f t="shared" si="20"/>
        <v>4087500</v>
      </c>
      <c r="AQ26" s="61">
        <f t="shared" si="20"/>
        <v>4087500</v>
      </c>
      <c r="AR26" s="61">
        <f t="shared" si="20"/>
        <v>6809000</v>
      </c>
      <c r="AS26" s="61">
        <f t="shared" si="20"/>
        <v>6809000</v>
      </c>
      <c r="AT26" s="61">
        <f t="shared" si="20"/>
        <v>6809000</v>
      </c>
      <c r="AU26" s="61">
        <f t="shared" si="20"/>
        <v>6809000</v>
      </c>
      <c r="AV26" s="61">
        <f t="shared" si="20"/>
        <v>6809000</v>
      </c>
      <c r="AW26" s="61">
        <f t="shared" si="20"/>
        <v>6809000</v>
      </c>
    </row>
    <row r="28" spans="1:50" x14ac:dyDescent="0.25">
      <c r="A28" s="10" t="s">
        <v>4</v>
      </c>
      <c r="N28" s="34">
        <f>'Sales Team &amp; Cust Acquisition'!N10</f>
        <v>2</v>
      </c>
      <c r="O28" s="34">
        <f>'Sales Team &amp; Cust Acquisition'!O10</f>
        <v>2</v>
      </c>
      <c r="P28" s="34">
        <f>'Sales Team &amp; Cust Acquisition'!P10</f>
        <v>2</v>
      </c>
      <c r="Q28" s="34">
        <f>'Sales Team &amp; Cust Acquisition'!Q10</f>
        <v>8</v>
      </c>
      <c r="R28" s="34">
        <f>'Sales Team &amp; Cust Acquisition'!R10</f>
        <v>8</v>
      </c>
      <c r="S28" s="34">
        <f>'Sales Team &amp; Cust Acquisition'!S10</f>
        <v>8</v>
      </c>
      <c r="T28" s="34">
        <f>'Sales Team &amp; Cust Acquisition'!T10</f>
        <v>15</v>
      </c>
      <c r="U28" s="34">
        <f>'Sales Team &amp; Cust Acquisition'!U10</f>
        <v>15</v>
      </c>
      <c r="V28" s="34">
        <f>'Sales Team &amp; Cust Acquisition'!V10</f>
        <v>15</v>
      </c>
      <c r="W28" s="34">
        <f>'Sales Team &amp; Cust Acquisition'!W10</f>
        <v>15</v>
      </c>
      <c r="X28" s="34">
        <f>'Sales Team &amp; Cust Acquisition'!X10</f>
        <v>15</v>
      </c>
      <c r="Y28" s="34">
        <f>'Sales Team &amp; Cust Acquisition'!Y10</f>
        <v>15</v>
      </c>
      <c r="Z28" s="34">
        <f>'Sales Team &amp; Cust Acquisition'!Z10</f>
        <v>44</v>
      </c>
      <c r="AA28" s="34">
        <f>'Sales Team &amp; Cust Acquisition'!AA10</f>
        <v>44</v>
      </c>
      <c r="AB28" s="34">
        <f>'Sales Team &amp; Cust Acquisition'!AB10</f>
        <v>44</v>
      </c>
      <c r="AC28" s="34">
        <f>'Sales Team &amp; Cust Acquisition'!AC10</f>
        <v>44</v>
      </c>
      <c r="AD28" s="34">
        <f>'Sales Team &amp; Cust Acquisition'!AD10</f>
        <v>44</v>
      </c>
      <c r="AE28" s="34">
        <f>'Sales Team &amp; Cust Acquisition'!AE10</f>
        <v>44</v>
      </c>
      <c r="AF28" s="34">
        <f>'Sales Team &amp; Cust Acquisition'!AF10</f>
        <v>94</v>
      </c>
      <c r="AG28" s="34">
        <f>'Sales Team &amp; Cust Acquisition'!AG10</f>
        <v>94</v>
      </c>
      <c r="AH28" s="34">
        <f>'Sales Team &amp; Cust Acquisition'!AH10</f>
        <v>94</v>
      </c>
      <c r="AI28" s="34">
        <f>'Sales Team &amp; Cust Acquisition'!AI10</f>
        <v>94</v>
      </c>
      <c r="AJ28" s="34">
        <f>'Sales Team &amp; Cust Acquisition'!AJ10</f>
        <v>94</v>
      </c>
      <c r="AK28" s="34">
        <f>'Sales Team &amp; Cust Acquisition'!AK10</f>
        <v>94</v>
      </c>
      <c r="AL28" s="34">
        <f>'Sales Team &amp; Cust Acquisition'!AL10</f>
        <v>250</v>
      </c>
      <c r="AM28" s="34">
        <f>'Sales Team &amp; Cust Acquisition'!AM10</f>
        <v>250</v>
      </c>
      <c r="AN28" s="34">
        <f>'Sales Team &amp; Cust Acquisition'!AN10</f>
        <v>250</v>
      </c>
      <c r="AO28" s="34">
        <f>'Sales Team &amp; Cust Acquisition'!AO10</f>
        <v>250</v>
      </c>
      <c r="AP28" s="34">
        <f>'Sales Team &amp; Cust Acquisition'!AP10</f>
        <v>250</v>
      </c>
      <c r="AQ28" s="34">
        <f>'Sales Team &amp; Cust Acquisition'!AQ10</f>
        <v>250</v>
      </c>
      <c r="AR28" s="34">
        <f>'Sales Team &amp; Cust Acquisition'!AR10</f>
        <v>417</v>
      </c>
      <c r="AS28" s="34">
        <f>'Sales Team &amp; Cust Acquisition'!AS10</f>
        <v>417</v>
      </c>
      <c r="AT28" s="34">
        <f>'Sales Team &amp; Cust Acquisition'!AT10</f>
        <v>417</v>
      </c>
      <c r="AU28" s="34">
        <f>'Sales Team &amp; Cust Acquisition'!AU10</f>
        <v>417</v>
      </c>
      <c r="AV28" s="34">
        <f>'Sales Team &amp; Cust Acquisition'!AV10</f>
        <v>417</v>
      </c>
      <c r="AW28" s="34">
        <f>'Sales Team &amp; Cust Acquisition'!AW10</f>
        <v>417</v>
      </c>
    </row>
    <row r="29" spans="1:50" x14ac:dyDescent="0.25">
      <c r="A29" s="10" t="s">
        <v>15</v>
      </c>
      <c r="N29" s="61">
        <f>N26/N28</f>
        <v>20750</v>
      </c>
      <c r="O29" s="61">
        <f t="shared" ref="O29:AW29" si="21">O26/O28</f>
        <v>27000</v>
      </c>
      <c r="P29" s="61">
        <f t="shared" si="21"/>
        <v>27000</v>
      </c>
      <c r="Q29" s="61">
        <f t="shared" si="21"/>
        <v>19187.5</v>
      </c>
      <c r="R29" s="61">
        <f t="shared" si="21"/>
        <v>19187.5</v>
      </c>
      <c r="S29" s="61">
        <f t="shared" si="21"/>
        <v>19187.5</v>
      </c>
      <c r="T29" s="61">
        <f t="shared" si="21"/>
        <v>20333.333333333332</v>
      </c>
      <c r="U29" s="61">
        <f t="shared" si="21"/>
        <v>20333.333333333332</v>
      </c>
      <c r="V29" s="61">
        <f t="shared" si="21"/>
        <v>20333.333333333332</v>
      </c>
      <c r="W29" s="61">
        <f t="shared" si="21"/>
        <v>20333.333333333332</v>
      </c>
      <c r="X29" s="61">
        <f t="shared" si="21"/>
        <v>20333.333333333332</v>
      </c>
      <c r="Y29" s="61">
        <f t="shared" si="21"/>
        <v>20333.333333333332</v>
      </c>
      <c r="Z29" s="61">
        <f t="shared" si="21"/>
        <v>18335.227272727272</v>
      </c>
      <c r="AA29" s="61">
        <f t="shared" si="21"/>
        <v>18335.227272727272</v>
      </c>
      <c r="AB29" s="61">
        <f t="shared" si="21"/>
        <v>18335.227272727272</v>
      </c>
      <c r="AC29" s="61">
        <f t="shared" si="21"/>
        <v>18335.227272727272</v>
      </c>
      <c r="AD29" s="61">
        <f t="shared" si="21"/>
        <v>18335.227272727272</v>
      </c>
      <c r="AE29" s="61">
        <f t="shared" si="21"/>
        <v>18335.227272727272</v>
      </c>
      <c r="AF29" s="61">
        <f t="shared" si="21"/>
        <v>18289.893617021276</v>
      </c>
      <c r="AG29" s="61">
        <f t="shared" si="21"/>
        <v>18289.893617021276</v>
      </c>
      <c r="AH29" s="61">
        <f t="shared" si="21"/>
        <v>18289.893617021276</v>
      </c>
      <c r="AI29" s="61">
        <f t="shared" si="21"/>
        <v>18289.893617021276</v>
      </c>
      <c r="AJ29" s="61">
        <f t="shared" si="21"/>
        <v>18289.893617021276</v>
      </c>
      <c r="AK29" s="61">
        <f t="shared" si="21"/>
        <v>18289.893617021276</v>
      </c>
      <c r="AL29" s="61">
        <f t="shared" si="21"/>
        <v>16350</v>
      </c>
      <c r="AM29" s="61">
        <f t="shared" si="21"/>
        <v>16350</v>
      </c>
      <c r="AN29" s="61">
        <f t="shared" si="21"/>
        <v>16350</v>
      </c>
      <c r="AO29" s="61">
        <f t="shared" si="21"/>
        <v>16350</v>
      </c>
      <c r="AP29" s="61">
        <f t="shared" si="21"/>
        <v>16350</v>
      </c>
      <c r="AQ29" s="61">
        <f t="shared" si="21"/>
        <v>16350</v>
      </c>
      <c r="AR29" s="61">
        <f t="shared" si="21"/>
        <v>16328.537170263789</v>
      </c>
      <c r="AS29" s="61">
        <f t="shared" si="21"/>
        <v>16328.537170263789</v>
      </c>
      <c r="AT29" s="61">
        <f t="shared" si="21"/>
        <v>16328.537170263789</v>
      </c>
      <c r="AU29" s="61">
        <f t="shared" si="21"/>
        <v>16328.537170263789</v>
      </c>
      <c r="AV29" s="61">
        <f t="shared" si="21"/>
        <v>16328.537170263789</v>
      </c>
      <c r="AW29" s="61">
        <f t="shared" si="21"/>
        <v>16328.537170263789</v>
      </c>
    </row>
    <row r="31" spans="1:50" s="15" customFormat="1" x14ac:dyDescent="0.25">
      <c r="A31" s="15" t="s">
        <v>5</v>
      </c>
      <c r="N31" s="23">
        <f>N20/N29</f>
        <v>4.8192771084337354</v>
      </c>
      <c r="O31" s="23">
        <f t="shared" ref="O31:AW31" si="22">O20/O29</f>
        <v>3.7037037037037037</v>
      </c>
      <c r="P31" s="23">
        <f t="shared" si="22"/>
        <v>3.7037037037037037</v>
      </c>
      <c r="Q31" s="23">
        <f t="shared" si="22"/>
        <v>5.2117263843648205</v>
      </c>
      <c r="R31" s="23">
        <f t="shared" si="22"/>
        <v>5.2117263843648205</v>
      </c>
      <c r="S31" s="23">
        <f t="shared" si="22"/>
        <v>5.2117263843648205</v>
      </c>
      <c r="T31" s="23">
        <f t="shared" si="22"/>
        <v>4.918032786885246</v>
      </c>
      <c r="U31" s="23">
        <f t="shared" si="22"/>
        <v>4.918032786885246</v>
      </c>
      <c r="V31" s="23">
        <f t="shared" si="22"/>
        <v>4.918032786885246</v>
      </c>
      <c r="W31" s="23">
        <f t="shared" si="22"/>
        <v>4.918032786885246</v>
      </c>
      <c r="X31" s="23">
        <f t="shared" si="22"/>
        <v>4.918032786885246</v>
      </c>
      <c r="Y31" s="23">
        <f t="shared" si="22"/>
        <v>4.918032786885246</v>
      </c>
      <c r="Z31" s="23">
        <f t="shared" si="22"/>
        <v>5.4539820266501398</v>
      </c>
      <c r="AA31" s="23">
        <f t="shared" si="22"/>
        <v>5.4539820266501398</v>
      </c>
      <c r="AB31" s="23">
        <f t="shared" si="22"/>
        <v>5.4539820266501398</v>
      </c>
      <c r="AC31" s="23">
        <f t="shared" si="22"/>
        <v>5.4539820266501398</v>
      </c>
      <c r="AD31" s="23">
        <f t="shared" si="22"/>
        <v>5.4539820266501398</v>
      </c>
      <c r="AE31" s="23">
        <f t="shared" si="22"/>
        <v>5.4539820266501398</v>
      </c>
      <c r="AF31" s="23">
        <f t="shared" si="22"/>
        <v>5.4675003635306094</v>
      </c>
      <c r="AG31" s="23">
        <f t="shared" si="22"/>
        <v>5.4675003635306094</v>
      </c>
      <c r="AH31" s="23">
        <f t="shared" si="22"/>
        <v>5.4675003635306094</v>
      </c>
      <c r="AI31" s="23">
        <f t="shared" si="22"/>
        <v>5.4675003635306094</v>
      </c>
      <c r="AJ31" s="23">
        <f t="shared" si="22"/>
        <v>5.4675003635306094</v>
      </c>
      <c r="AK31" s="23">
        <f t="shared" si="22"/>
        <v>5.4675003635306094</v>
      </c>
      <c r="AL31" s="23">
        <f t="shared" si="22"/>
        <v>6.1162079510703364</v>
      </c>
      <c r="AM31" s="23">
        <f t="shared" si="22"/>
        <v>6.1162079510703364</v>
      </c>
      <c r="AN31" s="23">
        <f t="shared" si="22"/>
        <v>6.1162079510703364</v>
      </c>
      <c r="AO31" s="23">
        <f t="shared" si="22"/>
        <v>6.1162079510703364</v>
      </c>
      <c r="AP31" s="23">
        <f t="shared" si="22"/>
        <v>6.1162079510703364</v>
      </c>
      <c r="AQ31" s="23">
        <f t="shared" si="22"/>
        <v>6.1162079510703364</v>
      </c>
      <c r="AR31" s="23">
        <f t="shared" si="22"/>
        <v>6.1242473197238949</v>
      </c>
      <c r="AS31" s="23">
        <f t="shared" si="22"/>
        <v>6.1242473197238949</v>
      </c>
      <c r="AT31" s="23">
        <f t="shared" si="22"/>
        <v>6.1242473197238949</v>
      </c>
      <c r="AU31" s="23">
        <f t="shared" si="22"/>
        <v>6.1242473197238949</v>
      </c>
      <c r="AV31" s="23">
        <f t="shared" si="22"/>
        <v>6.1242473197238949</v>
      </c>
      <c r="AW31" s="23">
        <f t="shared" si="22"/>
        <v>6.1242473197238949</v>
      </c>
      <c r="AX31" s="10"/>
    </row>
  </sheetData>
  <mergeCells count="4">
    <mergeCell ref="A1:B1"/>
    <mergeCell ref="A2:B2"/>
    <mergeCell ref="A3:B3"/>
    <mergeCell ref="A4:B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P&amp;L, BS &amp; CF</vt:lpstr>
      <vt:lpstr>Sales Team &amp; Cust Acquisition</vt:lpstr>
      <vt:lpstr>CAPEX &amp; Depreciation</vt:lpstr>
      <vt:lpstr>SaaS KPIs &amp;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Matt Pounch</cp:lastModifiedBy>
  <dcterms:created xsi:type="dcterms:W3CDTF">2021-01-26T14:41:16Z</dcterms:created>
  <dcterms:modified xsi:type="dcterms:W3CDTF">2024-01-25T23:00:11Z</dcterms:modified>
</cp:coreProperties>
</file>