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esktop\MATTEO\Università\Ricerca\Tesi magistrale\Figures\"/>
    </mc:Choice>
  </mc:AlternateContent>
  <xr:revisionPtr revIDLastSave="0" documentId="13_ncr:1_{1B759BF0-0831-4A14-833D-7A79C9172D2E}" xr6:coauthVersionLast="47" xr6:coauthVersionMax="47" xr10:uidLastSave="{00000000-0000-0000-0000-000000000000}"/>
  <bookViews>
    <workbookView xWindow="-110" yWindow="-110" windowWidth="19420" windowHeight="10560" firstSheet="1" activeTab="5" xr2:uid="{02EA25B6-D9F3-4014-B0F9-841EEC860BA8}"/>
  </bookViews>
  <sheets>
    <sheet name="Growth" sheetId="1" r:id="rId1"/>
    <sheet name="Growth_Comparison" sheetId="5" r:id="rId2"/>
    <sheet name="Fields DCP" sheetId="3" r:id="rId3"/>
    <sheet name="Fields_Comparison" sheetId="6" r:id="rId4"/>
    <sheet name="Geo_Correlation" sheetId="7" r:id="rId5"/>
    <sheet name="policy report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C2" i="4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I11" i="4"/>
  <c r="I10" i="4" s="1"/>
  <c r="I9" i="4" s="1"/>
  <c r="I8" i="4" s="1"/>
  <c r="I7" i="4" s="1"/>
  <c r="I6" i="4" s="1"/>
  <c r="I5" i="4" s="1"/>
  <c r="I4" i="4" s="1"/>
  <c r="I3" i="4" s="1"/>
  <c r="I2" i="4" s="1"/>
  <c r="I13" i="4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G4" i="4"/>
  <c r="G3" i="4"/>
  <c r="C5" i="4"/>
  <c r="C3" i="4"/>
  <c r="C22" i="4"/>
  <c r="C21" i="4"/>
  <c r="C20" i="4"/>
  <c r="C19" i="4"/>
  <c r="C18" i="4"/>
  <c r="C16" i="4"/>
  <c r="G2" i="4"/>
  <c r="C14" i="4"/>
  <c r="C15" i="4"/>
  <c r="C9" i="4"/>
  <c r="C8" i="4"/>
  <c r="C4" i="4"/>
  <c r="C6" i="4"/>
  <c r="C12" i="4"/>
  <c r="C10" i="4"/>
  <c r="C11" i="4"/>
  <c r="C13" i="4"/>
  <c r="C7" i="4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4" i="1"/>
</calcChain>
</file>

<file path=xl/sharedStrings.xml><?xml version="1.0" encoding="utf-8"?>
<sst xmlns="http://schemas.openxmlformats.org/spreadsheetml/2006/main" count="68" uniqueCount="48">
  <si>
    <t>Number of articles per year</t>
  </si>
  <si>
    <t>WoS1-L (Law)</t>
  </si>
  <si>
    <t>WoS1-E (Economics)</t>
  </si>
  <si>
    <t>WOS2 (All subjects)</t>
  </si>
  <si>
    <t>WoS2</t>
  </si>
  <si>
    <t>Number of fields</t>
  </si>
  <si>
    <t>N. of Publications</t>
  </si>
  <si>
    <t>Country</t>
  </si>
  <si>
    <t>Australia</t>
  </si>
  <si>
    <t>Indonesia</t>
  </si>
  <si>
    <t>Austria</t>
  </si>
  <si>
    <t>Brazil</t>
  </si>
  <si>
    <t>Russia</t>
  </si>
  <si>
    <t>India</t>
  </si>
  <si>
    <t>South Africa</t>
  </si>
  <si>
    <t>Canada</t>
  </si>
  <si>
    <t>CEPAL</t>
  </si>
  <si>
    <t>IO</t>
  </si>
  <si>
    <t>Number of policy reports</t>
  </si>
  <si>
    <t>EU</t>
  </si>
  <si>
    <t>France</t>
  </si>
  <si>
    <t>Germany</t>
  </si>
  <si>
    <t>Italy</t>
  </si>
  <si>
    <t>Japan</t>
  </si>
  <si>
    <t>Mexico</t>
  </si>
  <si>
    <t>Netherlands</t>
  </si>
  <si>
    <t>OECD</t>
  </si>
  <si>
    <t>Portugal</t>
  </si>
  <si>
    <t>Denmark</t>
  </si>
  <si>
    <t>Finland</t>
  </si>
  <si>
    <t>Iceland</t>
  </si>
  <si>
    <t>Norway</t>
  </si>
  <si>
    <t>Sweden</t>
  </si>
  <si>
    <t>UK</t>
  </si>
  <si>
    <t>USA</t>
  </si>
  <si>
    <t>N. policy reports</t>
  </si>
  <si>
    <t>N. pages</t>
  </si>
  <si>
    <t>Year</t>
  </si>
  <si>
    <t>WoS_pharma</t>
  </si>
  <si>
    <t>WoS_energy</t>
  </si>
  <si>
    <t>WoS_transport</t>
  </si>
  <si>
    <t>WoS2 (Digital competition policy)</t>
  </si>
  <si>
    <t>No. Pages</t>
  </si>
  <si>
    <t>No. Articles</t>
  </si>
  <si>
    <t>China</t>
  </si>
  <si>
    <t>Belgium</t>
  </si>
  <si>
    <t>No. Reports</t>
  </si>
  <si>
    <t>N. of WoS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</si>
</sst>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Growth!$B$2</c:f>
              <c:strCache>
                <c:ptCount val="1"/>
                <c:pt idx="0">
                  <c:v>WoS1-L (Law)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Growth!$A$3:$A$33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Growth!$B$3:$B$33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5</c:v>
                </c:pt>
                <c:pt idx="22">
                  <c:v>6</c:v>
                </c:pt>
                <c:pt idx="23">
                  <c:v>9</c:v>
                </c:pt>
                <c:pt idx="24">
                  <c:v>12</c:v>
                </c:pt>
                <c:pt idx="25">
                  <c:v>10</c:v>
                </c:pt>
                <c:pt idx="26">
                  <c:v>12</c:v>
                </c:pt>
                <c:pt idx="27">
                  <c:v>19</c:v>
                </c:pt>
                <c:pt idx="28">
                  <c:v>22</c:v>
                </c:pt>
                <c:pt idx="29">
                  <c:v>32</c:v>
                </c:pt>
                <c:pt idx="3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A-424F-B7B8-81330D892F2A}"/>
            </c:ext>
          </c:extLst>
        </c:ser>
        <c:ser>
          <c:idx val="1"/>
          <c:order val="1"/>
          <c:tx>
            <c:strRef>
              <c:f>Growth!$C$2</c:f>
              <c:strCache>
                <c:ptCount val="1"/>
                <c:pt idx="0">
                  <c:v>WoS1-E (Economics)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Growth!$A$3:$A$33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Growth!$C$3:$C$33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6</c:v>
                </c:pt>
                <c:pt idx="19">
                  <c:v>6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14</c:v>
                </c:pt>
                <c:pt idx="29">
                  <c:v>20</c:v>
                </c:pt>
                <c:pt idx="3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A-424F-B7B8-81330D892F2A}"/>
            </c:ext>
          </c:extLst>
        </c:ser>
        <c:ser>
          <c:idx val="2"/>
          <c:order val="2"/>
          <c:tx>
            <c:strRef>
              <c:f>Growth!$D$2</c:f>
              <c:strCache>
                <c:ptCount val="1"/>
                <c:pt idx="0">
                  <c:v>WOS2 (All subjects)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Growth!$A$3:$A$33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Growth!$D$3:$D$33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14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6</c:v>
                </c:pt>
                <c:pt idx="21">
                  <c:v>12</c:v>
                </c:pt>
                <c:pt idx="22">
                  <c:v>7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24</c:v>
                </c:pt>
                <c:pt idx="27">
                  <c:v>31</c:v>
                </c:pt>
                <c:pt idx="28">
                  <c:v>39</c:v>
                </c:pt>
                <c:pt idx="29">
                  <c:v>60</c:v>
                </c:pt>
                <c:pt idx="3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A-424F-B7B8-81330D892F2A}"/>
            </c:ext>
          </c:extLst>
        </c:ser>
        <c:ser>
          <c:idx val="3"/>
          <c:order val="3"/>
          <c:tx>
            <c:strRef>
              <c:f>Growth!$E$2</c:f>
              <c:strCache>
                <c:ptCount val="1"/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Growth!$A$3:$A$33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Growth!$E$3:$E$33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95-4A8F-9436-9C330F70AF96}"/>
            </c:ext>
          </c:extLst>
        </c:ser>
        <c:ser>
          <c:idx val="4"/>
          <c:order val="4"/>
          <c:tx>
            <c:strRef>
              <c:f>Growth!$F$2</c:f>
              <c:strCache>
                <c:ptCount val="1"/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Growth!$A$3:$A$33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Growth!$F$3:$F$33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95-4A8F-9436-9C330F70A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139039"/>
        <c:axId val="2123139455"/>
      </c:lineChart>
      <c:dateAx>
        <c:axId val="212313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39455"/>
        <c:crosses val="autoZero"/>
        <c:auto val="0"/>
        <c:lblOffset val="100"/>
        <c:baseTimeUnit val="days"/>
      </c:dateAx>
      <c:valAx>
        <c:axId val="21231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Publications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Growth_Comparison!$B$2</c:f>
              <c:strCache>
                <c:ptCount val="1"/>
                <c:pt idx="0">
                  <c:v>WOS2 (All subjects)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Growth_Comparison!$A$3:$A$33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Growth_Comparison!$B$3:$B$33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14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6</c:v>
                </c:pt>
                <c:pt idx="21">
                  <c:v>12</c:v>
                </c:pt>
                <c:pt idx="22">
                  <c:v>7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24</c:v>
                </c:pt>
                <c:pt idx="27">
                  <c:v>31</c:v>
                </c:pt>
                <c:pt idx="28">
                  <c:v>39</c:v>
                </c:pt>
                <c:pt idx="29">
                  <c:v>60</c:v>
                </c:pt>
                <c:pt idx="3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8-4133-AFAD-FC1F2A5AF053}"/>
            </c:ext>
          </c:extLst>
        </c:ser>
        <c:ser>
          <c:idx val="1"/>
          <c:order val="1"/>
          <c:tx>
            <c:strRef>
              <c:f>Growth_Comparison!$C$2</c:f>
              <c:strCache>
                <c:ptCount val="1"/>
                <c:pt idx="0">
                  <c:v>WoS_pharma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Growth_Comparison!$A$3:$A$33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Growth_Comparison!$C$3:$C$33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6</c:v>
                </c:pt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8-4133-AFAD-FC1F2A5AF053}"/>
            </c:ext>
          </c:extLst>
        </c:ser>
        <c:ser>
          <c:idx val="2"/>
          <c:order val="2"/>
          <c:tx>
            <c:strRef>
              <c:f>Growth_Comparison!$D$2</c:f>
              <c:strCache>
                <c:ptCount val="1"/>
                <c:pt idx="0">
                  <c:v>WoS_energy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Growth_Comparison!$A$3:$A$33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Growth_Comparison!$D$3:$D$33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12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5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78-4133-AFAD-FC1F2A5AF053}"/>
            </c:ext>
          </c:extLst>
        </c:ser>
        <c:ser>
          <c:idx val="3"/>
          <c:order val="3"/>
          <c:tx>
            <c:strRef>
              <c:f>Growth_Comparison!$E$2</c:f>
              <c:strCache>
                <c:ptCount val="1"/>
                <c:pt idx="0">
                  <c:v>WoS_transport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Growth_Comparison!$A$3:$A$33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Growth_Comparison!$E$3:$E$33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9</c:v>
                </c:pt>
                <c:pt idx="29">
                  <c:v>7</c:v>
                </c:pt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78-4133-AFAD-FC1F2A5AF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866864"/>
        <c:axId val="1049867280"/>
      </c:lineChart>
      <c:catAx>
        <c:axId val="10498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67280"/>
        <c:crosses val="autoZero"/>
        <c:auto val="1"/>
        <c:lblAlgn val="ctr"/>
        <c:lblOffset val="100"/>
        <c:noMultiLvlLbl val="0"/>
      </c:catAx>
      <c:valAx>
        <c:axId val="10498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'Fields DCP'!$B$2</c:f>
              <c:strCache>
                <c:ptCount val="1"/>
                <c:pt idx="0">
                  <c:v>N. of WoS categories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'Fields DCP'!$A$3:$A$33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'Fields DCP'!$B$3:$B$33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12</c:v>
                </c:pt>
                <c:pt idx="22">
                  <c:v>4</c:v>
                </c:pt>
                <c:pt idx="23">
                  <c:v>12</c:v>
                </c:pt>
                <c:pt idx="24">
                  <c:v>15</c:v>
                </c:pt>
                <c:pt idx="25">
                  <c:v>6</c:v>
                </c:pt>
                <c:pt idx="26">
                  <c:v>15</c:v>
                </c:pt>
                <c:pt idx="27">
                  <c:v>23</c:v>
                </c:pt>
                <c:pt idx="28">
                  <c:v>11</c:v>
                </c:pt>
                <c:pt idx="29">
                  <c:v>16</c:v>
                </c:pt>
                <c:pt idx="3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B-4F7C-8965-61B894C40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281744"/>
        <c:axId val="1868284240"/>
      </c:barChart>
      <c:lineChart>
        <c:grouping val="standard"/>
        <c:varyColors val="0"/>
        <c:ser>
          <c:idx val="1"/>
          <c:order val="1"/>
          <c:tx>
            <c:strRef>
              <c:f>'Fields DCP'!$C$2</c:f>
              <c:strCache>
                <c:ptCount val="1"/>
                <c:pt idx="0">
                  <c:v>N. of Publications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'Fields DCP'!$A$3:$A$33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'Fields DCP'!$C$3:$C$33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14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6</c:v>
                </c:pt>
                <c:pt idx="21">
                  <c:v>12</c:v>
                </c:pt>
                <c:pt idx="22">
                  <c:v>7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24</c:v>
                </c:pt>
                <c:pt idx="27">
                  <c:v>31</c:v>
                </c:pt>
                <c:pt idx="28">
                  <c:v>39</c:v>
                </c:pt>
                <c:pt idx="29">
                  <c:v>60</c:v>
                </c:pt>
                <c:pt idx="3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B-4F7C-8965-61B894C40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284656"/>
        <c:axId val="1868279664"/>
      </c:lineChart>
      <c:catAx>
        <c:axId val="186828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84240"/>
        <c:crosses val="autoZero"/>
        <c:auto val="1"/>
        <c:lblAlgn val="ctr"/>
        <c:lblOffset val="100"/>
        <c:noMultiLvlLbl val="0"/>
      </c:catAx>
      <c:valAx>
        <c:axId val="18682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81744"/>
        <c:crosses val="autoZero"/>
        <c:crossBetween val="between"/>
      </c:valAx>
      <c:valAx>
        <c:axId val="18682796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84656"/>
        <c:crosses val="max"/>
        <c:crossBetween val="between"/>
      </c:valAx>
      <c:catAx>
        <c:axId val="1868284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68279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Fields_Comparison!$E$2</c:f>
              <c:strCache>
                <c:ptCount val="1"/>
                <c:pt idx="0">
                  <c:v>WoS2 (Digital competition policy)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Fields_Comparison!$D$3:$D$33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Fields_Comparison!$E$3:$E$33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12</c:v>
                </c:pt>
                <c:pt idx="22">
                  <c:v>4</c:v>
                </c:pt>
                <c:pt idx="23">
                  <c:v>12</c:v>
                </c:pt>
                <c:pt idx="24">
                  <c:v>15</c:v>
                </c:pt>
                <c:pt idx="25">
                  <c:v>6</c:v>
                </c:pt>
                <c:pt idx="26">
                  <c:v>15</c:v>
                </c:pt>
                <c:pt idx="27">
                  <c:v>23</c:v>
                </c:pt>
                <c:pt idx="28">
                  <c:v>11</c:v>
                </c:pt>
                <c:pt idx="29">
                  <c:v>16</c:v>
                </c:pt>
                <c:pt idx="3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4-4C0E-BE86-638C8AB5E0FE}"/>
            </c:ext>
          </c:extLst>
        </c:ser>
        <c:ser>
          <c:idx val="1"/>
          <c:order val="1"/>
          <c:tx>
            <c:strRef>
              <c:f>Fields_Comparison!$F$2</c:f>
              <c:strCache>
                <c:ptCount val="1"/>
                <c:pt idx="0">
                  <c:v>WoS_pharma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Fields_Comparison!$D$3:$D$33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Fields_Comparison!$F$3:$F$33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4</c:v>
                </c:pt>
                <c:pt idx="27">
                  <c:v>6</c:v>
                </c:pt>
                <c:pt idx="28">
                  <c:v>13</c:v>
                </c:pt>
                <c:pt idx="29">
                  <c:v>6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4-4C0E-BE86-638C8AB5E0FE}"/>
            </c:ext>
          </c:extLst>
        </c:ser>
        <c:ser>
          <c:idx val="2"/>
          <c:order val="2"/>
          <c:tx>
            <c:strRef>
              <c:f>Fields_Comparison!$G$2</c:f>
              <c:strCache>
                <c:ptCount val="1"/>
                <c:pt idx="0">
                  <c:v>WoS_energy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Fields_Comparison!$D$3:$D$33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Fields_Comparison!$G$3:$G$33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9</c:v>
                </c:pt>
                <c:pt idx="21">
                  <c:v>7</c:v>
                </c:pt>
                <c:pt idx="22">
                  <c:v>7</c:v>
                </c:pt>
                <c:pt idx="23">
                  <c:v>4</c:v>
                </c:pt>
                <c:pt idx="24">
                  <c:v>10</c:v>
                </c:pt>
                <c:pt idx="25">
                  <c:v>6</c:v>
                </c:pt>
                <c:pt idx="26">
                  <c:v>8</c:v>
                </c:pt>
                <c:pt idx="27">
                  <c:v>11</c:v>
                </c:pt>
                <c:pt idx="28">
                  <c:v>6</c:v>
                </c:pt>
                <c:pt idx="29">
                  <c:v>6</c:v>
                </c:pt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4-4C0E-BE86-638C8AB5E0FE}"/>
            </c:ext>
          </c:extLst>
        </c:ser>
        <c:ser>
          <c:idx val="3"/>
          <c:order val="3"/>
          <c:tx>
            <c:strRef>
              <c:f>Fields_Comparison!$H$2</c:f>
              <c:strCache>
                <c:ptCount val="1"/>
                <c:pt idx="0">
                  <c:v>WoS_transport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Fields_Comparison!$D$3:$D$33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Fields_Comparison!$H$3:$H$33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8</c:v>
                </c:pt>
                <c:pt idx="20">
                  <c:v>4</c:v>
                </c:pt>
                <c:pt idx="21">
                  <c:v>7</c:v>
                </c:pt>
                <c:pt idx="22">
                  <c:v>8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10</c:v>
                </c:pt>
                <c:pt idx="29">
                  <c:v>4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44-4C0E-BE86-638C8AB5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206832"/>
        <c:axId val="647201424"/>
      </c:lineChart>
      <c:catAx>
        <c:axId val="64720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01424"/>
        <c:crosses val="autoZero"/>
        <c:auto val="1"/>
        <c:lblAlgn val="ctr"/>
        <c:lblOffset val="100"/>
        <c:noMultiLvlLbl val="0"/>
      </c:catAx>
      <c:valAx>
        <c:axId val="6472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95338BA-A3F7-48BA-9D32-C4EDA04D66AA}" type="CELLRANGE">
                      <a:rPr lang="en-US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12E-4E0B-9622-AE3F2CE736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40DCF1-3E89-472A-9CF8-CBE07C7E2536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12E-4E0B-9622-AE3F2CE7367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66356E1-06F4-49C8-9314-1832E7DFA1BC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12E-4E0B-9622-AE3F2CE7367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B56052D-78EE-4A24-B295-A7B2F0401152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12E-4E0B-9622-AE3F2CE73678}"/>
                </c:ext>
              </c:extLst>
            </c:dLbl>
            <c:dLbl>
              <c:idx val="4"/>
              <c:layout>
                <c:manualLayout>
                  <c:x val="1.3502547159477766E-2"/>
                  <c:y val="-6.2493555933310338E-2"/>
                </c:manualLayout>
              </c:layout>
              <c:tx>
                <c:rich>
                  <a:bodyPr/>
                  <a:lstStyle/>
                  <a:p>
                    <a:fld id="{1A398EAE-B826-4EED-ABD1-6530AF0A49D2}" type="CELLRANGE">
                      <a:rPr lang="en-US"/>
                      <a:pPr/>
                      <a:t>[INTERVALLOCELLE]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12E-4E0B-9622-AE3F2CE7367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5C70CC8-1593-40CA-9050-8C1E6E9947EA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12E-4E0B-9622-AE3F2CE73678}"/>
                </c:ext>
              </c:extLst>
            </c:dLbl>
            <c:dLbl>
              <c:idx val="6"/>
              <c:layout>
                <c:manualLayout>
                  <c:x val="-9.5907950725682992E-2"/>
                  <c:y val="0.11532376031013529"/>
                </c:manualLayout>
              </c:layout>
              <c:tx>
                <c:rich>
                  <a:bodyPr/>
                  <a:lstStyle/>
                  <a:p>
                    <a:fld id="{816EF028-F629-417F-8738-1D313807F2C1}" type="CELLRANGE">
                      <a:rPr lang="en-US"/>
                      <a:pPr/>
                      <a:t>[INTERVALLOCELLE]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12E-4E0B-9622-AE3F2CE7367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7F2DD50-DB87-4053-8981-D0E60334D6A4}" type="CELLRANGE">
                      <a:rPr lang="en-US"/>
                      <a:pPr/>
                      <a:t>[INTERVALLOCELLE]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12E-4E0B-9622-AE3F2CE73678}"/>
                </c:ext>
              </c:extLst>
            </c:dLbl>
            <c:dLbl>
              <c:idx val="8"/>
              <c:layout>
                <c:manualLayout>
                  <c:x val="-7.2222042290962449E-2"/>
                  <c:y val="-0.1832483087946245"/>
                </c:manualLayout>
              </c:layout>
              <c:tx>
                <c:rich>
                  <a:bodyPr/>
                  <a:lstStyle/>
                  <a:p>
                    <a:fld id="{65013C68-F7F3-402E-A006-AC6D850E4F09}" type="CELLRANGE">
                      <a:rPr lang="en-US"/>
                      <a:pPr/>
                      <a:t>[INTERVALLOCELLE]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12E-4E0B-9622-AE3F2CE73678}"/>
                </c:ext>
              </c:extLst>
            </c:dLbl>
            <c:dLbl>
              <c:idx val="9"/>
              <c:layout>
                <c:manualLayout>
                  <c:x val="-4.912093066755268E-2"/>
                  <c:y val="0.11155017428321921"/>
                </c:manualLayout>
              </c:layout>
              <c:tx>
                <c:rich>
                  <a:bodyPr/>
                  <a:lstStyle/>
                  <a:p>
                    <a:fld id="{DB31E22D-5178-4AA0-9979-5D3FAD079A45}" type="CELLRANGE">
                      <a:rPr lang="en-US"/>
                      <a:pPr/>
                      <a:t>[INTERVALLOCELLE]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12E-4E0B-9622-AE3F2CE7367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Geo_Correlation!$B$2:$B$11</c:f>
              <c:numCache>
                <c:formatCode>General</c:formatCode>
                <c:ptCount val="10"/>
                <c:pt idx="0">
                  <c:v>489</c:v>
                </c:pt>
                <c:pt idx="1">
                  <c:v>902</c:v>
                </c:pt>
                <c:pt idx="2">
                  <c:v>156</c:v>
                </c:pt>
                <c:pt idx="3">
                  <c:v>685</c:v>
                </c:pt>
                <c:pt idx="4">
                  <c:v>156</c:v>
                </c:pt>
                <c:pt idx="5">
                  <c:v>1082</c:v>
                </c:pt>
                <c:pt idx="6">
                  <c:v>0</c:v>
                </c:pt>
                <c:pt idx="7">
                  <c:v>217</c:v>
                </c:pt>
                <c:pt idx="8">
                  <c:v>109</c:v>
                </c:pt>
                <c:pt idx="9">
                  <c:v>114</c:v>
                </c:pt>
              </c:numCache>
            </c:numRef>
          </c:xVal>
          <c:yVal>
            <c:numRef>
              <c:f>Geo_Correlation!$C$2:$C$11</c:f>
              <c:numCache>
                <c:formatCode>General</c:formatCode>
                <c:ptCount val="10"/>
                <c:pt idx="0">
                  <c:v>137</c:v>
                </c:pt>
                <c:pt idx="1">
                  <c:v>24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Geo_Correlation!$A$2:$A$11</c15:f>
                <c15:dlblRangeCache>
                  <c:ptCount val="10"/>
                  <c:pt idx="0">
                    <c:v>USA</c:v>
                  </c:pt>
                  <c:pt idx="1">
                    <c:v>UK</c:v>
                  </c:pt>
                  <c:pt idx="2">
                    <c:v>China</c:v>
                  </c:pt>
                  <c:pt idx="3">
                    <c:v>Germany</c:v>
                  </c:pt>
                  <c:pt idx="4">
                    <c:v>Russia</c:v>
                  </c:pt>
                  <c:pt idx="5">
                    <c:v>Australia</c:v>
                  </c:pt>
                  <c:pt idx="6">
                    <c:v>Belgium</c:v>
                  </c:pt>
                  <c:pt idx="7">
                    <c:v>Italy</c:v>
                  </c:pt>
                  <c:pt idx="8">
                    <c:v>Netherlands</c:v>
                  </c:pt>
                  <c:pt idx="9">
                    <c:v>Canada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BE8-4BDF-BCB7-EC254ADF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62032"/>
        <c:axId val="1134264944"/>
      </c:scatterChart>
      <c:valAx>
        <c:axId val="113426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pages in policy reports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64944"/>
        <c:crosses val="autoZero"/>
        <c:crossBetween val="midCat"/>
      </c:valAx>
      <c:valAx>
        <c:axId val="11342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scientific 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6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'policy reports'!$I$2:$I$32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'policy reports'!$J$2:$J$32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11</c:v>
                </c:pt>
                <c:pt idx="29">
                  <c:v>14</c:v>
                </c:pt>
                <c:pt idx="3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0-4B18-9D00-423073391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51760"/>
        <c:axId val="323843440"/>
      </c:lineChart>
      <c:catAx>
        <c:axId val="32385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43440"/>
        <c:crosses val="autoZero"/>
        <c:auto val="1"/>
        <c:lblAlgn val="ctr"/>
        <c:lblOffset val="100"/>
        <c:noMultiLvlLbl val="0"/>
      </c:catAx>
      <c:valAx>
        <c:axId val="3238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191861</xdr:colOff>
      <xdr:row>1</xdr:row>
      <xdr:rowOff>45357</xdr:rowOff>
    </xdr:from>
    <xdr:to>
      <xdr:col>17</xdr:col>
      <xdr:colOff>498929</xdr:colOff>
      <xdr:row>30</xdr:row>
      <xdr:rowOff>157390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55A220-6229-4804-A68E-F919777AB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303306</xdr:colOff>
      <xdr:row>2</xdr:row>
      <xdr:rowOff>44823</xdr:rowOff>
    </xdr:from>
    <xdr:to>
      <xdr:col>17</xdr:col>
      <xdr:colOff>493059</xdr:colOff>
      <xdr:row>28</xdr:row>
      <xdr:rowOff>54533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74F6D05-BF84-4837-B98A-3ED10F4FD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525369</xdr:colOff>
      <xdr:row>2</xdr:row>
      <xdr:rowOff>57712</xdr:rowOff>
    </xdr:from>
    <xdr:to>
      <xdr:col>11</xdr:col>
      <xdr:colOff>217581</xdr:colOff>
      <xdr:row>17</xdr:row>
      <xdr:rowOff>38662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A63E1D3-C6CB-4CF1-ABD0-1EE50192A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411443</xdr:colOff>
      <xdr:row>12</xdr:row>
      <xdr:rowOff>134472</xdr:rowOff>
    </xdr:from>
    <xdr:to>
      <xdr:col>21</xdr:col>
      <xdr:colOff>134470</xdr:colOff>
      <xdr:row>32</xdr:row>
      <xdr:rowOff>69291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0B73EC5-DCAD-413A-ACF1-FB44DBF12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511174</xdr:colOff>
      <xdr:row>0</xdr:row>
      <xdr:rowOff>165100</xdr:rowOff>
    </xdr:from>
    <xdr:to>
      <xdr:col>13</xdr:col>
      <xdr:colOff>520700</xdr:colOff>
      <xdr:row>19</xdr:row>
      <xdr:rowOff>31749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323D360-6799-49DF-8A74-29359EF0D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117475</xdr:colOff>
      <xdr:row>4</xdr:row>
      <xdr:rowOff>104775</xdr:rowOff>
    </xdr:from>
    <xdr:to>
      <xdr:col>17</xdr:col>
      <xdr:colOff>422275</xdr:colOff>
      <xdr:row>19</xdr:row>
      <xdr:rowOff>85725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1195722-4FB2-43B1-BEA6-BD825F346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5CA6-FC86-4B0A-9CDB-98747D26546A}">
  <dimension ref="A1:F33"/>
  <sheetViews>
    <sheetView zoomScale="70" zoomScaleNormal="70" workbookViewId="0">
      <selection activeCell="W11" sqref="W11"/>
    </sheetView>
  </sheetViews>
  <sheetFormatPr defaultRowHeight="14.5" x14ac:dyDescent="0.35"/>
  <sheetData>
    <row r="1" spans="1:6" x14ac:dyDescent="0.35">
      <c r="B1" s="1" t="s">
        <v>0</v>
      </c>
      <c r="F1" s="1"/>
    </row>
    <row r="2" spans="1:6" x14ac:dyDescent="0.35">
      <c r="B2" t="s">
        <v>1</v>
      </c>
      <c r="C2" t="s">
        <v>2</v>
      </c>
      <c r="D2" t="s">
        <v>3</v>
      </c>
    </row>
    <row r="3" spans="1:6" x14ac:dyDescent="0.35">
      <c r="A3">
        <v>1990</v>
      </c>
      <c r="B3">
        <v>0</v>
      </c>
      <c r="C3">
        <v>0</v>
      </c>
      <c r="D3">
        <v>0</v>
      </c>
    </row>
    <row r="4" spans="1:6" x14ac:dyDescent="0.35">
      <c r="A4">
        <f>A3+1</f>
        <v>1991</v>
      </c>
      <c r="B4">
        <v>0</v>
      </c>
      <c r="C4">
        <v>0</v>
      </c>
      <c r="D4">
        <v>0</v>
      </c>
    </row>
    <row r="5" spans="1:6" x14ac:dyDescent="0.35">
      <c r="A5">
        <f t="shared" ref="A5:A33" si="0">A4+1</f>
        <v>1992</v>
      </c>
      <c r="B5">
        <v>0</v>
      </c>
      <c r="C5">
        <v>0</v>
      </c>
      <c r="D5">
        <v>1</v>
      </c>
    </row>
    <row r="6" spans="1:6" x14ac:dyDescent="0.35">
      <c r="A6">
        <f t="shared" si="0"/>
        <v>1993</v>
      </c>
      <c r="B6">
        <v>0</v>
      </c>
      <c r="C6">
        <v>0</v>
      </c>
      <c r="D6">
        <v>0</v>
      </c>
    </row>
    <row r="7" spans="1:6" x14ac:dyDescent="0.35">
      <c r="A7">
        <f t="shared" si="0"/>
        <v>1994</v>
      </c>
      <c r="B7">
        <v>0</v>
      </c>
      <c r="C7">
        <v>0</v>
      </c>
      <c r="D7">
        <v>0</v>
      </c>
    </row>
    <row r="8" spans="1:6" x14ac:dyDescent="0.35">
      <c r="A8">
        <f t="shared" si="0"/>
        <v>1995</v>
      </c>
      <c r="B8">
        <v>0</v>
      </c>
      <c r="C8">
        <v>0</v>
      </c>
      <c r="D8">
        <v>1</v>
      </c>
    </row>
    <row r="9" spans="1:6" x14ac:dyDescent="0.35">
      <c r="A9">
        <f t="shared" si="0"/>
        <v>1996</v>
      </c>
      <c r="B9">
        <v>0</v>
      </c>
      <c r="C9">
        <v>0</v>
      </c>
      <c r="D9">
        <v>0</v>
      </c>
    </row>
    <row r="10" spans="1:6" x14ac:dyDescent="0.35">
      <c r="A10">
        <f t="shared" si="0"/>
        <v>1997</v>
      </c>
      <c r="B10">
        <v>0</v>
      </c>
      <c r="C10">
        <v>0</v>
      </c>
      <c r="D10">
        <v>1</v>
      </c>
    </row>
    <row r="11" spans="1:6" x14ac:dyDescent="0.35">
      <c r="A11">
        <f t="shared" si="0"/>
        <v>1998</v>
      </c>
      <c r="B11">
        <v>0</v>
      </c>
      <c r="C11">
        <v>0</v>
      </c>
      <c r="D11">
        <v>0</v>
      </c>
    </row>
    <row r="12" spans="1:6" x14ac:dyDescent="0.35">
      <c r="A12">
        <f t="shared" si="0"/>
        <v>1999</v>
      </c>
      <c r="B12">
        <v>13</v>
      </c>
      <c r="C12">
        <v>0</v>
      </c>
      <c r="D12">
        <v>14</v>
      </c>
    </row>
    <row r="13" spans="1:6" x14ac:dyDescent="0.35">
      <c r="A13">
        <f t="shared" si="0"/>
        <v>2000</v>
      </c>
      <c r="B13">
        <v>1</v>
      </c>
      <c r="C13">
        <v>2</v>
      </c>
      <c r="D13">
        <v>5</v>
      </c>
    </row>
    <row r="14" spans="1:6" x14ac:dyDescent="0.35">
      <c r="A14">
        <f t="shared" si="0"/>
        <v>2001</v>
      </c>
      <c r="B14">
        <v>0</v>
      </c>
      <c r="C14">
        <v>1</v>
      </c>
      <c r="D14">
        <v>2</v>
      </c>
    </row>
    <row r="15" spans="1:6" x14ac:dyDescent="0.35">
      <c r="A15">
        <f t="shared" si="0"/>
        <v>2002</v>
      </c>
      <c r="B15">
        <v>0</v>
      </c>
      <c r="C15">
        <v>0</v>
      </c>
      <c r="D15">
        <v>0</v>
      </c>
    </row>
    <row r="16" spans="1:6" x14ac:dyDescent="0.35">
      <c r="A16">
        <f t="shared" si="0"/>
        <v>2003</v>
      </c>
      <c r="B16">
        <v>1</v>
      </c>
      <c r="C16">
        <v>0</v>
      </c>
      <c r="D16">
        <v>2</v>
      </c>
    </row>
    <row r="17" spans="1:4" x14ac:dyDescent="0.35">
      <c r="A17">
        <f t="shared" si="0"/>
        <v>2004</v>
      </c>
      <c r="B17">
        <v>0</v>
      </c>
      <c r="C17">
        <v>1</v>
      </c>
      <c r="D17">
        <v>4</v>
      </c>
    </row>
    <row r="18" spans="1:4" x14ac:dyDescent="0.35">
      <c r="A18">
        <f t="shared" si="0"/>
        <v>2005</v>
      </c>
      <c r="B18">
        <v>1</v>
      </c>
      <c r="C18">
        <v>1</v>
      </c>
      <c r="D18">
        <v>4</v>
      </c>
    </row>
    <row r="19" spans="1:4" x14ac:dyDescent="0.35">
      <c r="A19">
        <f t="shared" si="0"/>
        <v>2006</v>
      </c>
      <c r="B19">
        <v>1</v>
      </c>
      <c r="C19">
        <v>2</v>
      </c>
      <c r="D19">
        <v>3</v>
      </c>
    </row>
    <row r="20" spans="1:4" x14ac:dyDescent="0.35">
      <c r="A20">
        <f t="shared" si="0"/>
        <v>2007</v>
      </c>
      <c r="B20">
        <v>1</v>
      </c>
      <c r="C20">
        <v>1</v>
      </c>
      <c r="D20">
        <v>3</v>
      </c>
    </row>
    <row r="21" spans="1:4" x14ac:dyDescent="0.35">
      <c r="A21">
        <f t="shared" si="0"/>
        <v>2008</v>
      </c>
      <c r="B21">
        <v>1</v>
      </c>
      <c r="C21">
        <v>6</v>
      </c>
      <c r="D21">
        <v>3</v>
      </c>
    </row>
    <row r="22" spans="1:4" x14ac:dyDescent="0.35">
      <c r="A22">
        <f t="shared" si="0"/>
        <v>2009</v>
      </c>
      <c r="B22">
        <v>3</v>
      </c>
      <c r="C22">
        <v>6</v>
      </c>
      <c r="D22">
        <v>6</v>
      </c>
    </row>
    <row r="23" spans="1:4" x14ac:dyDescent="0.35">
      <c r="A23">
        <f t="shared" si="0"/>
        <v>2010</v>
      </c>
      <c r="B23">
        <v>1</v>
      </c>
      <c r="C23">
        <v>3</v>
      </c>
      <c r="D23">
        <v>6</v>
      </c>
    </row>
    <row r="24" spans="1:4" x14ac:dyDescent="0.35">
      <c r="A24">
        <f t="shared" si="0"/>
        <v>2011</v>
      </c>
      <c r="B24">
        <v>5</v>
      </c>
      <c r="C24">
        <v>1</v>
      </c>
      <c r="D24">
        <v>12</v>
      </c>
    </row>
    <row r="25" spans="1:4" x14ac:dyDescent="0.35">
      <c r="A25">
        <f t="shared" si="0"/>
        <v>2012</v>
      </c>
      <c r="B25">
        <v>6</v>
      </c>
      <c r="C25">
        <v>3</v>
      </c>
      <c r="D25">
        <v>7</v>
      </c>
    </row>
    <row r="26" spans="1:4" x14ac:dyDescent="0.35">
      <c r="A26">
        <f t="shared" si="0"/>
        <v>2013</v>
      </c>
      <c r="B26">
        <v>9</v>
      </c>
      <c r="C26">
        <v>6</v>
      </c>
      <c r="D26">
        <v>16</v>
      </c>
    </row>
    <row r="27" spans="1:4" x14ac:dyDescent="0.35">
      <c r="A27">
        <f t="shared" si="0"/>
        <v>2014</v>
      </c>
      <c r="B27">
        <v>12</v>
      </c>
      <c r="C27">
        <v>3</v>
      </c>
      <c r="D27">
        <v>18</v>
      </c>
    </row>
    <row r="28" spans="1:4" x14ac:dyDescent="0.35">
      <c r="A28">
        <f t="shared" si="0"/>
        <v>2015</v>
      </c>
      <c r="B28">
        <v>10</v>
      </c>
      <c r="C28">
        <v>4</v>
      </c>
      <c r="D28">
        <v>18</v>
      </c>
    </row>
    <row r="29" spans="1:4" x14ac:dyDescent="0.35">
      <c r="A29">
        <f t="shared" si="0"/>
        <v>2016</v>
      </c>
      <c r="B29">
        <v>12</v>
      </c>
      <c r="C29">
        <v>5</v>
      </c>
      <c r="D29">
        <v>24</v>
      </c>
    </row>
    <row r="30" spans="1:4" x14ac:dyDescent="0.35">
      <c r="A30">
        <f t="shared" si="0"/>
        <v>2017</v>
      </c>
      <c r="B30">
        <v>19</v>
      </c>
      <c r="C30">
        <v>5</v>
      </c>
      <c r="D30">
        <v>31</v>
      </c>
    </row>
    <row r="31" spans="1:4" x14ac:dyDescent="0.35">
      <c r="A31">
        <f t="shared" si="0"/>
        <v>2018</v>
      </c>
      <c r="B31">
        <v>22</v>
      </c>
      <c r="C31">
        <v>14</v>
      </c>
      <c r="D31">
        <v>39</v>
      </c>
    </row>
    <row r="32" spans="1:4" x14ac:dyDescent="0.35">
      <c r="A32">
        <f t="shared" si="0"/>
        <v>2019</v>
      </c>
      <c r="B32">
        <v>32</v>
      </c>
      <c r="C32">
        <v>20</v>
      </c>
      <c r="D32">
        <v>60</v>
      </c>
    </row>
    <row r="33" spans="1:4" x14ac:dyDescent="0.35">
      <c r="A33">
        <f t="shared" si="0"/>
        <v>2020</v>
      </c>
      <c r="B33">
        <v>39</v>
      </c>
      <c r="C33">
        <v>21</v>
      </c>
      <c r="D33">
        <v>76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EEEF-5DE5-4CDB-BE5F-862B9B65DF7E}">
  <dimension ref="A1:G33"/>
  <sheetViews>
    <sheetView zoomScale="85" zoomScaleNormal="85" workbookViewId="0">
      <selection activeCell="T15" sqref="T15"/>
    </sheetView>
  </sheetViews>
  <sheetFormatPr defaultRowHeight="14.5" x14ac:dyDescent="0.35"/>
  <sheetData>
    <row r="1" spans="1:7" x14ac:dyDescent="0.35">
      <c r="B1" s="1" t="s">
        <v>0</v>
      </c>
      <c r="F1" s="1"/>
    </row>
    <row r="2" spans="1:7" x14ac:dyDescent="0.35">
      <c r="B2" t="s">
        <v>3</v>
      </c>
      <c r="C2" t="s">
        <v>38</v>
      </c>
      <c r="D2" t="s">
        <v>39</v>
      </c>
      <c r="E2" t="s">
        <v>40</v>
      </c>
      <c r="F2" t="s">
        <v>1</v>
      </c>
      <c r="G2" t="s">
        <v>2</v>
      </c>
    </row>
    <row r="3" spans="1:7" x14ac:dyDescent="0.35">
      <c r="A3">
        <v>1990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</row>
    <row r="4" spans="1:7" x14ac:dyDescent="0.35">
      <c r="A4">
        <f>A3+1</f>
        <v>1991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</row>
    <row r="5" spans="1:7" x14ac:dyDescent="0.35">
      <c r="A5">
        <f t="shared" ref="A5:A33" si="0">A4+1</f>
        <v>1992</v>
      </c>
      <c r="B5">
        <v>1</v>
      </c>
      <c r="C5">
        <v>0</v>
      </c>
      <c r="D5">
        <v>0</v>
      </c>
      <c r="E5">
        <v>3</v>
      </c>
      <c r="F5">
        <v>0</v>
      </c>
      <c r="G5">
        <v>0</v>
      </c>
    </row>
    <row r="6" spans="1:7" x14ac:dyDescent="0.35">
      <c r="A6">
        <f t="shared" si="0"/>
        <v>1993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</row>
    <row r="7" spans="1:7" x14ac:dyDescent="0.35">
      <c r="A7">
        <f t="shared" si="0"/>
        <v>1994</v>
      </c>
      <c r="B7">
        <v>0</v>
      </c>
      <c r="C7">
        <v>0</v>
      </c>
      <c r="D7">
        <v>2</v>
      </c>
      <c r="E7">
        <v>0</v>
      </c>
      <c r="F7">
        <v>0</v>
      </c>
      <c r="G7">
        <v>0</v>
      </c>
    </row>
    <row r="8" spans="1:7" x14ac:dyDescent="0.35">
      <c r="A8">
        <f t="shared" si="0"/>
        <v>1995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</row>
    <row r="9" spans="1:7" x14ac:dyDescent="0.35">
      <c r="A9">
        <f t="shared" si="0"/>
        <v>1996</v>
      </c>
      <c r="B9">
        <v>0</v>
      </c>
      <c r="C9">
        <v>0</v>
      </c>
      <c r="D9">
        <v>4</v>
      </c>
      <c r="E9">
        <v>2</v>
      </c>
      <c r="F9">
        <v>0</v>
      </c>
      <c r="G9">
        <v>0</v>
      </c>
    </row>
    <row r="10" spans="1:7" x14ac:dyDescent="0.35">
      <c r="A10">
        <f t="shared" si="0"/>
        <v>1997</v>
      </c>
      <c r="B10">
        <v>1</v>
      </c>
      <c r="C10">
        <v>0</v>
      </c>
      <c r="D10">
        <v>3</v>
      </c>
      <c r="E10">
        <v>0</v>
      </c>
      <c r="F10">
        <v>0</v>
      </c>
      <c r="G10">
        <v>0</v>
      </c>
    </row>
    <row r="11" spans="1:7" x14ac:dyDescent="0.35">
      <c r="A11">
        <f t="shared" si="0"/>
        <v>1998</v>
      </c>
      <c r="B11">
        <v>0</v>
      </c>
      <c r="C11">
        <v>1</v>
      </c>
      <c r="D11">
        <v>0</v>
      </c>
      <c r="E11">
        <v>3</v>
      </c>
      <c r="F11">
        <v>0</v>
      </c>
      <c r="G11">
        <v>0</v>
      </c>
    </row>
    <row r="12" spans="1:7" x14ac:dyDescent="0.35">
      <c r="A12">
        <f t="shared" si="0"/>
        <v>1999</v>
      </c>
      <c r="B12">
        <v>14</v>
      </c>
      <c r="C12">
        <v>1</v>
      </c>
      <c r="D12">
        <v>0</v>
      </c>
      <c r="E12">
        <v>0</v>
      </c>
      <c r="F12">
        <v>13</v>
      </c>
      <c r="G12">
        <v>0</v>
      </c>
    </row>
    <row r="13" spans="1:7" x14ac:dyDescent="0.35">
      <c r="A13">
        <f t="shared" si="0"/>
        <v>2000</v>
      </c>
      <c r="B13">
        <v>5</v>
      </c>
      <c r="C13">
        <v>2</v>
      </c>
      <c r="D13">
        <v>2</v>
      </c>
      <c r="E13">
        <v>0</v>
      </c>
      <c r="F13">
        <v>1</v>
      </c>
      <c r="G13">
        <v>2</v>
      </c>
    </row>
    <row r="14" spans="1:7" x14ac:dyDescent="0.35">
      <c r="A14">
        <f t="shared" si="0"/>
        <v>2001</v>
      </c>
      <c r="B14">
        <v>2</v>
      </c>
      <c r="C14">
        <v>2</v>
      </c>
      <c r="D14">
        <v>5</v>
      </c>
      <c r="E14">
        <v>4</v>
      </c>
      <c r="F14">
        <v>0</v>
      </c>
      <c r="G14">
        <v>1</v>
      </c>
    </row>
    <row r="15" spans="1:7" x14ac:dyDescent="0.35">
      <c r="A15">
        <f t="shared" si="0"/>
        <v>2002</v>
      </c>
      <c r="B15">
        <v>0</v>
      </c>
      <c r="C15">
        <v>0</v>
      </c>
      <c r="D15">
        <v>0</v>
      </c>
      <c r="E15">
        <v>2</v>
      </c>
      <c r="F15">
        <v>0</v>
      </c>
      <c r="G15">
        <v>0</v>
      </c>
    </row>
    <row r="16" spans="1:7" x14ac:dyDescent="0.35">
      <c r="A16">
        <f t="shared" si="0"/>
        <v>2003</v>
      </c>
      <c r="B16">
        <v>2</v>
      </c>
      <c r="C16">
        <v>4</v>
      </c>
      <c r="D16">
        <v>4</v>
      </c>
      <c r="E16">
        <v>3</v>
      </c>
      <c r="F16">
        <v>1</v>
      </c>
      <c r="G16">
        <v>0</v>
      </c>
    </row>
    <row r="17" spans="1:7" x14ac:dyDescent="0.35">
      <c r="A17">
        <f t="shared" si="0"/>
        <v>2004</v>
      </c>
      <c r="B17">
        <v>4</v>
      </c>
      <c r="C17">
        <v>1</v>
      </c>
      <c r="D17">
        <v>2</v>
      </c>
      <c r="E17">
        <v>3</v>
      </c>
      <c r="F17">
        <v>0</v>
      </c>
      <c r="G17">
        <v>1</v>
      </c>
    </row>
    <row r="18" spans="1:7" x14ac:dyDescent="0.35">
      <c r="A18">
        <f t="shared" si="0"/>
        <v>2005</v>
      </c>
      <c r="B18">
        <v>4</v>
      </c>
      <c r="C18">
        <v>1</v>
      </c>
      <c r="D18">
        <v>2</v>
      </c>
      <c r="E18">
        <v>5</v>
      </c>
      <c r="F18">
        <v>1</v>
      </c>
      <c r="G18">
        <v>1</v>
      </c>
    </row>
    <row r="19" spans="1:7" x14ac:dyDescent="0.35">
      <c r="A19">
        <f t="shared" si="0"/>
        <v>2006</v>
      </c>
      <c r="B19">
        <v>3</v>
      </c>
      <c r="C19">
        <v>4</v>
      </c>
      <c r="D19">
        <v>2</v>
      </c>
      <c r="E19">
        <v>2</v>
      </c>
      <c r="F19">
        <v>1</v>
      </c>
      <c r="G19">
        <v>2</v>
      </c>
    </row>
    <row r="20" spans="1:7" x14ac:dyDescent="0.35">
      <c r="A20">
        <f t="shared" si="0"/>
        <v>2007</v>
      </c>
      <c r="B20">
        <v>3</v>
      </c>
      <c r="C20">
        <v>4</v>
      </c>
      <c r="D20">
        <v>7</v>
      </c>
      <c r="E20">
        <v>6</v>
      </c>
      <c r="F20">
        <v>1</v>
      </c>
      <c r="G20">
        <v>1</v>
      </c>
    </row>
    <row r="21" spans="1:7" x14ac:dyDescent="0.35">
      <c r="A21">
        <f t="shared" si="0"/>
        <v>2008</v>
      </c>
      <c r="B21">
        <v>3</v>
      </c>
      <c r="C21">
        <v>4</v>
      </c>
      <c r="D21">
        <v>8</v>
      </c>
      <c r="E21">
        <v>4</v>
      </c>
      <c r="F21">
        <v>1</v>
      </c>
      <c r="G21">
        <v>6</v>
      </c>
    </row>
    <row r="22" spans="1:7" x14ac:dyDescent="0.35">
      <c r="A22">
        <f t="shared" si="0"/>
        <v>2009</v>
      </c>
      <c r="B22">
        <v>6</v>
      </c>
      <c r="C22">
        <v>4</v>
      </c>
      <c r="D22">
        <v>8</v>
      </c>
      <c r="E22">
        <v>4</v>
      </c>
      <c r="F22">
        <v>3</v>
      </c>
      <c r="G22">
        <v>6</v>
      </c>
    </row>
    <row r="23" spans="1:7" x14ac:dyDescent="0.35">
      <c r="A23">
        <f t="shared" si="0"/>
        <v>2010</v>
      </c>
      <c r="B23">
        <v>6</v>
      </c>
      <c r="C23">
        <v>4</v>
      </c>
      <c r="D23">
        <v>6</v>
      </c>
      <c r="E23">
        <v>3</v>
      </c>
      <c r="F23">
        <v>1</v>
      </c>
      <c r="G23">
        <v>3</v>
      </c>
    </row>
    <row r="24" spans="1:7" x14ac:dyDescent="0.35">
      <c r="A24">
        <f t="shared" si="0"/>
        <v>2011</v>
      </c>
      <c r="B24">
        <v>12</v>
      </c>
      <c r="C24">
        <v>5</v>
      </c>
      <c r="D24">
        <v>7</v>
      </c>
      <c r="E24">
        <v>5</v>
      </c>
      <c r="F24">
        <v>5</v>
      </c>
      <c r="G24">
        <v>1</v>
      </c>
    </row>
    <row r="25" spans="1:7" x14ac:dyDescent="0.35">
      <c r="A25">
        <f t="shared" si="0"/>
        <v>2012</v>
      </c>
      <c r="B25">
        <v>7</v>
      </c>
      <c r="C25">
        <v>3</v>
      </c>
      <c r="D25">
        <v>6</v>
      </c>
      <c r="E25">
        <v>6</v>
      </c>
      <c r="F25">
        <v>6</v>
      </c>
      <c r="G25">
        <v>3</v>
      </c>
    </row>
    <row r="26" spans="1:7" x14ac:dyDescent="0.35">
      <c r="A26">
        <f t="shared" si="0"/>
        <v>2013</v>
      </c>
      <c r="B26">
        <v>16</v>
      </c>
      <c r="C26">
        <v>4</v>
      </c>
      <c r="D26">
        <v>12</v>
      </c>
      <c r="E26">
        <v>3</v>
      </c>
      <c r="F26">
        <v>9</v>
      </c>
      <c r="G26">
        <v>6</v>
      </c>
    </row>
    <row r="27" spans="1:7" x14ac:dyDescent="0.35">
      <c r="A27">
        <f t="shared" si="0"/>
        <v>2014</v>
      </c>
      <c r="B27">
        <v>18</v>
      </c>
      <c r="C27">
        <v>1</v>
      </c>
      <c r="D27">
        <v>8</v>
      </c>
      <c r="E27">
        <v>0</v>
      </c>
      <c r="F27">
        <v>12</v>
      </c>
      <c r="G27">
        <v>3</v>
      </c>
    </row>
    <row r="28" spans="1:7" x14ac:dyDescent="0.35">
      <c r="A28">
        <f t="shared" si="0"/>
        <v>2015</v>
      </c>
      <c r="B28">
        <v>18</v>
      </c>
      <c r="C28">
        <v>5</v>
      </c>
      <c r="D28">
        <v>7</v>
      </c>
      <c r="E28">
        <v>3</v>
      </c>
      <c r="F28">
        <v>10</v>
      </c>
      <c r="G28">
        <v>4</v>
      </c>
    </row>
    <row r="29" spans="1:7" x14ac:dyDescent="0.35">
      <c r="A29">
        <f t="shared" si="0"/>
        <v>2016</v>
      </c>
      <c r="B29">
        <v>24</v>
      </c>
      <c r="C29">
        <v>9</v>
      </c>
      <c r="D29">
        <v>8</v>
      </c>
      <c r="E29">
        <v>4</v>
      </c>
      <c r="F29">
        <v>12</v>
      </c>
      <c r="G29">
        <v>5</v>
      </c>
    </row>
    <row r="30" spans="1:7" x14ac:dyDescent="0.35">
      <c r="A30">
        <f t="shared" si="0"/>
        <v>2017</v>
      </c>
      <c r="B30">
        <v>31</v>
      </c>
      <c r="C30">
        <v>8</v>
      </c>
      <c r="D30">
        <v>8</v>
      </c>
      <c r="E30">
        <v>2</v>
      </c>
      <c r="F30">
        <v>19</v>
      </c>
      <c r="G30">
        <v>5</v>
      </c>
    </row>
    <row r="31" spans="1:7" x14ac:dyDescent="0.35">
      <c r="A31">
        <f t="shared" si="0"/>
        <v>2018</v>
      </c>
      <c r="B31">
        <v>39</v>
      </c>
      <c r="C31">
        <v>9</v>
      </c>
      <c r="D31">
        <v>7</v>
      </c>
      <c r="E31">
        <v>9</v>
      </c>
      <c r="F31">
        <v>22</v>
      </c>
      <c r="G31">
        <v>14</v>
      </c>
    </row>
    <row r="32" spans="1:7" x14ac:dyDescent="0.35">
      <c r="A32">
        <f t="shared" si="0"/>
        <v>2019</v>
      </c>
      <c r="B32">
        <v>60</v>
      </c>
      <c r="C32">
        <v>6</v>
      </c>
      <c r="D32">
        <v>5</v>
      </c>
      <c r="E32">
        <v>7</v>
      </c>
      <c r="F32">
        <v>32</v>
      </c>
      <c r="G32">
        <v>20</v>
      </c>
    </row>
    <row r="33" spans="1:7" x14ac:dyDescent="0.35">
      <c r="A33">
        <f t="shared" si="0"/>
        <v>2020</v>
      </c>
      <c r="B33">
        <v>76</v>
      </c>
      <c r="C33">
        <v>10</v>
      </c>
      <c r="D33">
        <v>15</v>
      </c>
      <c r="E33">
        <v>10</v>
      </c>
      <c r="F33">
        <v>39</v>
      </c>
      <c r="G33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ED55-C2C2-466F-BE40-B26D3538FECD}">
  <dimension ref="A1:C33"/>
  <sheetViews>
    <sheetView zoomScale="85" zoomScaleNormal="85" workbookViewId="0">
      <selection activeCell="F22" sqref="F22"/>
    </sheetView>
  </sheetViews>
  <sheetFormatPr defaultRowHeight="14.5" x14ac:dyDescent="0.35"/>
  <cols>
    <col min="2" max="2" width="17.90625" customWidth="1"/>
  </cols>
  <sheetData>
    <row r="1" spans="1:3" x14ac:dyDescent="0.35">
      <c r="B1" s="1" t="s">
        <v>4</v>
      </c>
    </row>
    <row r="2" spans="1:3" x14ac:dyDescent="0.35">
      <c r="B2" t="s">
        <v>47</v>
      </c>
      <c r="C2" t="s">
        <v>6</v>
      </c>
    </row>
    <row r="3" spans="1:3" x14ac:dyDescent="0.35">
      <c r="A3">
        <v>1990</v>
      </c>
      <c r="B3">
        <v>0</v>
      </c>
      <c r="C3">
        <v>0</v>
      </c>
    </row>
    <row r="4" spans="1:3" x14ac:dyDescent="0.35">
      <c r="A4">
        <f>A3+1</f>
        <v>1991</v>
      </c>
      <c r="B4">
        <v>0</v>
      </c>
      <c r="C4">
        <v>0</v>
      </c>
    </row>
    <row r="5" spans="1:3" x14ac:dyDescent="0.35">
      <c r="A5">
        <f t="shared" ref="A5:A33" si="0">A4+1</f>
        <v>1992</v>
      </c>
      <c r="B5">
        <v>1</v>
      </c>
      <c r="C5">
        <v>1</v>
      </c>
    </row>
    <row r="6" spans="1:3" x14ac:dyDescent="0.35">
      <c r="A6">
        <f t="shared" si="0"/>
        <v>1993</v>
      </c>
      <c r="B6">
        <v>0</v>
      </c>
      <c r="C6">
        <v>0</v>
      </c>
    </row>
    <row r="7" spans="1:3" x14ac:dyDescent="0.35">
      <c r="A7">
        <f t="shared" si="0"/>
        <v>1994</v>
      </c>
      <c r="B7">
        <v>0</v>
      </c>
      <c r="C7">
        <v>0</v>
      </c>
    </row>
    <row r="8" spans="1:3" x14ac:dyDescent="0.35">
      <c r="A8">
        <f t="shared" si="0"/>
        <v>1995</v>
      </c>
      <c r="B8">
        <v>2</v>
      </c>
      <c r="C8">
        <v>0</v>
      </c>
    </row>
    <row r="9" spans="1:3" x14ac:dyDescent="0.35">
      <c r="A9">
        <f t="shared" si="0"/>
        <v>1996</v>
      </c>
      <c r="B9">
        <v>0</v>
      </c>
      <c r="C9">
        <v>0</v>
      </c>
    </row>
    <row r="10" spans="1:3" x14ac:dyDescent="0.35">
      <c r="A10">
        <f t="shared" si="0"/>
        <v>1997</v>
      </c>
      <c r="B10">
        <v>3</v>
      </c>
      <c r="C10">
        <v>1</v>
      </c>
    </row>
    <row r="11" spans="1:3" x14ac:dyDescent="0.35">
      <c r="A11">
        <f t="shared" si="0"/>
        <v>1998</v>
      </c>
      <c r="B11">
        <v>0</v>
      </c>
      <c r="C11">
        <v>0</v>
      </c>
    </row>
    <row r="12" spans="1:3" x14ac:dyDescent="0.35">
      <c r="A12">
        <f t="shared" si="0"/>
        <v>1999</v>
      </c>
      <c r="B12">
        <v>3</v>
      </c>
      <c r="C12">
        <v>14</v>
      </c>
    </row>
    <row r="13" spans="1:3" x14ac:dyDescent="0.35">
      <c r="A13">
        <f t="shared" si="0"/>
        <v>2000</v>
      </c>
      <c r="B13">
        <v>5</v>
      </c>
      <c r="C13">
        <v>5</v>
      </c>
    </row>
    <row r="14" spans="1:3" x14ac:dyDescent="0.35">
      <c r="A14">
        <f t="shared" si="0"/>
        <v>2001</v>
      </c>
      <c r="B14">
        <v>3</v>
      </c>
      <c r="C14">
        <v>2</v>
      </c>
    </row>
    <row r="15" spans="1:3" x14ac:dyDescent="0.35">
      <c r="A15">
        <f t="shared" si="0"/>
        <v>2002</v>
      </c>
      <c r="B15">
        <v>0</v>
      </c>
      <c r="C15">
        <v>0</v>
      </c>
    </row>
    <row r="16" spans="1:3" x14ac:dyDescent="0.35">
      <c r="A16">
        <f t="shared" si="0"/>
        <v>2003</v>
      </c>
      <c r="B16">
        <v>2</v>
      </c>
      <c r="C16">
        <v>2</v>
      </c>
    </row>
    <row r="17" spans="1:3" x14ac:dyDescent="0.35">
      <c r="A17">
        <f t="shared" si="0"/>
        <v>2004</v>
      </c>
      <c r="B17">
        <v>7</v>
      </c>
      <c r="C17">
        <v>4</v>
      </c>
    </row>
    <row r="18" spans="1:3" x14ac:dyDescent="0.35">
      <c r="A18">
        <f t="shared" si="0"/>
        <v>2005</v>
      </c>
      <c r="B18">
        <v>5</v>
      </c>
      <c r="C18">
        <v>4</v>
      </c>
    </row>
    <row r="19" spans="1:3" x14ac:dyDescent="0.35">
      <c r="A19">
        <f t="shared" si="0"/>
        <v>2006</v>
      </c>
      <c r="B19">
        <v>4</v>
      </c>
      <c r="C19">
        <v>3</v>
      </c>
    </row>
    <row r="20" spans="1:3" x14ac:dyDescent="0.35">
      <c r="A20">
        <f t="shared" si="0"/>
        <v>2007</v>
      </c>
      <c r="B20">
        <v>4</v>
      </c>
      <c r="C20">
        <v>3</v>
      </c>
    </row>
    <row r="21" spans="1:3" x14ac:dyDescent="0.35">
      <c r="A21">
        <f t="shared" si="0"/>
        <v>2008</v>
      </c>
      <c r="B21">
        <v>5</v>
      </c>
      <c r="C21">
        <v>3</v>
      </c>
    </row>
    <row r="22" spans="1:3" x14ac:dyDescent="0.35">
      <c r="A22">
        <f t="shared" si="0"/>
        <v>2009</v>
      </c>
      <c r="B22">
        <v>3</v>
      </c>
      <c r="C22">
        <v>6</v>
      </c>
    </row>
    <row r="23" spans="1:3" x14ac:dyDescent="0.35">
      <c r="A23">
        <f t="shared" si="0"/>
        <v>2010</v>
      </c>
      <c r="B23">
        <v>7</v>
      </c>
      <c r="C23">
        <v>6</v>
      </c>
    </row>
    <row r="24" spans="1:3" x14ac:dyDescent="0.35">
      <c r="A24">
        <f t="shared" si="0"/>
        <v>2011</v>
      </c>
      <c r="B24">
        <v>12</v>
      </c>
      <c r="C24">
        <v>12</v>
      </c>
    </row>
    <row r="25" spans="1:3" x14ac:dyDescent="0.35">
      <c r="A25">
        <f t="shared" si="0"/>
        <v>2012</v>
      </c>
      <c r="B25">
        <v>4</v>
      </c>
      <c r="C25">
        <v>7</v>
      </c>
    </row>
    <row r="26" spans="1:3" x14ac:dyDescent="0.35">
      <c r="A26">
        <f t="shared" si="0"/>
        <v>2013</v>
      </c>
      <c r="B26">
        <v>12</v>
      </c>
      <c r="C26">
        <v>16</v>
      </c>
    </row>
    <row r="27" spans="1:3" x14ac:dyDescent="0.35">
      <c r="A27">
        <f t="shared" si="0"/>
        <v>2014</v>
      </c>
      <c r="B27">
        <v>15</v>
      </c>
      <c r="C27">
        <v>18</v>
      </c>
    </row>
    <row r="28" spans="1:3" x14ac:dyDescent="0.35">
      <c r="A28">
        <f t="shared" si="0"/>
        <v>2015</v>
      </c>
      <c r="B28">
        <v>6</v>
      </c>
      <c r="C28">
        <v>18</v>
      </c>
    </row>
    <row r="29" spans="1:3" x14ac:dyDescent="0.35">
      <c r="A29">
        <f t="shared" si="0"/>
        <v>2016</v>
      </c>
      <c r="B29">
        <v>15</v>
      </c>
      <c r="C29">
        <v>24</v>
      </c>
    </row>
    <row r="30" spans="1:3" x14ac:dyDescent="0.35">
      <c r="A30">
        <f t="shared" si="0"/>
        <v>2017</v>
      </c>
      <c r="B30">
        <v>23</v>
      </c>
      <c r="C30">
        <v>31</v>
      </c>
    </row>
    <row r="31" spans="1:3" x14ac:dyDescent="0.35">
      <c r="A31">
        <f t="shared" si="0"/>
        <v>2018</v>
      </c>
      <c r="B31">
        <v>11</v>
      </c>
      <c r="C31">
        <v>39</v>
      </c>
    </row>
    <row r="32" spans="1:3" x14ac:dyDescent="0.35">
      <c r="A32">
        <f t="shared" si="0"/>
        <v>2019</v>
      </c>
      <c r="B32">
        <v>16</v>
      </c>
      <c r="C32">
        <v>60</v>
      </c>
    </row>
    <row r="33" spans="1:3" x14ac:dyDescent="0.35">
      <c r="A33">
        <f t="shared" si="0"/>
        <v>2020</v>
      </c>
      <c r="B33">
        <v>23</v>
      </c>
      <c r="C33">
        <v>76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8E124-C421-4805-AC0E-7624D9117B08}">
  <dimension ref="A1:H33"/>
  <sheetViews>
    <sheetView zoomScale="85" zoomScaleNormal="85" workbookViewId="0">
      <selection activeCell="J14" sqref="J14"/>
    </sheetView>
  </sheetViews>
  <sheetFormatPr defaultRowHeight="14.5" x14ac:dyDescent="0.35"/>
  <sheetData>
    <row r="1" spans="1:8" x14ac:dyDescent="0.35">
      <c r="B1" s="1" t="s">
        <v>5</v>
      </c>
      <c r="C1" s="1"/>
    </row>
    <row r="2" spans="1:8" x14ac:dyDescent="0.35">
      <c r="B2" t="s">
        <v>4</v>
      </c>
      <c r="E2" t="s">
        <v>41</v>
      </c>
      <c r="F2" t="s">
        <v>38</v>
      </c>
      <c r="G2" t="s">
        <v>39</v>
      </c>
      <c r="H2" t="s">
        <v>40</v>
      </c>
    </row>
    <row r="3" spans="1:8" x14ac:dyDescent="0.35">
      <c r="A3">
        <v>1990</v>
      </c>
      <c r="B3">
        <v>0</v>
      </c>
      <c r="D3">
        <v>1990</v>
      </c>
      <c r="E3">
        <v>0</v>
      </c>
      <c r="F3">
        <v>0</v>
      </c>
      <c r="G3">
        <v>0</v>
      </c>
      <c r="H3">
        <v>2</v>
      </c>
    </row>
    <row r="4" spans="1:8" x14ac:dyDescent="0.35">
      <c r="A4">
        <f>A3+2</f>
        <v>1992</v>
      </c>
      <c r="B4">
        <v>1</v>
      </c>
      <c r="D4">
        <f>D3+1</f>
        <v>1991</v>
      </c>
      <c r="E4">
        <v>0</v>
      </c>
      <c r="F4">
        <v>0</v>
      </c>
      <c r="G4">
        <v>4</v>
      </c>
      <c r="H4">
        <v>2</v>
      </c>
    </row>
    <row r="5" spans="1:8" x14ac:dyDescent="0.35">
      <c r="A5">
        <f t="shared" ref="A5:A17" si="0">A4+2</f>
        <v>1994</v>
      </c>
      <c r="B5">
        <v>2</v>
      </c>
      <c r="D5">
        <f t="shared" ref="D5:D33" si="1">D4+1</f>
        <v>1992</v>
      </c>
      <c r="E5">
        <v>1</v>
      </c>
      <c r="F5">
        <v>0</v>
      </c>
      <c r="G5">
        <v>0</v>
      </c>
      <c r="H5">
        <v>5</v>
      </c>
    </row>
    <row r="6" spans="1:8" x14ac:dyDescent="0.35">
      <c r="A6">
        <f t="shared" si="0"/>
        <v>1996</v>
      </c>
      <c r="B6">
        <v>3</v>
      </c>
      <c r="D6">
        <f t="shared" si="1"/>
        <v>1993</v>
      </c>
      <c r="E6">
        <v>0</v>
      </c>
      <c r="F6">
        <v>1</v>
      </c>
      <c r="G6">
        <v>1</v>
      </c>
      <c r="H6">
        <v>0</v>
      </c>
    </row>
    <row r="7" spans="1:8" x14ac:dyDescent="0.35">
      <c r="A7">
        <f t="shared" si="0"/>
        <v>1998</v>
      </c>
      <c r="B7">
        <v>3</v>
      </c>
      <c r="D7">
        <f t="shared" si="1"/>
        <v>1994</v>
      </c>
      <c r="E7">
        <v>0</v>
      </c>
      <c r="F7">
        <v>0</v>
      </c>
      <c r="G7">
        <v>6</v>
      </c>
      <c r="H7">
        <v>0</v>
      </c>
    </row>
    <row r="8" spans="1:8" x14ac:dyDescent="0.35">
      <c r="A8">
        <f t="shared" si="0"/>
        <v>2000</v>
      </c>
      <c r="B8">
        <v>6</v>
      </c>
      <c r="D8">
        <f t="shared" si="1"/>
        <v>1995</v>
      </c>
      <c r="E8">
        <v>2</v>
      </c>
      <c r="F8">
        <v>4</v>
      </c>
      <c r="G8">
        <v>1</v>
      </c>
      <c r="H8">
        <v>1</v>
      </c>
    </row>
    <row r="9" spans="1:8" x14ac:dyDescent="0.35">
      <c r="A9">
        <f t="shared" si="0"/>
        <v>2002</v>
      </c>
      <c r="B9">
        <v>2</v>
      </c>
      <c r="D9">
        <f t="shared" si="1"/>
        <v>1996</v>
      </c>
      <c r="E9">
        <v>0</v>
      </c>
      <c r="F9">
        <v>0</v>
      </c>
      <c r="G9">
        <v>6</v>
      </c>
      <c r="H9">
        <v>3</v>
      </c>
    </row>
    <row r="10" spans="1:8" x14ac:dyDescent="0.35">
      <c r="A10">
        <f t="shared" si="0"/>
        <v>2004</v>
      </c>
      <c r="B10">
        <v>10</v>
      </c>
      <c r="D10">
        <f t="shared" si="1"/>
        <v>1997</v>
      </c>
      <c r="E10">
        <v>3</v>
      </c>
      <c r="F10">
        <v>0</v>
      </c>
      <c r="G10">
        <v>4</v>
      </c>
      <c r="H10">
        <v>2</v>
      </c>
    </row>
    <row r="11" spans="1:8" x14ac:dyDescent="0.35">
      <c r="A11">
        <f t="shared" si="0"/>
        <v>2006</v>
      </c>
      <c r="B11">
        <v>6</v>
      </c>
      <c r="D11">
        <f t="shared" si="1"/>
        <v>1998</v>
      </c>
      <c r="E11">
        <v>0</v>
      </c>
      <c r="F11">
        <v>3</v>
      </c>
      <c r="G11">
        <v>1</v>
      </c>
      <c r="H11">
        <v>4</v>
      </c>
    </row>
    <row r="12" spans="1:8" x14ac:dyDescent="0.35">
      <c r="A12">
        <f>A11+2</f>
        <v>2008</v>
      </c>
      <c r="B12">
        <v>7</v>
      </c>
      <c r="D12">
        <f t="shared" si="1"/>
        <v>1999</v>
      </c>
      <c r="E12">
        <v>3</v>
      </c>
      <c r="F12">
        <v>4</v>
      </c>
      <c r="G12">
        <v>0</v>
      </c>
      <c r="H12">
        <v>1</v>
      </c>
    </row>
    <row r="13" spans="1:8" x14ac:dyDescent="0.35">
      <c r="A13">
        <f t="shared" si="0"/>
        <v>2010</v>
      </c>
      <c r="B13">
        <v>14</v>
      </c>
      <c r="D13">
        <f t="shared" si="1"/>
        <v>2000</v>
      </c>
      <c r="E13">
        <v>5</v>
      </c>
      <c r="F13">
        <v>5</v>
      </c>
      <c r="G13">
        <v>4</v>
      </c>
      <c r="H13">
        <v>0</v>
      </c>
    </row>
    <row r="14" spans="1:8" x14ac:dyDescent="0.35">
      <c r="A14">
        <f t="shared" si="0"/>
        <v>2012</v>
      </c>
      <c r="B14">
        <v>12</v>
      </c>
      <c r="D14">
        <f t="shared" si="1"/>
        <v>2001</v>
      </c>
      <c r="E14">
        <v>3</v>
      </c>
      <c r="F14">
        <v>4</v>
      </c>
      <c r="G14">
        <v>7</v>
      </c>
      <c r="H14">
        <v>1</v>
      </c>
    </row>
    <row r="15" spans="1:8" x14ac:dyDescent="0.35">
      <c r="A15">
        <f t="shared" si="0"/>
        <v>2014</v>
      </c>
      <c r="B15">
        <v>16</v>
      </c>
      <c r="D15">
        <f t="shared" si="1"/>
        <v>2002</v>
      </c>
      <c r="E15">
        <v>0</v>
      </c>
      <c r="F15">
        <v>0</v>
      </c>
      <c r="G15">
        <v>2</v>
      </c>
      <c r="H15">
        <v>2</v>
      </c>
    </row>
    <row r="16" spans="1:8" x14ac:dyDescent="0.35">
      <c r="A16">
        <f t="shared" si="0"/>
        <v>2016</v>
      </c>
      <c r="B16">
        <v>29</v>
      </c>
      <c r="D16">
        <f t="shared" si="1"/>
        <v>2003</v>
      </c>
      <c r="E16">
        <v>2</v>
      </c>
      <c r="F16">
        <v>1</v>
      </c>
      <c r="G16">
        <v>4</v>
      </c>
      <c r="H16">
        <v>4</v>
      </c>
    </row>
    <row r="17" spans="1:8" x14ac:dyDescent="0.35">
      <c r="A17">
        <f t="shared" si="0"/>
        <v>2018</v>
      </c>
      <c r="B17">
        <v>17</v>
      </c>
      <c r="D17">
        <f t="shared" si="1"/>
        <v>2004</v>
      </c>
      <c r="E17">
        <v>7</v>
      </c>
      <c r="F17">
        <v>1</v>
      </c>
      <c r="G17">
        <v>5</v>
      </c>
      <c r="H17">
        <v>3</v>
      </c>
    </row>
    <row r="18" spans="1:8" x14ac:dyDescent="0.35">
      <c r="A18">
        <f>A17+2</f>
        <v>2020</v>
      </c>
      <c r="B18">
        <v>23</v>
      </c>
      <c r="D18">
        <f t="shared" si="1"/>
        <v>2005</v>
      </c>
      <c r="E18">
        <v>5</v>
      </c>
      <c r="F18">
        <v>2</v>
      </c>
      <c r="G18">
        <v>4</v>
      </c>
      <c r="H18">
        <v>2</v>
      </c>
    </row>
    <row r="19" spans="1:8" x14ac:dyDescent="0.35">
      <c r="D19">
        <f t="shared" si="1"/>
        <v>2006</v>
      </c>
      <c r="E19">
        <v>4</v>
      </c>
      <c r="F19">
        <v>5</v>
      </c>
      <c r="G19">
        <v>5</v>
      </c>
      <c r="H19">
        <v>5</v>
      </c>
    </row>
    <row r="20" spans="1:8" x14ac:dyDescent="0.35">
      <c r="D20">
        <f t="shared" si="1"/>
        <v>2007</v>
      </c>
      <c r="E20">
        <v>4</v>
      </c>
      <c r="F20">
        <v>6</v>
      </c>
      <c r="G20">
        <v>8</v>
      </c>
      <c r="H20">
        <v>4</v>
      </c>
    </row>
    <row r="21" spans="1:8" x14ac:dyDescent="0.35">
      <c r="D21">
        <f t="shared" si="1"/>
        <v>2008</v>
      </c>
      <c r="E21">
        <v>5</v>
      </c>
      <c r="F21">
        <v>2</v>
      </c>
      <c r="G21">
        <v>8</v>
      </c>
      <c r="H21">
        <v>5</v>
      </c>
    </row>
    <row r="22" spans="1:8" x14ac:dyDescent="0.35">
      <c r="D22">
        <f t="shared" si="1"/>
        <v>2009</v>
      </c>
      <c r="E22">
        <v>3</v>
      </c>
      <c r="F22">
        <v>4</v>
      </c>
      <c r="G22">
        <v>7</v>
      </c>
      <c r="H22">
        <v>8</v>
      </c>
    </row>
    <row r="23" spans="1:8" x14ac:dyDescent="0.35">
      <c r="D23">
        <f t="shared" si="1"/>
        <v>2010</v>
      </c>
      <c r="E23">
        <v>7</v>
      </c>
      <c r="F23">
        <v>2</v>
      </c>
      <c r="G23">
        <v>9</v>
      </c>
      <c r="H23">
        <v>4</v>
      </c>
    </row>
    <row r="24" spans="1:8" x14ac:dyDescent="0.35">
      <c r="D24">
        <f t="shared" si="1"/>
        <v>2011</v>
      </c>
      <c r="E24">
        <v>12</v>
      </c>
      <c r="F24">
        <v>3</v>
      </c>
      <c r="G24">
        <v>7</v>
      </c>
      <c r="H24">
        <v>7</v>
      </c>
    </row>
    <row r="25" spans="1:8" x14ac:dyDescent="0.35">
      <c r="D25">
        <f t="shared" si="1"/>
        <v>2012</v>
      </c>
      <c r="E25">
        <v>4</v>
      </c>
      <c r="F25">
        <v>3</v>
      </c>
      <c r="G25">
        <v>7</v>
      </c>
      <c r="H25">
        <v>8</v>
      </c>
    </row>
    <row r="26" spans="1:8" x14ac:dyDescent="0.35">
      <c r="D26">
        <f t="shared" si="1"/>
        <v>2013</v>
      </c>
      <c r="E26">
        <v>12</v>
      </c>
      <c r="F26">
        <v>2</v>
      </c>
      <c r="G26">
        <v>4</v>
      </c>
      <c r="H26">
        <v>5</v>
      </c>
    </row>
    <row r="27" spans="1:8" x14ac:dyDescent="0.35">
      <c r="D27">
        <f t="shared" si="1"/>
        <v>2014</v>
      </c>
      <c r="E27">
        <v>15</v>
      </c>
      <c r="F27">
        <v>2</v>
      </c>
      <c r="G27">
        <v>10</v>
      </c>
      <c r="H27">
        <v>0</v>
      </c>
    </row>
    <row r="28" spans="1:8" x14ac:dyDescent="0.35">
      <c r="D28">
        <f t="shared" si="1"/>
        <v>2015</v>
      </c>
      <c r="E28">
        <v>6</v>
      </c>
      <c r="F28">
        <v>5</v>
      </c>
      <c r="G28">
        <v>6</v>
      </c>
      <c r="H28">
        <v>4</v>
      </c>
    </row>
    <row r="29" spans="1:8" x14ac:dyDescent="0.35">
      <c r="D29">
        <f t="shared" si="1"/>
        <v>2016</v>
      </c>
      <c r="E29">
        <v>15</v>
      </c>
      <c r="F29">
        <v>4</v>
      </c>
      <c r="G29">
        <v>8</v>
      </c>
      <c r="H29">
        <v>5</v>
      </c>
    </row>
    <row r="30" spans="1:8" x14ac:dyDescent="0.35">
      <c r="D30">
        <f t="shared" si="1"/>
        <v>2017</v>
      </c>
      <c r="E30">
        <v>23</v>
      </c>
      <c r="F30">
        <v>6</v>
      </c>
      <c r="G30">
        <v>11</v>
      </c>
      <c r="H30">
        <v>3</v>
      </c>
    </row>
    <row r="31" spans="1:8" x14ac:dyDescent="0.35">
      <c r="D31">
        <f t="shared" si="1"/>
        <v>2018</v>
      </c>
      <c r="E31">
        <v>11</v>
      </c>
      <c r="F31">
        <v>13</v>
      </c>
      <c r="G31">
        <v>6</v>
      </c>
      <c r="H31">
        <v>10</v>
      </c>
    </row>
    <row r="32" spans="1:8" x14ac:dyDescent="0.35">
      <c r="D32">
        <f t="shared" si="1"/>
        <v>2019</v>
      </c>
      <c r="E32">
        <v>16</v>
      </c>
      <c r="F32">
        <v>6</v>
      </c>
      <c r="G32">
        <v>6</v>
      </c>
      <c r="H32">
        <v>4</v>
      </c>
    </row>
    <row r="33" spans="4:8" x14ac:dyDescent="0.35">
      <c r="D33">
        <f t="shared" si="1"/>
        <v>2020</v>
      </c>
      <c r="E33">
        <v>23</v>
      </c>
      <c r="F33">
        <v>3</v>
      </c>
      <c r="G33">
        <v>10</v>
      </c>
      <c r="H33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30642-B71D-4D9B-8BE6-AFC536A5471A}">
  <dimension ref="A1:D11"/>
  <sheetViews>
    <sheetView topLeftCell="B1" workbookViewId="0">
      <selection activeCell="P11" sqref="P11"/>
    </sheetView>
  </sheetViews>
  <sheetFormatPr defaultRowHeight="14.5" x14ac:dyDescent="0.35"/>
  <sheetData>
    <row r="1" spans="1:4" x14ac:dyDescent="0.35">
      <c r="A1" t="s">
        <v>7</v>
      </c>
      <c r="B1" t="s">
        <v>42</v>
      </c>
      <c r="C1" t="s">
        <v>43</v>
      </c>
      <c r="D1" t="s">
        <v>46</v>
      </c>
    </row>
    <row r="2" spans="1:4" x14ac:dyDescent="0.35">
      <c r="A2" t="s">
        <v>34</v>
      </c>
      <c r="B2">
        <v>489</v>
      </c>
      <c r="C2">
        <v>137</v>
      </c>
      <c r="D2">
        <v>2</v>
      </c>
    </row>
    <row r="3" spans="1:4" x14ac:dyDescent="0.35">
      <c r="A3" t="s">
        <v>33</v>
      </c>
      <c r="B3">
        <v>902</v>
      </c>
      <c r="C3">
        <v>24</v>
      </c>
      <c r="D3">
        <v>5</v>
      </c>
    </row>
    <row r="4" spans="1:4" x14ac:dyDescent="0.35">
      <c r="A4" t="s">
        <v>44</v>
      </c>
      <c r="B4">
        <v>156</v>
      </c>
      <c r="C4">
        <v>18</v>
      </c>
      <c r="D4">
        <v>1</v>
      </c>
    </row>
    <row r="5" spans="1:4" x14ac:dyDescent="0.35">
      <c r="A5" t="s">
        <v>21</v>
      </c>
      <c r="B5">
        <v>685</v>
      </c>
      <c r="C5">
        <v>17</v>
      </c>
      <c r="D5">
        <v>8</v>
      </c>
    </row>
    <row r="6" spans="1:4" x14ac:dyDescent="0.35">
      <c r="A6" t="s">
        <v>12</v>
      </c>
      <c r="B6">
        <v>156</v>
      </c>
      <c r="C6">
        <v>17</v>
      </c>
      <c r="D6">
        <v>1</v>
      </c>
    </row>
    <row r="7" spans="1:4" x14ac:dyDescent="0.35">
      <c r="A7" t="s">
        <v>8</v>
      </c>
      <c r="B7">
        <v>1082</v>
      </c>
      <c r="C7">
        <v>11</v>
      </c>
      <c r="D7">
        <v>5</v>
      </c>
    </row>
    <row r="8" spans="1:4" x14ac:dyDescent="0.35">
      <c r="A8" t="s">
        <v>45</v>
      </c>
      <c r="B8">
        <v>0</v>
      </c>
      <c r="C8">
        <v>10</v>
      </c>
      <c r="D8">
        <v>0</v>
      </c>
    </row>
    <row r="9" spans="1:4" x14ac:dyDescent="0.35">
      <c r="A9" t="s">
        <v>22</v>
      </c>
      <c r="B9">
        <v>217</v>
      </c>
      <c r="C9">
        <v>9</v>
      </c>
      <c r="D9">
        <v>2</v>
      </c>
    </row>
    <row r="10" spans="1:4" x14ac:dyDescent="0.35">
      <c r="A10" t="s">
        <v>25</v>
      </c>
      <c r="B10">
        <v>109</v>
      </c>
      <c r="C10">
        <v>9</v>
      </c>
      <c r="D10">
        <v>1</v>
      </c>
    </row>
    <row r="11" spans="1:4" x14ac:dyDescent="0.35">
      <c r="A11" t="s">
        <v>15</v>
      </c>
      <c r="B11">
        <v>114</v>
      </c>
      <c r="C11">
        <v>8</v>
      </c>
      <c r="D11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77D9-61B0-4CE7-8536-16F435B083F5}">
  <dimension ref="A1:J32"/>
  <sheetViews>
    <sheetView tabSelected="1" zoomScaleNormal="100" workbookViewId="0">
      <selection activeCell="H13" sqref="H13"/>
    </sheetView>
  </sheetViews>
  <sheetFormatPr defaultRowHeight="14.5" x14ac:dyDescent="0.35"/>
  <sheetData>
    <row r="1" spans="1:10" x14ac:dyDescent="0.35">
      <c r="A1" s="1" t="s">
        <v>7</v>
      </c>
      <c r="B1" s="1" t="s">
        <v>35</v>
      </c>
      <c r="C1" t="s">
        <v>36</v>
      </c>
      <c r="E1" s="1" t="s">
        <v>17</v>
      </c>
      <c r="F1" s="1" t="s">
        <v>18</v>
      </c>
      <c r="G1" s="1" t="s">
        <v>36</v>
      </c>
      <c r="I1" t="s">
        <v>37</v>
      </c>
      <c r="J1" t="s">
        <v>35</v>
      </c>
    </row>
    <row r="2" spans="1:10" x14ac:dyDescent="0.35">
      <c r="A2" t="s">
        <v>8</v>
      </c>
      <c r="B2">
        <v>5</v>
      </c>
      <c r="C2">
        <f>251+623+186+22</f>
        <v>1082</v>
      </c>
      <c r="E2" t="s">
        <v>16</v>
      </c>
      <c r="F2">
        <v>2</v>
      </c>
      <c r="G2">
        <f>29+39</f>
        <v>68</v>
      </c>
      <c r="I2">
        <f t="shared" ref="I2:I10" si="0">I3-1</f>
        <v>1990</v>
      </c>
      <c r="J2">
        <v>0</v>
      </c>
    </row>
    <row r="3" spans="1:10" x14ac:dyDescent="0.35">
      <c r="A3" t="s">
        <v>33</v>
      </c>
      <c r="B3">
        <v>5</v>
      </c>
      <c r="C3">
        <f>87+184+44+150+437</f>
        <v>902</v>
      </c>
      <c r="E3" t="s">
        <v>19</v>
      </c>
      <c r="F3">
        <v>3</v>
      </c>
      <c r="G3">
        <f>41+84+133</f>
        <v>258</v>
      </c>
      <c r="I3">
        <f t="shared" si="0"/>
        <v>1991</v>
      </c>
      <c r="J3">
        <v>0</v>
      </c>
    </row>
    <row r="4" spans="1:10" x14ac:dyDescent="0.35">
      <c r="A4" t="s">
        <v>21</v>
      </c>
      <c r="B4">
        <v>8</v>
      </c>
      <c r="C4">
        <f>54+88+181+132+116+11+88+15</f>
        <v>685</v>
      </c>
      <c r="E4" t="s">
        <v>26</v>
      </c>
      <c r="F4">
        <v>9</v>
      </c>
      <c r="G4">
        <f>196+40+72+61+55+230+78+20+74</f>
        <v>826</v>
      </c>
      <c r="I4">
        <f t="shared" si="0"/>
        <v>1992</v>
      </c>
      <c r="J4">
        <v>0</v>
      </c>
    </row>
    <row r="5" spans="1:10" x14ac:dyDescent="0.35">
      <c r="A5" t="s">
        <v>34</v>
      </c>
      <c r="B5">
        <v>2</v>
      </c>
      <c r="C5">
        <f>39+450</f>
        <v>489</v>
      </c>
      <c r="I5">
        <f t="shared" si="0"/>
        <v>1993</v>
      </c>
      <c r="J5">
        <v>0</v>
      </c>
    </row>
    <row r="6" spans="1:10" x14ac:dyDescent="0.35">
      <c r="A6" t="s">
        <v>20</v>
      </c>
      <c r="B6">
        <v>5</v>
      </c>
      <c r="C6">
        <f>121+14+66+54+88</f>
        <v>343</v>
      </c>
      <c r="I6">
        <f t="shared" si="0"/>
        <v>1994</v>
      </c>
      <c r="J6">
        <v>0</v>
      </c>
    </row>
    <row r="7" spans="1:10" x14ac:dyDescent="0.35">
      <c r="A7" t="s">
        <v>11</v>
      </c>
      <c r="B7">
        <v>2</v>
      </c>
      <c r="C7">
        <f>104+156</f>
        <v>260</v>
      </c>
      <c r="I7">
        <f t="shared" si="0"/>
        <v>1995</v>
      </c>
      <c r="J7">
        <v>0</v>
      </c>
    </row>
    <row r="8" spans="1:10" x14ac:dyDescent="0.35">
      <c r="A8" t="s">
        <v>22</v>
      </c>
      <c r="B8">
        <v>2</v>
      </c>
      <c r="C8">
        <f>103+114</f>
        <v>217</v>
      </c>
      <c r="I8">
        <f t="shared" si="0"/>
        <v>1996</v>
      </c>
      <c r="J8">
        <v>0</v>
      </c>
    </row>
    <row r="9" spans="1:10" x14ac:dyDescent="0.35">
      <c r="A9" t="s">
        <v>23</v>
      </c>
      <c r="B9">
        <v>3</v>
      </c>
      <c r="C9">
        <f>72+107+11</f>
        <v>190</v>
      </c>
      <c r="I9">
        <f t="shared" si="0"/>
        <v>1997</v>
      </c>
      <c r="J9">
        <v>0</v>
      </c>
    </row>
    <row r="10" spans="1:10" x14ac:dyDescent="0.35">
      <c r="A10" t="s">
        <v>13</v>
      </c>
      <c r="B10">
        <v>2</v>
      </c>
      <c r="C10">
        <f>156</f>
        <v>156</v>
      </c>
      <c r="I10">
        <f t="shared" si="0"/>
        <v>1998</v>
      </c>
      <c r="J10">
        <v>0</v>
      </c>
    </row>
    <row r="11" spans="1:10" x14ac:dyDescent="0.35">
      <c r="A11" t="s">
        <v>12</v>
      </c>
      <c r="B11">
        <v>1</v>
      </c>
      <c r="C11">
        <f>156</f>
        <v>156</v>
      </c>
      <c r="I11">
        <f>I12-1</f>
        <v>1999</v>
      </c>
      <c r="J11">
        <v>0</v>
      </c>
    </row>
    <row r="12" spans="1:10" x14ac:dyDescent="0.35">
      <c r="A12" t="s">
        <v>14</v>
      </c>
      <c r="B12">
        <v>1</v>
      </c>
      <c r="C12">
        <f>156</f>
        <v>156</v>
      </c>
      <c r="I12">
        <v>2000</v>
      </c>
      <c r="J12">
        <v>0</v>
      </c>
    </row>
    <row r="13" spans="1:10" x14ac:dyDescent="0.35">
      <c r="A13" t="s">
        <v>15</v>
      </c>
      <c r="B13">
        <v>2</v>
      </c>
      <c r="C13">
        <f>100+14</f>
        <v>114</v>
      </c>
      <c r="I13">
        <f t="shared" ref="I13:I32" si="1">I12+1</f>
        <v>2001</v>
      </c>
      <c r="J13">
        <v>0</v>
      </c>
    </row>
    <row r="14" spans="1:10" x14ac:dyDescent="0.35">
      <c r="A14" t="s">
        <v>25</v>
      </c>
      <c r="B14">
        <v>1</v>
      </c>
      <c r="C14">
        <f>109</f>
        <v>109</v>
      </c>
      <c r="I14">
        <f t="shared" si="1"/>
        <v>2002</v>
      </c>
      <c r="J14">
        <v>0</v>
      </c>
    </row>
    <row r="15" spans="1:10" x14ac:dyDescent="0.35">
      <c r="A15" t="s">
        <v>24</v>
      </c>
      <c r="B15">
        <v>1</v>
      </c>
      <c r="C15">
        <f>92</f>
        <v>92</v>
      </c>
      <c r="I15">
        <f t="shared" si="1"/>
        <v>2003</v>
      </c>
      <c r="J15">
        <v>0</v>
      </c>
    </row>
    <row r="16" spans="1:10" x14ac:dyDescent="0.35">
      <c r="A16" t="s">
        <v>27</v>
      </c>
      <c r="B16">
        <v>1</v>
      </c>
      <c r="C16">
        <f>65</f>
        <v>65</v>
      </c>
      <c r="I16">
        <f t="shared" si="1"/>
        <v>2004</v>
      </c>
      <c r="J16">
        <v>0</v>
      </c>
    </row>
    <row r="17" spans="1:10" x14ac:dyDescent="0.35">
      <c r="A17" t="s">
        <v>9</v>
      </c>
      <c r="B17">
        <v>1</v>
      </c>
      <c r="C17">
        <v>22</v>
      </c>
      <c r="I17">
        <f t="shared" si="1"/>
        <v>2005</v>
      </c>
      <c r="J17">
        <v>0</v>
      </c>
    </row>
    <row r="18" spans="1:10" x14ac:dyDescent="0.35">
      <c r="A18" t="s">
        <v>28</v>
      </c>
      <c r="B18">
        <v>1</v>
      </c>
      <c r="C18">
        <f>19</f>
        <v>19</v>
      </c>
      <c r="I18">
        <f t="shared" si="1"/>
        <v>2006</v>
      </c>
      <c r="J18">
        <v>0</v>
      </c>
    </row>
    <row r="19" spans="1:10" x14ac:dyDescent="0.35">
      <c r="A19" t="s">
        <v>29</v>
      </c>
      <c r="B19">
        <v>1</v>
      </c>
      <c r="C19">
        <f>19</f>
        <v>19</v>
      </c>
      <c r="I19">
        <f t="shared" si="1"/>
        <v>2007</v>
      </c>
      <c r="J19">
        <v>0</v>
      </c>
    </row>
    <row r="20" spans="1:10" x14ac:dyDescent="0.35">
      <c r="A20" t="s">
        <v>30</v>
      </c>
      <c r="B20">
        <v>1</v>
      </c>
      <c r="C20">
        <f>19</f>
        <v>19</v>
      </c>
      <c r="I20">
        <f t="shared" si="1"/>
        <v>2008</v>
      </c>
      <c r="J20">
        <v>0</v>
      </c>
    </row>
    <row r="21" spans="1:10" x14ac:dyDescent="0.35">
      <c r="A21" t="s">
        <v>31</v>
      </c>
      <c r="B21">
        <v>1</v>
      </c>
      <c r="C21">
        <f>19</f>
        <v>19</v>
      </c>
      <c r="I21">
        <f t="shared" si="1"/>
        <v>2009</v>
      </c>
      <c r="J21">
        <v>0</v>
      </c>
    </row>
    <row r="22" spans="1:10" x14ac:dyDescent="0.35">
      <c r="A22" t="s">
        <v>32</v>
      </c>
      <c r="B22">
        <v>1</v>
      </c>
      <c r="C22">
        <f>19</f>
        <v>19</v>
      </c>
      <c r="I22">
        <f t="shared" si="1"/>
        <v>2010</v>
      </c>
      <c r="J22">
        <v>0</v>
      </c>
    </row>
    <row r="23" spans="1:10" x14ac:dyDescent="0.35">
      <c r="A23" t="s">
        <v>10</v>
      </c>
      <c r="B23">
        <v>1</v>
      </c>
      <c r="C23">
        <v>12</v>
      </c>
      <c r="I23">
        <f t="shared" si="1"/>
        <v>2011</v>
      </c>
      <c r="J23">
        <v>0</v>
      </c>
    </row>
    <row r="24" spans="1:10" x14ac:dyDescent="0.35">
      <c r="A24" t="s">
        <v>44</v>
      </c>
      <c r="B24">
        <v>1</v>
      </c>
      <c r="C24">
        <v>156</v>
      </c>
      <c r="I24">
        <f t="shared" si="1"/>
        <v>2012</v>
      </c>
      <c r="J24">
        <v>1</v>
      </c>
    </row>
    <row r="25" spans="1:10" x14ac:dyDescent="0.35">
      <c r="I25">
        <f t="shared" si="1"/>
        <v>2013</v>
      </c>
      <c r="J25">
        <v>0</v>
      </c>
    </row>
    <row r="26" spans="1:10" x14ac:dyDescent="0.35">
      <c r="I26">
        <f t="shared" si="1"/>
        <v>2014</v>
      </c>
      <c r="J26">
        <v>1</v>
      </c>
    </row>
    <row r="27" spans="1:10" x14ac:dyDescent="0.35">
      <c r="I27">
        <f t="shared" si="1"/>
        <v>2015</v>
      </c>
      <c r="J27">
        <v>2</v>
      </c>
    </row>
    <row r="28" spans="1:10" x14ac:dyDescent="0.35">
      <c r="I28">
        <f t="shared" si="1"/>
        <v>2016</v>
      </c>
      <c r="J28">
        <v>4</v>
      </c>
    </row>
    <row r="29" spans="1:10" x14ac:dyDescent="0.35">
      <c r="I29">
        <f t="shared" si="1"/>
        <v>2017</v>
      </c>
      <c r="J29">
        <v>4</v>
      </c>
    </row>
    <row r="30" spans="1:10" x14ac:dyDescent="0.35">
      <c r="I30">
        <f t="shared" si="1"/>
        <v>2018</v>
      </c>
      <c r="J30">
        <v>11</v>
      </c>
    </row>
    <row r="31" spans="1:10" x14ac:dyDescent="0.35">
      <c r="I31">
        <f t="shared" si="1"/>
        <v>2019</v>
      </c>
      <c r="J31">
        <v>14</v>
      </c>
    </row>
    <row r="32" spans="1:10" x14ac:dyDescent="0.35">
      <c r="I32">
        <f t="shared" si="1"/>
        <v>2020</v>
      </c>
      <c r="J32">
        <v>11</v>
      </c>
    </row>
  </sheetData>
  <sortState xmlns:xlrd2="http://schemas.microsoft.com/office/spreadsheetml/2017/richdata2" ref="A2:C33">
    <sortCondition descending="1" ref="C1:C33"/>
  </sortState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r L K b U 0 W l j d m j A A A A 9 Q A A A B I A H A B D b 2 5 m a W c v U G F j a 2 F n Z S 5 4 b W w g o h g A K K A U A A A A A A A A A A A A A A A A A A A A A A A A A A A A h Y 8 x D o I w G I W v Q r r T l r o I + S m D k 4 k k J h r j 2 p Q K D V A M L Z a 7 O X g k r y B G U T f H 9 7 1 v e O 9 + v U E 2 t k 1 w U b 3 V n U l R h C k K l J F d o U 2 Z o s G d w i X K O G y F r E W p g k k 2 N h l t k a L K u X N C i P c e + w X u + p I w S i N y z D c 7 W a l W o I + s / 8 u h N t Y J I x X i c H i N 4 Q z H M W a U Y Q p k Z p B r 8 + 3 Z N P f Z / k B Y D Y 0 b e s W 1 C 9 d 7 I H M E 8 r 7 A H 1 B L A w Q U A A I A C A C s s p t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L K b U y i K R 7 g O A A A A E Q A A A B M A H A B G b 3 J t d W x h c y 9 T Z W N 0 a W 9 u M S 5 t I K I Y A C i g F A A A A A A A A A A A A A A A A A A A A A A A A A A A A C t O T S 7 J z M 9 T C I b Q h t Y A U E s B A i 0 A F A A C A A g A r L K b U 0 W l j d m j A A A A 9 Q A A A B I A A A A A A A A A A A A A A A A A A A A A A E N v b m Z p Z y 9 Q Y W N r Y W d l L n h t b F B L A Q I t A B Q A A g A I A K y y m 1 M P y u m r p A A A A O k A A A A T A A A A A A A A A A A A A A A A A O 8 A A A B b Q 2 9 u d G V u d F 9 U e X B l c 1 0 u e G 1 s U E s B A i 0 A F A A C A A g A r L K b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d V a V 1 0 5 4 h M j X Y W J L S o p S k A A A A A A g A A A A A A E G Y A A A A B A A A g A A A A e M / D 6 E 3 3 M Z s 7 G C z 1 X H 6 + E l r g + m j N P c d 2 + s E 5 n L Z O 6 B Q A A A A A D o A A A A A C A A A g A A A A / x Z s f i 1 W O h r 9 9 M H h O 8 f s N J 6 C E U u 5 w 5 k F 9 A 3 Q c b L S s S t Q A A A A f + 6 8 U g 8 u F L V J g X 0 7 1 y T U c 7 9 9 p h v E M 7 E z D S 6 F c P / m h x e J H 4 T J W S R k x N d 1 n 4 l M X p f l T E V f x C K i M P Z Z W h k G / 9 C e 7 o q m i f a 1 n D H 8 C V A 9 a a O b O M F A A A A A v 5 y 4 c E g 8 4 3 j J Z 7 S K x O W / q x y l n f 0 s j f 2 A L b E 1 R C x X l k H P + r g f A h W E D 6 + A E V k d G 7 A S J Q + R b T e O q V G a a C W d f 1 p l K g = = < / D a t a M a s h u p > 
</file>

<file path=customXml/itemProps1.xml><?xml version="1.0" encoding="utf-8"?>
<ds:datastoreItem xmlns:ds="http://schemas.openxmlformats.org/officeDocument/2006/customXml" ds:itemID="{8D475987-183D-42B2-B92B-6EE9A6CB76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Growth</vt:lpstr>
      <vt:lpstr>Growth_Comparison</vt:lpstr>
      <vt:lpstr>Fields DCP</vt:lpstr>
      <vt:lpstr>Fields_Comparison</vt:lpstr>
      <vt:lpstr>Geo_Correlation</vt:lpstr>
      <vt:lpstr>policy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Nebbiai</dc:creator>
  <cp:lastModifiedBy>Matteo Nebbiai</cp:lastModifiedBy>
  <dcterms:created xsi:type="dcterms:W3CDTF">2021-12-24T22:19:04Z</dcterms:created>
  <dcterms:modified xsi:type="dcterms:W3CDTF">2022-01-24T15:37:12Z</dcterms:modified>
</cp:coreProperties>
</file>