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attC/Documents/School/3B/MSCI 446 Data Mining/Project/MSCI446-TwitterStockMining/"/>
    </mc:Choice>
  </mc:AlternateContent>
  <bookViews>
    <workbookView xWindow="0" yWindow="460" windowWidth="25600" windowHeight="14580" tabRatio="500" activeTab="2"/>
  </bookViews>
  <sheets>
    <sheet name="Training Dataset" sheetId="1" r:id="rId1"/>
    <sheet name="Clean Training Dataset" sheetId="5" r:id="rId2"/>
    <sheet name="CSV dataset" sheetId="6" r:id="rId3"/>
    <sheet name="Normalization Factors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5" l="1"/>
  <c r="D2" i="5"/>
  <c r="Q6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" i="5"/>
  <c r="AA28" i="5"/>
  <c r="AB28" i="5"/>
  <c r="P28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1" i="5"/>
  <c r="P2" i="5"/>
  <c r="X28" i="5"/>
  <c r="O28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1" i="5"/>
  <c r="O2" i="5"/>
  <c r="W28" i="5"/>
  <c r="N28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1" i="5"/>
  <c r="N2" i="5"/>
  <c r="V28" i="5"/>
  <c r="M28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1" i="5"/>
  <c r="M2" i="5"/>
  <c r="U28" i="5"/>
  <c r="L28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1" i="5"/>
  <c r="L2" i="5"/>
  <c r="T28" i="5"/>
  <c r="G1" i="5"/>
  <c r="S28" i="5"/>
  <c r="E1" i="5"/>
  <c r="E2" i="5"/>
  <c r="R28" i="5"/>
  <c r="Q28" i="5"/>
  <c r="AA27" i="5"/>
  <c r="AB27" i="5"/>
  <c r="X27" i="5"/>
  <c r="W27" i="5"/>
  <c r="V27" i="5"/>
  <c r="U27" i="5"/>
  <c r="T27" i="5"/>
  <c r="S27" i="5"/>
  <c r="R27" i="5"/>
  <c r="Q27" i="5"/>
  <c r="AA26" i="5"/>
  <c r="AB26" i="5"/>
  <c r="X26" i="5"/>
  <c r="W26" i="5"/>
  <c r="V26" i="5"/>
  <c r="U26" i="5"/>
  <c r="T26" i="5"/>
  <c r="S26" i="5"/>
  <c r="R26" i="5"/>
  <c r="Q26" i="5"/>
  <c r="AA25" i="5"/>
  <c r="AB25" i="5"/>
  <c r="X25" i="5"/>
  <c r="W25" i="5"/>
  <c r="V25" i="5"/>
  <c r="U25" i="5"/>
  <c r="T25" i="5"/>
  <c r="S25" i="5"/>
  <c r="R25" i="5"/>
  <c r="Q25" i="5"/>
  <c r="AA24" i="5"/>
  <c r="AB24" i="5"/>
  <c r="X24" i="5"/>
  <c r="W24" i="5"/>
  <c r="V24" i="5"/>
  <c r="U24" i="5"/>
  <c r="T24" i="5"/>
  <c r="S24" i="5"/>
  <c r="R24" i="5"/>
  <c r="Q24" i="5"/>
  <c r="AA23" i="5"/>
  <c r="AB23" i="5"/>
  <c r="X23" i="5"/>
  <c r="W23" i="5"/>
  <c r="V23" i="5"/>
  <c r="U23" i="5"/>
  <c r="T23" i="5"/>
  <c r="S23" i="5"/>
  <c r="R23" i="5"/>
  <c r="Q23" i="5"/>
  <c r="AA22" i="5"/>
  <c r="AB22" i="5"/>
  <c r="X22" i="5"/>
  <c r="W22" i="5"/>
  <c r="V22" i="5"/>
  <c r="U22" i="5"/>
  <c r="T22" i="5"/>
  <c r="S22" i="5"/>
  <c r="R22" i="5"/>
  <c r="Q22" i="5"/>
  <c r="AA21" i="5"/>
  <c r="AB21" i="5"/>
  <c r="X21" i="5"/>
  <c r="W21" i="5"/>
  <c r="V21" i="5"/>
  <c r="U21" i="5"/>
  <c r="T21" i="5"/>
  <c r="S21" i="5"/>
  <c r="R21" i="5"/>
  <c r="Q21" i="5"/>
  <c r="AA20" i="5"/>
  <c r="AB20" i="5"/>
  <c r="X20" i="5"/>
  <c r="W20" i="5"/>
  <c r="V20" i="5"/>
  <c r="U20" i="5"/>
  <c r="T20" i="5"/>
  <c r="S20" i="5"/>
  <c r="R20" i="5"/>
  <c r="Q20" i="5"/>
  <c r="AA19" i="5"/>
  <c r="AB19" i="5"/>
  <c r="X19" i="5"/>
  <c r="W19" i="5"/>
  <c r="V19" i="5"/>
  <c r="U19" i="5"/>
  <c r="T19" i="5"/>
  <c r="S19" i="5"/>
  <c r="R19" i="5"/>
  <c r="Q19" i="5"/>
  <c r="AA18" i="5"/>
  <c r="AB18" i="5"/>
  <c r="X18" i="5"/>
  <c r="W18" i="5"/>
  <c r="V18" i="5"/>
  <c r="U18" i="5"/>
  <c r="T18" i="5"/>
  <c r="S18" i="5"/>
  <c r="R18" i="5"/>
  <c r="Q18" i="5"/>
  <c r="AA17" i="5"/>
  <c r="AB17" i="5"/>
  <c r="X17" i="5"/>
  <c r="W17" i="5"/>
  <c r="V17" i="5"/>
  <c r="U17" i="5"/>
  <c r="T17" i="5"/>
  <c r="S17" i="5"/>
  <c r="R17" i="5"/>
  <c r="Q17" i="5"/>
  <c r="AA16" i="5"/>
  <c r="AB16" i="5"/>
  <c r="X16" i="5"/>
  <c r="W16" i="5"/>
  <c r="V16" i="5"/>
  <c r="U16" i="5"/>
  <c r="T16" i="5"/>
  <c r="S16" i="5"/>
  <c r="R16" i="5"/>
  <c r="Q16" i="5"/>
  <c r="AA15" i="5"/>
  <c r="AB15" i="5"/>
  <c r="X15" i="5"/>
  <c r="W15" i="5"/>
  <c r="V15" i="5"/>
  <c r="U15" i="5"/>
  <c r="T15" i="5"/>
  <c r="S15" i="5"/>
  <c r="R15" i="5"/>
  <c r="Q15" i="5"/>
  <c r="AA14" i="5"/>
  <c r="AB14" i="5"/>
  <c r="X14" i="5"/>
  <c r="W14" i="5"/>
  <c r="V14" i="5"/>
  <c r="U14" i="5"/>
  <c r="T14" i="5"/>
  <c r="S14" i="5"/>
  <c r="R14" i="5"/>
  <c r="Q14" i="5"/>
  <c r="AA13" i="5"/>
  <c r="AB13" i="5"/>
  <c r="X13" i="5"/>
  <c r="W13" i="5"/>
  <c r="V13" i="5"/>
  <c r="U13" i="5"/>
  <c r="T13" i="5"/>
  <c r="S13" i="5"/>
  <c r="R13" i="5"/>
  <c r="Q13" i="5"/>
  <c r="AA12" i="5"/>
  <c r="AB12" i="5"/>
  <c r="X12" i="5"/>
  <c r="W12" i="5"/>
  <c r="V12" i="5"/>
  <c r="U12" i="5"/>
  <c r="T12" i="5"/>
  <c r="S12" i="5"/>
  <c r="R12" i="5"/>
  <c r="Q12" i="5"/>
  <c r="AA11" i="5"/>
  <c r="AB11" i="5"/>
  <c r="X11" i="5"/>
  <c r="W11" i="5"/>
  <c r="V11" i="5"/>
  <c r="U11" i="5"/>
  <c r="T11" i="5"/>
  <c r="S11" i="5"/>
  <c r="R11" i="5"/>
  <c r="Q11" i="5"/>
  <c r="AA10" i="5"/>
  <c r="AB10" i="5"/>
  <c r="X10" i="5"/>
  <c r="W10" i="5"/>
  <c r="V10" i="5"/>
  <c r="U10" i="5"/>
  <c r="T10" i="5"/>
  <c r="S10" i="5"/>
  <c r="R10" i="5"/>
  <c r="Q10" i="5"/>
  <c r="AA9" i="5"/>
  <c r="AB9" i="5"/>
  <c r="X9" i="5"/>
  <c r="W9" i="5"/>
  <c r="V9" i="5"/>
  <c r="U9" i="5"/>
  <c r="T9" i="5"/>
  <c r="S9" i="5"/>
  <c r="R9" i="5"/>
  <c r="Q9" i="5"/>
  <c r="AA8" i="5"/>
  <c r="AB8" i="5"/>
  <c r="X8" i="5"/>
  <c r="W8" i="5"/>
  <c r="V8" i="5"/>
  <c r="U8" i="5"/>
  <c r="T8" i="5"/>
  <c r="S8" i="5"/>
  <c r="R8" i="5"/>
  <c r="Q8" i="5"/>
  <c r="AA7" i="5"/>
  <c r="AB7" i="5"/>
  <c r="X7" i="5"/>
  <c r="W7" i="5"/>
  <c r="V7" i="5"/>
  <c r="U7" i="5"/>
  <c r="T7" i="5"/>
  <c r="S7" i="5"/>
  <c r="R7" i="5"/>
  <c r="Q7" i="5"/>
  <c r="AA6" i="5"/>
  <c r="AB6" i="5"/>
  <c r="X6" i="5"/>
  <c r="W6" i="5"/>
  <c r="V6" i="5"/>
  <c r="U6" i="5"/>
  <c r="T6" i="5"/>
  <c r="S6" i="5"/>
  <c r="R6" i="5"/>
  <c r="AA5" i="5"/>
  <c r="AB5" i="5"/>
  <c r="X5" i="5"/>
  <c r="W5" i="5"/>
  <c r="V5" i="5"/>
  <c r="U5" i="5"/>
  <c r="T5" i="5"/>
  <c r="S5" i="5"/>
  <c r="R5" i="5"/>
  <c r="Q5" i="5"/>
  <c r="AA4" i="5"/>
  <c r="AB4" i="5"/>
  <c r="X4" i="5"/>
  <c r="W4" i="5"/>
  <c r="V4" i="5"/>
  <c r="U4" i="5"/>
  <c r="T4" i="5"/>
  <c r="S4" i="5"/>
  <c r="R4" i="5"/>
  <c r="Q4" i="5"/>
  <c r="G5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1" i="1"/>
  <c r="G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" i="1"/>
  <c r="E1" i="1"/>
  <c r="E2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" i="1"/>
  <c r="D1" i="1"/>
  <c r="D2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" i="1"/>
  <c r="O3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1" i="1"/>
  <c r="O32" i="1"/>
  <c r="O33" i="1"/>
  <c r="O34" i="1"/>
  <c r="O35" i="1"/>
  <c r="O36" i="1"/>
  <c r="O37" i="1"/>
  <c r="O38" i="1"/>
  <c r="O39" i="1"/>
  <c r="O40" i="1"/>
  <c r="O1" i="1"/>
  <c r="O2" i="1"/>
  <c r="W30" i="1"/>
  <c r="P5" i="1"/>
  <c r="P4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1" i="1"/>
  <c r="P2" i="1"/>
  <c r="X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1" i="1"/>
  <c r="M2" i="1"/>
  <c r="U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1" i="1"/>
  <c r="N2" i="1"/>
  <c r="V4" i="1"/>
  <c r="W4" i="1"/>
  <c r="X4" i="1"/>
  <c r="U5" i="1"/>
  <c r="V5" i="1"/>
  <c r="W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U40" i="1"/>
  <c r="V40" i="1"/>
  <c r="W40" i="1"/>
  <c r="X40" i="1"/>
  <c r="L5" i="1"/>
  <c r="L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1" i="1"/>
  <c r="L2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" i="1"/>
  <c r="AB4" i="1"/>
  <c r="E3" i="2"/>
  <c r="E4" i="2"/>
  <c r="E5" i="2"/>
  <c r="E6" i="2"/>
  <c r="E7" i="2"/>
  <c r="E2" i="2"/>
  <c r="D2" i="2"/>
  <c r="D3" i="2"/>
  <c r="D4" i="2"/>
  <c r="D5" i="2"/>
  <c r="D6" i="2"/>
  <c r="D7" i="2"/>
</calcChain>
</file>

<file path=xl/sharedStrings.xml><?xml version="1.0" encoding="utf-8"?>
<sst xmlns="http://schemas.openxmlformats.org/spreadsheetml/2006/main" count="219" uniqueCount="44">
  <si>
    <t>company</t>
  </si>
  <si>
    <t>date</t>
  </si>
  <si>
    <t>numTweets</t>
  </si>
  <si>
    <t>avgSubj</t>
  </si>
  <si>
    <t>avgPol</t>
  </si>
  <si>
    <t>medianTime</t>
  </si>
  <si>
    <t>sumRetweet</t>
  </si>
  <si>
    <t>sumFavorite</t>
  </si>
  <si>
    <t>sumFollowers</t>
  </si>
  <si>
    <t>numVerified</t>
  </si>
  <si>
    <t>@oracle</t>
  </si>
  <si>
    <t>@microsoft</t>
  </si>
  <si>
    <t>@google</t>
  </si>
  <si>
    <t>@intel</t>
  </si>
  <si>
    <t>@xerox</t>
  </si>
  <si>
    <t>@cisco</t>
  </si>
  <si>
    <t>N/A</t>
  </si>
  <si>
    <t>Company</t>
  </si>
  <si>
    <t>Num Followers</t>
  </si>
  <si>
    <t>Q3 Revenue</t>
  </si>
  <si>
    <t>Num Followers %</t>
  </si>
  <si>
    <t>Revenue %</t>
  </si>
  <si>
    <t>UP</t>
  </si>
  <si>
    <t>DOWN</t>
  </si>
  <si>
    <t>medianDate</t>
  </si>
  <si>
    <t>mean</t>
  </si>
  <si>
    <t>sd</t>
  </si>
  <si>
    <t>change</t>
  </si>
  <si>
    <t>avjSubj_std</t>
  </si>
  <si>
    <t>avgPol_std</t>
  </si>
  <si>
    <t>medianTime_std</t>
  </si>
  <si>
    <t>numTweets_over_followers_std</t>
  </si>
  <si>
    <t>sumRetweets_over_followers_std</t>
  </si>
  <si>
    <t>sumFavorites_over_sumFollowers_std</t>
  </si>
  <si>
    <t>sumFollowers_over_followers_std</t>
  </si>
  <si>
    <t>numVerified_over_followers_std</t>
  </si>
  <si>
    <t>categorical</t>
  </si>
  <si>
    <t>numTweets_over_followers</t>
  </si>
  <si>
    <t>sumRetweets_over_followers</t>
  </si>
  <si>
    <t>sumFavorites_over_sumFollowers</t>
  </si>
  <si>
    <t>sumFollowers_over_followers</t>
  </si>
  <si>
    <t>numVerified_over_followers</t>
  </si>
  <si>
    <t>open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</si>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</sst>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9" fontId="0" fillId="0" borderId="0" xfId="1" applyFont="1"/>
    <xf numFmtId="0" fontId="0" fillId="0" borderId="0" xfId="1" applyNumberFormat="1" applyFont="1"/>
    <xf numFmtId="0" fontId="0" fillId="0" borderId="0" xfId="0" quotePrefix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workbookViewId="0">
      <pane xSplit="2" topLeftCell="C1" activePane="topRight" state="frozen"/>
      <selection pane="topRight" activeCell="A3" sqref="A3:XFD3"/>
    </sheetView>
  </sheetViews>
  <sheetFormatPr baseColWidth="10" defaultRowHeight="16" x14ac:dyDescent="0.2"/>
  <cols>
    <col min="6" max="6" width="15.5" bestFit="1" customWidth="1"/>
    <col min="7" max="7" width="15.5" style="6" customWidth="1"/>
    <col min="27" max="27" width="10.83203125" style="4"/>
  </cols>
  <sheetData>
    <row r="1" spans="1:28" x14ac:dyDescent="0.2">
      <c r="A1" t="s">
        <v>25</v>
      </c>
      <c r="D1">
        <f>AVERAGE(D4:D40)</f>
        <v>0.30539805837837836</v>
      </c>
      <c r="E1">
        <f>AVERAGE(E4:E40)</f>
        <v>0.13624890810810811</v>
      </c>
      <c r="G1">
        <f>AVERAGE(G4:G40)</f>
        <v>0.74039039039092347</v>
      </c>
      <c r="L1">
        <f>AVERAGE(L4:L40)</f>
        <v>0.21448560007419309</v>
      </c>
      <c r="M1">
        <f t="shared" ref="M1:P1" si="0">AVERAGE(M4:M40)</f>
        <v>19.325125254294026</v>
      </c>
      <c r="N1">
        <f t="shared" si="0"/>
        <v>59.482921848065352</v>
      </c>
      <c r="O1">
        <f t="shared" si="0"/>
        <v>2078.5843610590432</v>
      </c>
      <c r="P1">
        <f t="shared" si="0"/>
        <v>8.8298063379314805E-3</v>
      </c>
    </row>
    <row r="2" spans="1:28" x14ac:dyDescent="0.2">
      <c r="A2" t="s">
        <v>26</v>
      </c>
      <c r="D2">
        <f>_xlfn.STDEV.P(D4:D40)</f>
        <v>7.628717064749467E-2</v>
      </c>
      <c r="E2">
        <f>_xlfn.STDEV.P(E4:E40)</f>
        <v>6.5803725575260555E-2</v>
      </c>
      <c r="G2">
        <f>_xlfn.STDEV.P(G4:G40)</f>
        <v>2.4355918175620238E-2</v>
      </c>
      <c r="L2">
        <f>_xlfn.STDEV.P(L4:L40)</f>
        <v>0.16281372224018764</v>
      </c>
      <c r="M2">
        <f t="shared" ref="M2:P2" si="1">_xlfn.STDEV.P(M4:M40)</f>
        <v>27.176693924863255</v>
      </c>
      <c r="N2">
        <f t="shared" si="1"/>
        <v>116.46972291289124</v>
      </c>
      <c r="O2">
        <f t="shared" si="1"/>
        <v>3115.7107905075218</v>
      </c>
      <c r="P2">
        <f t="shared" si="1"/>
        <v>9.3783065666921926E-3</v>
      </c>
    </row>
    <row r="3" spans="1:28" s="7" customFormat="1" x14ac:dyDescent="0.2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24</v>
      </c>
      <c r="G3" s="8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37</v>
      </c>
      <c r="M3" s="7" t="s">
        <v>38</v>
      </c>
      <c r="N3" s="7" t="s">
        <v>39</v>
      </c>
      <c r="O3" s="7" t="s">
        <v>40</v>
      </c>
      <c r="P3" s="7" t="s">
        <v>41</v>
      </c>
      <c r="Q3" s="7" t="s">
        <v>28</v>
      </c>
      <c r="R3" s="7" t="s">
        <v>29</v>
      </c>
      <c r="S3" s="7" t="s">
        <v>30</v>
      </c>
      <c r="T3" s="7" t="s">
        <v>31</v>
      </c>
      <c r="U3" s="7" t="s">
        <v>32</v>
      </c>
      <c r="V3" s="7" t="s">
        <v>33</v>
      </c>
      <c r="W3" s="7" t="s">
        <v>34</v>
      </c>
      <c r="X3" s="7" t="s">
        <v>35</v>
      </c>
      <c r="Y3" s="7" t="s">
        <v>42</v>
      </c>
      <c r="Z3" s="7" t="s">
        <v>43</v>
      </c>
      <c r="AA3" s="9" t="s">
        <v>27</v>
      </c>
      <c r="AB3" s="9" t="s">
        <v>36</v>
      </c>
    </row>
    <row r="4" spans="1:28" x14ac:dyDescent="0.2">
      <c r="A4" t="s">
        <v>10</v>
      </c>
      <c r="B4" s="1">
        <v>43051</v>
      </c>
      <c r="C4">
        <v>129</v>
      </c>
      <c r="D4">
        <v>0.14696941699999999</v>
      </c>
      <c r="E4">
        <v>6.8269489000000003E-2</v>
      </c>
      <c r="F4" s="2">
        <v>43051.686111111114</v>
      </c>
      <c r="G4" s="6">
        <f>MOD(F4, 1)</f>
        <v>0.68611111111385981</v>
      </c>
      <c r="H4">
        <v>28625</v>
      </c>
      <c r="I4">
        <v>53153</v>
      </c>
      <c r="J4">
        <v>1126288</v>
      </c>
      <c r="K4">
        <v>2</v>
      </c>
      <c r="L4">
        <f>C4/VLOOKUP(A4, 'Normalization Factors'!$A$1:$C$7, 2, )</f>
        <v>0.18614718614718614</v>
      </c>
      <c r="M4">
        <f>H4/VLOOKUP(A4, 'Normalization Factors'!$A$1:$C$7, 2, )</f>
        <v>41.305916305916305</v>
      </c>
      <c r="N4">
        <f>I4/VLOOKUP(A4, 'Normalization Factors'!$A$1:$C$7, 2, )</f>
        <v>76.699855699855704</v>
      </c>
      <c r="O4">
        <f>J4/VLOOKUP(A4, 'Normalization Factors'!$A$1:$C$7, 2, )</f>
        <v>1625.2352092352091</v>
      </c>
      <c r="P4">
        <f>K4/VLOOKUP(A4, 'Normalization Factors'!$A$1:$C$7, 2, )</f>
        <v>2.886002886002886E-3</v>
      </c>
      <c r="Q4">
        <f>STANDARDIZE(D4, D$1, D$2)</f>
        <v>-2.0767402963525856</v>
      </c>
      <c r="R4">
        <f>STANDARDIZE(E4, E$1, E$2)</f>
        <v>-1.0330633792209711</v>
      </c>
      <c r="S4">
        <f>STANDARDIZE(G4, G$1, G$2)</f>
        <v>-2.228586862777199</v>
      </c>
      <c r="T4">
        <f>STANDARDIZE(L4, L$1, L$2)</f>
        <v>-0.17405421076978561</v>
      </c>
      <c r="U4">
        <f>STANDARDIZE(M4, M$1, M$2)</f>
        <v>0.80881033993294604</v>
      </c>
      <c r="V4">
        <f>STANDARDIZE(N4, N$1, N$2)</f>
        <v>0.14782325759173526</v>
      </c>
      <c r="W4">
        <f>STANDARDIZE(O4, O$1, O$2)</f>
        <v>-0.14550424680141366</v>
      </c>
      <c r="X4">
        <f>STANDARDIZE(P4, P$1, P$2)</f>
        <v>-0.63378216628559458</v>
      </c>
      <c r="Y4" t="s">
        <v>16</v>
      </c>
      <c r="Z4" t="s">
        <v>16</v>
      </c>
      <c r="AA4" s="4" t="str">
        <f t="shared" ref="AA4:AA40" si="2">IFERROR((Z4-Y4)/Y4, "N/A")</f>
        <v>N/A</v>
      </c>
      <c r="AB4" t="str">
        <f>IF(AA4="N/A", "N/A", IF(AA4&gt;0, "UP", "DOWN"))</f>
        <v>N/A</v>
      </c>
    </row>
    <row r="5" spans="1:28" x14ac:dyDescent="0.2">
      <c r="A5" t="s">
        <v>10</v>
      </c>
      <c r="B5" s="1">
        <v>43050</v>
      </c>
      <c r="C5">
        <v>279</v>
      </c>
      <c r="D5">
        <v>8.2557512999999999E-2</v>
      </c>
      <c r="E5">
        <v>3.3364405999999999E-2</v>
      </c>
      <c r="F5" s="2">
        <v>43050.743055555555</v>
      </c>
      <c r="G5" s="6">
        <f t="shared" ref="G5:G40" si="3">MOD(F5, 1)</f>
        <v>0.74305555555474712</v>
      </c>
      <c r="H5">
        <v>79235</v>
      </c>
      <c r="I5">
        <v>147363</v>
      </c>
      <c r="J5">
        <v>1164567</v>
      </c>
      <c r="K5">
        <v>13</v>
      </c>
      <c r="L5">
        <f>C5/VLOOKUP(A5, 'Normalization Factors'!$A$1:$C$7, 2, )</f>
        <v>0.40259740259740262</v>
      </c>
      <c r="M5">
        <f>H5/VLOOKUP(A5, 'Normalization Factors'!$A$1:$C$7, 2, )</f>
        <v>114.33621933621933</v>
      </c>
      <c r="N5">
        <f>I5/VLOOKUP(A5, 'Normalization Factors'!$A$1:$C$7, 2, )</f>
        <v>212.64502164502164</v>
      </c>
      <c r="O5">
        <f>J5/VLOOKUP(A5, 'Normalization Factors'!$A$1:$C$7, 2, )</f>
        <v>1680.4718614718615</v>
      </c>
      <c r="P5">
        <f>K5/VLOOKUP(A5, 'Normalization Factors'!$A$1:$C$7, 2, )</f>
        <v>1.875901875901876E-2</v>
      </c>
      <c r="Q5">
        <f t="shared" ref="Q5:Q40" si="4">STANDARDIZE(D5, D$1, D$2)</f>
        <v>-2.9210749787545911</v>
      </c>
      <c r="R5">
        <f t="shared" ref="R5:R40" si="5">STANDARDIZE(E5, E$1, E$2)</f>
        <v>-1.5635057317603971</v>
      </c>
      <c r="S5">
        <f t="shared" ref="S5:S40" si="6">STANDARDIZE(G5, G$1, G$2)</f>
        <v>0.10942577260303907</v>
      </c>
      <c r="T5">
        <f t="shared" ref="T5:T40" si="7">STANDARDIZE(L5, L$1, L$2)</f>
        <v>1.1553805166723072</v>
      </c>
      <c r="U5">
        <f t="shared" ref="U5:U19" si="8">STANDARDIZE(M5, M$1, M$2)</f>
        <v>3.4960504888713531</v>
      </c>
      <c r="V5">
        <f t="shared" ref="V5:V19" si="9">STANDARDIZE(N5, N$1, N$2)</f>
        <v>1.3150378996909575</v>
      </c>
      <c r="W5">
        <f t="shared" ref="W5:W19" si="10">STANDARDIZE(O5, O$1, O$2)</f>
        <v>-0.12777581950163375</v>
      </c>
      <c r="X5">
        <f t="shared" ref="X5:X19" si="11">STANDARDIZE(P5, P$1, P$2)</f>
        <v>1.0587425726038509</v>
      </c>
      <c r="Y5" t="s">
        <v>16</v>
      </c>
      <c r="Z5" t="s">
        <v>16</v>
      </c>
      <c r="AA5" s="4" t="str">
        <f t="shared" si="2"/>
        <v>N/A</v>
      </c>
      <c r="AB5" t="str">
        <f t="shared" ref="AB5:AB40" si="12">IF(AA5="N/A", "N/A", IF(AA5&gt;0, "UP", "DOWN"))</f>
        <v>N/A</v>
      </c>
    </row>
    <row r="6" spans="1:28" x14ac:dyDescent="0.2">
      <c r="A6" t="s">
        <v>10</v>
      </c>
      <c r="B6" s="1">
        <v>43049</v>
      </c>
      <c r="C6">
        <v>176</v>
      </c>
      <c r="D6">
        <v>0.27184386500000002</v>
      </c>
      <c r="E6">
        <v>0.14124266199999999</v>
      </c>
      <c r="F6" s="2">
        <v>43049.708333333336</v>
      </c>
      <c r="G6" s="6">
        <f t="shared" si="3"/>
        <v>0.70833333333575865</v>
      </c>
      <c r="H6">
        <v>2328</v>
      </c>
      <c r="I6">
        <v>4873</v>
      </c>
      <c r="J6">
        <v>903368</v>
      </c>
      <c r="K6">
        <v>9</v>
      </c>
      <c r="L6">
        <f>C6/VLOOKUP(A6, 'Normalization Factors'!$A$1:$C$7, 2, )</f>
        <v>0.25396825396825395</v>
      </c>
      <c r="M6">
        <f>H6/VLOOKUP(A6, 'Normalization Factors'!$A$1:$C$7, 2, )</f>
        <v>3.3593073593073592</v>
      </c>
      <c r="N6">
        <f>I6/VLOOKUP(A6, 'Normalization Factors'!$A$1:$C$7, 2, )</f>
        <v>7.0317460317460316</v>
      </c>
      <c r="O6">
        <f>J6/VLOOKUP(A6, 'Normalization Factors'!$A$1:$C$7, 2, )</f>
        <v>1303.5613275613275</v>
      </c>
      <c r="P6">
        <f>K6/VLOOKUP(A6, 'Normalization Factors'!$A$1:$C$7, 2, )</f>
        <v>1.2987012987012988E-2</v>
      </c>
      <c r="Q6">
        <f t="shared" si="4"/>
        <v>-0.4398405799243032</v>
      </c>
      <c r="R6">
        <f t="shared" si="5"/>
        <v>7.5888619500433352E-2</v>
      </c>
      <c r="S6">
        <f t="shared" si="6"/>
        <v>-1.3161916879509497</v>
      </c>
      <c r="T6">
        <f t="shared" si="7"/>
        <v>0.24250200382873671</v>
      </c>
      <c r="U6">
        <f t="shared" si="8"/>
        <v>-0.58748197772430122</v>
      </c>
      <c r="V6">
        <f t="shared" si="9"/>
        <v>-0.45034172405087652</v>
      </c>
      <c r="W6">
        <f t="shared" si="10"/>
        <v>-0.2487467822298973</v>
      </c>
      <c r="X6">
        <f t="shared" si="11"/>
        <v>0.44327903118950707</v>
      </c>
      <c r="Y6">
        <v>49</v>
      </c>
      <c r="Z6">
        <v>49.32</v>
      </c>
      <c r="AA6" s="4">
        <f t="shared" si="2"/>
        <v>6.5306122448979646E-3</v>
      </c>
      <c r="AB6" t="str">
        <f t="shared" si="12"/>
        <v>UP</v>
      </c>
    </row>
    <row r="7" spans="1:28" x14ac:dyDescent="0.2">
      <c r="A7" t="s">
        <v>11</v>
      </c>
      <c r="B7" s="1">
        <v>43051</v>
      </c>
      <c r="C7">
        <v>436</v>
      </c>
      <c r="D7">
        <v>0.34302703099999998</v>
      </c>
      <c r="E7">
        <v>0.126860208</v>
      </c>
      <c r="F7" s="2">
        <v>43051.734027777777</v>
      </c>
      <c r="G7" s="6">
        <f t="shared" si="3"/>
        <v>0.73402777777664596</v>
      </c>
      <c r="H7">
        <v>18030</v>
      </c>
      <c r="I7">
        <v>47139</v>
      </c>
      <c r="J7">
        <v>2382266</v>
      </c>
      <c r="K7">
        <v>11</v>
      </c>
      <c r="L7">
        <f>C7/VLOOKUP(A7, 'Normalization Factors'!$A$1:$C$7, 2, )</f>
        <v>5.2593486127864894E-2</v>
      </c>
      <c r="M7">
        <f>H7/VLOOKUP(A7, 'Normalization Factors'!$A$1:$C$7, 2, )</f>
        <v>2.1749095295536791</v>
      </c>
      <c r="N7">
        <f>I7/VLOOKUP(A7, 'Normalization Factors'!$A$1:$C$7, 2, )</f>
        <v>5.686248492159228</v>
      </c>
      <c r="O7">
        <f>J7/VLOOKUP(A7, 'Normalization Factors'!$A$1:$C$7, 2, )</f>
        <v>287.36622436670689</v>
      </c>
      <c r="P7">
        <f>K7/VLOOKUP(A7, 'Normalization Factors'!$A$1:$C$7, 2, )</f>
        <v>1.3268998793727383E-3</v>
      </c>
      <c r="Q7">
        <f t="shared" si="4"/>
        <v>0.49325426939080469</v>
      </c>
      <c r="R7">
        <f t="shared" si="5"/>
        <v>-0.14267733363166696</v>
      </c>
      <c r="S7">
        <f t="shared" si="6"/>
        <v>-0.26123476718879557</v>
      </c>
      <c r="T7">
        <f t="shared" si="7"/>
        <v>-0.99433949251218601</v>
      </c>
      <c r="U7">
        <f t="shared" si="8"/>
        <v>-0.63106335789615886</v>
      </c>
      <c r="V7">
        <f t="shared" si="9"/>
        <v>-0.46189406148189383</v>
      </c>
      <c r="W7">
        <f t="shared" si="10"/>
        <v>-0.57489871722033703</v>
      </c>
      <c r="X7">
        <f t="shared" si="11"/>
        <v>-0.8000278520650963</v>
      </c>
      <c r="Y7" t="s">
        <v>16</v>
      </c>
      <c r="Z7" t="s">
        <v>16</v>
      </c>
      <c r="AA7" s="4" t="str">
        <f>IFERROR((Z7-Y7)/Y7, "N/A")</f>
        <v>N/A</v>
      </c>
      <c r="AB7" t="str">
        <f t="shared" si="12"/>
        <v>N/A</v>
      </c>
    </row>
    <row r="8" spans="1:28" x14ac:dyDescent="0.2">
      <c r="A8" t="s">
        <v>11</v>
      </c>
      <c r="B8" s="1">
        <v>43050</v>
      </c>
      <c r="C8">
        <v>589</v>
      </c>
      <c r="D8">
        <v>0.35341159900000002</v>
      </c>
      <c r="E8">
        <v>0.16138899000000001</v>
      </c>
      <c r="F8" s="2">
        <v>43050.707638888889</v>
      </c>
      <c r="G8" s="6">
        <f t="shared" si="3"/>
        <v>0.70763888888905058</v>
      </c>
      <c r="H8">
        <v>26334</v>
      </c>
      <c r="I8">
        <v>91877</v>
      </c>
      <c r="J8">
        <v>2926112</v>
      </c>
      <c r="K8">
        <v>27</v>
      </c>
      <c r="L8">
        <f>C8/VLOOKUP(A8, 'Normalization Factors'!$A$1:$C$7, 2, )</f>
        <v>7.104945717732207E-2</v>
      </c>
      <c r="M8">
        <f>H8/VLOOKUP(A8, 'Normalization Factors'!$A$1:$C$7, 2, )</f>
        <v>3.1765983112183354</v>
      </c>
      <c r="N8">
        <f>I8/VLOOKUP(A8, 'Normalization Factors'!$A$1:$C$7, 2, )</f>
        <v>11.082870928829916</v>
      </c>
      <c r="O8">
        <f>J8/VLOOKUP(A8, 'Normalization Factors'!$A$1:$C$7, 2, )</f>
        <v>352.96887816646563</v>
      </c>
      <c r="P8">
        <f>K8/VLOOKUP(A8, 'Normalization Factors'!$A$1:$C$7, 2, )</f>
        <v>3.2569360675512664E-3</v>
      </c>
      <c r="Q8">
        <f t="shared" si="4"/>
        <v>0.62937896653004877</v>
      </c>
      <c r="R8">
        <f t="shared" si="5"/>
        <v>0.38204648250711687</v>
      </c>
      <c r="S8">
        <f t="shared" si="6"/>
        <v>-1.3447040372576247</v>
      </c>
      <c r="T8">
        <f t="shared" si="7"/>
        <v>-0.88098313166300413</v>
      </c>
      <c r="U8">
        <f t="shared" si="8"/>
        <v>-0.59420498268561728</v>
      </c>
      <c r="V8">
        <f t="shared" si="9"/>
        <v>-0.41555908015196596</v>
      </c>
      <c r="W8">
        <f t="shared" si="10"/>
        <v>-0.5538432797260654</v>
      </c>
      <c r="X8">
        <f t="shared" si="11"/>
        <v>-0.59422991035212147</v>
      </c>
      <c r="Y8" t="s">
        <v>16</v>
      </c>
      <c r="Z8" t="s">
        <v>16</v>
      </c>
      <c r="AA8" s="4" t="str">
        <f t="shared" si="2"/>
        <v>N/A</v>
      </c>
      <c r="AB8" t="str">
        <f t="shared" si="12"/>
        <v>N/A</v>
      </c>
    </row>
    <row r="9" spans="1:28" x14ac:dyDescent="0.2">
      <c r="A9" t="s">
        <v>11</v>
      </c>
      <c r="B9" s="1">
        <v>43049</v>
      </c>
      <c r="C9">
        <v>1067</v>
      </c>
      <c r="D9">
        <v>0.318429238</v>
      </c>
      <c r="E9">
        <v>0.12303083500000001</v>
      </c>
      <c r="F9" s="2">
        <v>43049.724999999999</v>
      </c>
      <c r="G9" s="6">
        <f t="shared" si="3"/>
        <v>0.72499999999854481</v>
      </c>
      <c r="H9">
        <v>54681</v>
      </c>
      <c r="I9">
        <v>159766</v>
      </c>
      <c r="J9">
        <v>16890622</v>
      </c>
      <c r="K9">
        <v>54</v>
      </c>
      <c r="L9">
        <f>C9/VLOOKUP(A9, 'Normalization Factors'!$A$1:$C$7, 2, )</f>
        <v>0.12870928829915562</v>
      </c>
      <c r="M9">
        <f>H9/VLOOKUP(A9, 'Normalization Factors'!$A$1:$C$7, 2, )</f>
        <v>6.5960193003618821</v>
      </c>
      <c r="N9">
        <f>I9/VLOOKUP(A9, 'Normalization Factors'!$A$1:$C$7, 2, )</f>
        <v>19.272135102533174</v>
      </c>
      <c r="O9">
        <f>J9/VLOOKUP(A9, 'Normalization Factors'!$A$1:$C$7, 2, )</f>
        <v>2037.4694813027745</v>
      </c>
      <c r="P9">
        <f>K9/VLOOKUP(A9, 'Normalization Factors'!$A$1:$C$7, 2, )</f>
        <v>6.5138721351025329E-3</v>
      </c>
      <c r="Q9">
        <f t="shared" si="4"/>
        <v>0.17081744559430193</v>
      </c>
      <c r="R9">
        <f t="shared" si="5"/>
        <v>-0.20087119676818943</v>
      </c>
      <c r="S9">
        <f t="shared" si="6"/>
        <v>-0.63189530698063023</v>
      </c>
      <c r="T9">
        <f t="shared" si="7"/>
        <v>-0.52683711541523326</v>
      </c>
      <c r="U9">
        <f t="shared" si="8"/>
        <v>-0.46838316644125039</v>
      </c>
      <c r="V9">
        <f t="shared" si="9"/>
        <v>-0.3452466936459202</v>
      </c>
      <c r="W9">
        <f t="shared" si="10"/>
        <v>-1.319598721470918E-2</v>
      </c>
      <c r="X9">
        <f t="shared" si="11"/>
        <v>-0.2469458837114766</v>
      </c>
      <c r="Y9">
        <v>83.79</v>
      </c>
      <c r="Z9">
        <v>83.87</v>
      </c>
      <c r="AA9" s="4">
        <f t="shared" si="2"/>
        <v>9.5476787206108472E-4</v>
      </c>
      <c r="AB9" t="str">
        <f t="shared" si="12"/>
        <v>UP</v>
      </c>
    </row>
    <row r="10" spans="1:28" x14ac:dyDescent="0.2">
      <c r="A10" t="s">
        <v>11</v>
      </c>
      <c r="B10" s="1">
        <v>43048</v>
      </c>
      <c r="C10">
        <v>1350</v>
      </c>
      <c r="D10">
        <v>0.34686815799999998</v>
      </c>
      <c r="E10">
        <v>0.12900209800000001</v>
      </c>
      <c r="F10" s="2">
        <v>43048.738194444442</v>
      </c>
      <c r="G10" s="6">
        <f t="shared" si="3"/>
        <v>0.7381944444423425</v>
      </c>
      <c r="H10">
        <v>132180</v>
      </c>
      <c r="I10">
        <v>472977</v>
      </c>
      <c r="J10">
        <v>12224187</v>
      </c>
      <c r="K10">
        <v>49</v>
      </c>
      <c r="L10">
        <f>C10/VLOOKUP(A10, 'Normalization Factors'!$A$1:$C$7, 2, )</f>
        <v>0.16284680337756333</v>
      </c>
      <c r="M10">
        <f>H10/VLOOKUP(A10, 'Normalization Factors'!$A$1:$C$7, 2, )</f>
        <v>15.944511459589867</v>
      </c>
      <c r="N10">
        <f>I10/VLOOKUP(A10, 'Normalization Factors'!$A$1:$C$7, 2, )</f>
        <v>57.053920386007235</v>
      </c>
      <c r="O10">
        <f>J10/VLOOKUP(A10, 'Normalization Factors'!$A$1:$C$7, 2, )</f>
        <v>1474.5702050663449</v>
      </c>
      <c r="P10">
        <f>K10/VLOOKUP(A10, 'Normalization Factors'!$A$1:$C$7, 2, )</f>
        <v>5.9107358262967431E-3</v>
      </c>
      <c r="Q10">
        <f t="shared" si="4"/>
        <v>0.54360516020767558</v>
      </c>
      <c r="R10">
        <f t="shared" si="5"/>
        <v>-0.1101276568272693</v>
      </c>
      <c r="S10">
        <f t="shared" si="6"/>
        <v>-9.0160671946215687E-2</v>
      </c>
      <c r="T10">
        <f t="shared" si="7"/>
        <v>-0.31716489240661594</v>
      </c>
      <c r="U10">
        <f t="shared" si="8"/>
        <v>-0.12439385762119221</v>
      </c>
      <c r="V10">
        <f t="shared" si="9"/>
        <v>-2.0855218002663142E-2</v>
      </c>
      <c r="W10">
        <f t="shared" si="10"/>
        <v>-0.19386079023538308</v>
      </c>
      <c r="X10">
        <f t="shared" si="11"/>
        <v>-0.31125774049678118</v>
      </c>
      <c r="Y10">
        <v>84.11</v>
      </c>
      <c r="Z10">
        <v>84.09</v>
      </c>
      <c r="AA10" s="4">
        <f t="shared" si="2"/>
        <v>-2.3778385447623376E-4</v>
      </c>
      <c r="AB10" t="str">
        <f t="shared" si="12"/>
        <v>DOWN</v>
      </c>
    </row>
    <row r="11" spans="1:28" x14ac:dyDescent="0.2">
      <c r="A11" t="s">
        <v>11</v>
      </c>
      <c r="B11" s="1">
        <v>43047</v>
      </c>
      <c r="C11">
        <v>2589</v>
      </c>
      <c r="D11">
        <v>0.29645387000000001</v>
      </c>
      <c r="E11">
        <v>0.133648924</v>
      </c>
      <c r="F11" s="2">
        <v>43047.727777777778</v>
      </c>
      <c r="G11" s="6">
        <f t="shared" si="3"/>
        <v>0.72777777777810115</v>
      </c>
      <c r="H11">
        <v>886006</v>
      </c>
      <c r="I11">
        <v>5678150</v>
      </c>
      <c r="J11">
        <v>10942134</v>
      </c>
      <c r="K11">
        <v>69</v>
      </c>
      <c r="L11">
        <f>C11/VLOOKUP(A11, 'Normalization Factors'!$A$1:$C$7, 2, )</f>
        <v>0.31230398069963811</v>
      </c>
      <c r="M11">
        <f>H11/VLOOKUP(A11, 'Normalization Factors'!$A$1:$C$7, 2, )</f>
        <v>106.87647768395658</v>
      </c>
      <c r="N11">
        <f>I11/VLOOKUP(A11, 'Normalization Factors'!$A$1:$C$7, 2, )</f>
        <v>684.93968636911939</v>
      </c>
      <c r="O11">
        <f>J11/VLOOKUP(A11, 'Normalization Factors'!$A$1:$C$7, 2, )</f>
        <v>1319.9196622436671</v>
      </c>
      <c r="P11">
        <f>K11/VLOOKUP(A11, 'Normalization Factors'!$A$1:$C$7, 2, )</f>
        <v>8.3232810615199038E-3</v>
      </c>
      <c r="Q11">
        <f t="shared" si="4"/>
        <v>-0.11724367678685278</v>
      </c>
      <c r="R11">
        <f t="shared" si="5"/>
        <v>-3.9511199181792078E-2</v>
      </c>
      <c r="S11">
        <f t="shared" si="6"/>
        <v>-0.51784591005266545</v>
      </c>
      <c r="T11">
        <f t="shared" si="7"/>
        <v>0.600799363097543</v>
      </c>
      <c r="U11">
        <f t="shared" si="8"/>
        <v>3.2215600864373015</v>
      </c>
      <c r="V11">
        <f t="shared" si="9"/>
        <v>5.3701232292691108</v>
      </c>
      <c r="W11">
        <f t="shared" si="10"/>
        <v>-0.24349650844576506</v>
      </c>
      <c r="X11">
        <f t="shared" si="11"/>
        <v>-5.4010313355562695E-2</v>
      </c>
      <c r="Y11">
        <v>84.14</v>
      </c>
      <c r="Z11">
        <v>84.56</v>
      </c>
      <c r="AA11" s="4">
        <f t="shared" si="2"/>
        <v>4.9916805324459433E-3</v>
      </c>
      <c r="AB11" t="str">
        <f t="shared" si="12"/>
        <v>UP</v>
      </c>
    </row>
    <row r="12" spans="1:28" x14ac:dyDescent="0.2">
      <c r="A12" t="s">
        <v>11</v>
      </c>
      <c r="B12" s="1">
        <v>43046</v>
      </c>
      <c r="C12">
        <v>1884</v>
      </c>
      <c r="D12">
        <v>0.33530866999999998</v>
      </c>
      <c r="E12">
        <v>0.12027892799999999</v>
      </c>
      <c r="F12" s="2">
        <v>43046.737500000003</v>
      </c>
      <c r="G12" s="6">
        <f t="shared" si="3"/>
        <v>0.73750000000291038</v>
      </c>
      <c r="H12">
        <v>67370</v>
      </c>
      <c r="I12">
        <v>455760</v>
      </c>
      <c r="J12">
        <v>15655615</v>
      </c>
      <c r="K12">
        <v>62</v>
      </c>
      <c r="L12">
        <f>C12/VLOOKUP(A12, 'Normalization Factors'!$A$1:$C$7, 2, )</f>
        <v>0.22726176115802171</v>
      </c>
      <c r="M12">
        <f>H12/VLOOKUP(A12, 'Normalization Factors'!$A$1:$C$7, 2, )</f>
        <v>8.1266586248492167</v>
      </c>
      <c r="N12">
        <f>I12/VLOOKUP(A12, 'Normalization Factors'!$A$1:$C$7, 2, )</f>
        <v>54.977080820265378</v>
      </c>
      <c r="O12">
        <f>J12/VLOOKUP(A12, 'Normalization Factors'!$A$1:$C$7, 2, )</f>
        <v>1888.4939686369119</v>
      </c>
      <c r="P12">
        <f>K12/VLOOKUP(A12, 'Normalization Factors'!$A$1:$C$7, 2, )</f>
        <v>7.4788902291917977E-3</v>
      </c>
      <c r="Q12">
        <f t="shared" si="4"/>
        <v>0.39207918405876685</v>
      </c>
      <c r="R12">
        <f t="shared" si="5"/>
        <v>-0.24269112376993071</v>
      </c>
      <c r="S12">
        <f t="shared" si="6"/>
        <v>-0.11867302095415588</v>
      </c>
      <c r="T12">
        <f t="shared" si="7"/>
        <v>7.8471033694450187E-2</v>
      </c>
      <c r="U12">
        <f t="shared" si="8"/>
        <v>-0.41206140306859113</v>
      </c>
      <c r="V12">
        <f t="shared" si="9"/>
        <v>-3.8686801300024845E-2</v>
      </c>
      <c r="W12">
        <f t="shared" si="10"/>
        <v>-6.1010281506637301E-2</v>
      </c>
      <c r="X12">
        <f t="shared" si="11"/>
        <v>-0.14404691285498916</v>
      </c>
      <c r="Y12">
        <v>84.77</v>
      </c>
      <c r="Z12">
        <v>84.27</v>
      </c>
      <c r="AA12" s="4">
        <f t="shared" si="2"/>
        <v>-5.8983130824584173E-3</v>
      </c>
      <c r="AB12" t="str">
        <f t="shared" si="12"/>
        <v>DOWN</v>
      </c>
    </row>
    <row r="13" spans="1:28" x14ac:dyDescent="0.2">
      <c r="A13" t="s">
        <v>11</v>
      </c>
      <c r="B13" s="1">
        <v>43045</v>
      </c>
      <c r="C13">
        <v>1246</v>
      </c>
      <c r="D13">
        <v>0.33793314600000002</v>
      </c>
      <c r="E13">
        <v>0.14200795399999999</v>
      </c>
      <c r="F13" s="2">
        <v>43045.759722222225</v>
      </c>
      <c r="G13" s="6">
        <f t="shared" si="3"/>
        <v>0.75972222222480923</v>
      </c>
      <c r="H13">
        <v>55237</v>
      </c>
      <c r="I13">
        <v>305135</v>
      </c>
      <c r="J13">
        <v>24069567</v>
      </c>
      <c r="K13">
        <v>81</v>
      </c>
      <c r="L13">
        <f>C13/VLOOKUP(A13, 'Normalization Factors'!$A$1:$C$7, 2, )</f>
        <v>0.1503015681544029</v>
      </c>
      <c r="M13">
        <f>H13/VLOOKUP(A13, 'Normalization Factors'!$A$1:$C$7, 2, )</f>
        <v>6.6630880579010858</v>
      </c>
      <c r="N13">
        <f>I13/VLOOKUP(A13, 'Normalization Factors'!$A$1:$C$7, 2, )</f>
        <v>36.807599517490956</v>
      </c>
      <c r="O13">
        <f>J13/VLOOKUP(A13, 'Normalization Factors'!$A$1:$C$7, 2, )</f>
        <v>2903.4459589867311</v>
      </c>
      <c r="P13">
        <f>K13/VLOOKUP(A13, 'Normalization Factors'!$A$1:$C$7, 2, )</f>
        <v>9.7708082026538006E-3</v>
      </c>
      <c r="Q13">
        <f t="shared" si="4"/>
        <v>0.42648177072864268</v>
      </c>
      <c r="R13">
        <f t="shared" si="5"/>
        <v>8.751853852568256E-2</v>
      </c>
      <c r="S13">
        <f t="shared" si="6"/>
        <v>0.79372215387209333</v>
      </c>
      <c r="T13">
        <f t="shared" si="7"/>
        <v>-0.39421758213416436</v>
      </c>
      <c r="U13">
        <f t="shared" si="8"/>
        <v>-0.46591528871761589</v>
      </c>
      <c r="V13">
        <f t="shared" si="9"/>
        <v>-0.19468855736467644</v>
      </c>
      <c r="W13">
        <f t="shared" si="10"/>
        <v>0.26474267138039637</v>
      </c>
      <c r="X13">
        <f t="shared" si="11"/>
        <v>0.10033814292916844</v>
      </c>
      <c r="Y13">
        <v>84.2</v>
      </c>
      <c r="Z13">
        <v>84.47</v>
      </c>
      <c r="AA13" s="4">
        <f t="shared" si="2"/>
        <v>3.2066508313538717E-3</v>
      </c>
      <c r="AB13" t="str">
        <f t="shared" si="12"/>
        <v>UP</v>
      </c>
    </row>
    <row r="14" spans="1:28" x14ac:dyDescent="0.2">
      <c r="A14" t="s">
        <v>12</v>
      </c>
      <c r="B14" s="1">
        <v>43051</v>
      </c>
      <c r="C14">
        <v>1154</v>
      </c>
      <c r="D14">
        <v>0.26658532400000001</v>
      </c>
      <c r="E14">
        <v>8.9615148000000006E-2</v>
      </c>
      <c r="F14" s="2">
        <v>43051.732638888891</v>
      </c>
      <c r="G14" s="6">
        <f t="shared" si="3"/>
        <v>0.73263888889050577</v>
      </c>
      <c r="H14">
        <v>621286</v>
      </c>
      <c r="I14">
        <v>1879527</v>
      </c>
      <c r="J14">
        <v>5276634</v>
      </c>
      <c r="K14">
        <v>44</v>
      </c>
      <c r="L14">
        <f>C14/VLOOKUP(A14, 'Normalization Factors'!$A$1:$C$7, 2, )</f>
        <v>5.9792746113989638E-2</v>
      </c>
      <c r="M14">
        <f>H14/VLOOKUP(A14, 'Normalization Factors'!$A$1:$C$7, 2, )</f>
        <v>32.190984455958549</v>
      </c>
      <c r="N14">
        <f>I14/VLOOKUP(A14, 'Normalization Factors'!$A$1:$C$7, 2, )</f>
        <v>97.384818652849745</v>
      </c>
      <c r="O14">
        <f>J14/VLOOKUP(A14, 'Normalization Factors'!$A$1:$C$7, 2, )</f>
        <v>273.40072538860102</v>
      </c>
      <c r="P14">
        <f>K14/VLOOKUP(A14, 'Normalization Factors'!$A$1:$C$7, 2, )</f>
        <v>2.2797927461139897E-3</v>
      </c>
      <c r="Q14">
        <f t="shared" si="4"/>
        <v>-0.50877144936627672</v>
      </c>
      <c r="R14">
        <f t="shared" si="5"/>
        <v>-0.70867963326441874</v>
      </c>
      <c r="S14">
        <f t="shared" si="6"/>
        <v>-0.31825946550341067</v>
      </c>
      <c r="T14">
        <f t="shared" si="7"/>
        <v>-0.95012172089522018</v>
      </c>
      <c r="U14">
        <f t="shared" si="8"/>
        <v>0.47341517100039465</v>
      </c>
      <c r="V14">
        <f t="shared" si="9"/>
        <v>0.32542274384160391</v>
      </c>
      <c r="W14">
        <f t="shared" si="10"/>
        <v>-0.57938100069178555</v>
      </c>
      <c r="X14">
        <f t="shared" si="11"/>
        <v>-0.69842178278543265</v>
      </c>
      <c r="Y14" t="s">
        <v>16</v>
      </c>
      <c r="Z14" t="s">
        <v>16</v>
      </c>
      <c r="AA14" s="4" t="str">
        <f t="shared" si="2"/>
        <v>N/A</v>
      </c>
      <c r="AB14" t="str">
        <f t="shared" si="12"/>
        <v>N/A</v>
      </c>
    </row>
    <row r="15" spans="1:28" x14ac:dyDescent="0.2">
      <c r="A15" t="s">
        <v>12</v>
      </c>
      <c r="B15" s="1">
        <v>43050</v>
      </c>
      <c r="C15">
        <v>1741</v>
      </c>
      <c r="D15">
        <v>0.29256185600000001</v>
      </c>
      <c r="E15">
        <v>0.14962077900000001</v>
      </c>
      <c r="F15" s="2">
        <v>43050.73333333333</v>
      </c>
      <c r="G15" s="6">
        <f t="shared" si="3"/>
        <v>0.73333333332993789</v>
      </c>
      <c r="H15">
        <v>634177</v>
      </c>
      <c r="I15">
        <v>1717773</v>
      </c>
      <c r="J15">
        <v>18651373</v>
      </c>
      <c r="K15">
        <v>51</v>
      </c>
      <c r="L15">
        <f>C15/VLOOKUP(A15, 'Normalization Factors'!$A$1:$C$7, 2, )</f>
        <v>9.0207253886010363E-2</v>
      </c>
      <c r="M15">
        <f>H15/VLOOKUP(A15, 'Normalization Factors'!$A$1:$C$7, 2, )</f>
        <v>32.858911917098446</v>
      </c>
      <c r="N15">
        <f>I15/VLOOKUP(A15, 'Normalization Factors'!$A$1:$C$7, 2, )</f>
        <v>89.00378238341969</v>
      </c>
      <c r="O15">
        <f>J15/VLOOKUP(A15, 'Normalization Factors'!$A$1:$C$7, 2, )</f>
        <v>966.39238341968917</v>
      </c>
      <c r="P15">
        <f>K15/VLOOKUP(A15, 'Normalization Factors'!$A$1:$C$7, 2, )</f>
        <v>2.6424870466321242E-3</v>
      </c>
      <c r="Q15">
        <f t="shared" si="4"/>
        <v>-0.1682616129216728</v>
      </c>
      <c r="R15">
        <f t="shared" si="5"/>
        <v>0.20320841677266926</v>
      </c>
      <c r="S15">
        <f t="shared" si="6"/>
        <v>-0.28974711649547047</v>
      </c>
      <c r="T15">
        <f t="shared" si="7"/>
        <v>-0.76331616572738026</v>
      </c>
      <c r="U15">
        <f t="shared" si="8"/>
        <v>0.49799238642573479</v>
      </c>
      <c r="V15">
        <f t="shared" si="9"/>
        <v>0.25346381700790388</v>
      </c>
      <c r="W15">
        <f t="shared" si="10"/>
        <v>-0.35696252072811541</v>
      </c>
      <c r="X15">
        <f t="shared" si="11"/>
        <v>-0.65974803097972046</v>
      </c>
      <c r="Y15" t="s">
        <v>16</v>
      </c>
      <c r="Z15" t="s">
        <v>16</v>
      </c>
      <c r="AA15" s="4" t="str">
        <f t="shared" si="2"/>
        <v>N/A</v>
      </c>
      <c r="AB15" t="str">
        <f t="shared" si="12"/>
        <v>N/A</v>
      </c>
    </row>
    <row r="16" spans="1:28" x14ac:dyDescent="0.2">
      <c r="A16" t="s">
        <v>12</v>
      </c>
      <c r="B16" s="1">
        <v>43049</v>
      </c>
      <c r="C16">
        <v>2410</v>
      </c>
      <c r="D16">
        <v>0.32025905700000001</v>
      </c>
      <c r="E16">
        <v>0.20481043299999999</v>
      </c>
      <c r="F16" s="2">
        <v>43049.708333333336</v>
      </c>
      <c r="G16" s="6">
        <f t="shared" si="3"/>
        <v>0.70833333333575865</v>
      </c>
      <c r="H16">
        <v>728970</v>
      </c>
      <c r="I16">
        <v>1882366</v>
      </c>
      <c r="J16">
        <v>14133192</v>
      </c>
      <c r="K16">
        <v>99</v>
      </c>
      <c r="L16">
        <f>C16/VLOOKUP(A16, 'Normalization Factors'!$A$1:$C$7, 2, )</f>
        <v>0.12487046632124352</v>
      </c>
      <c r="M16">
        <f>H16/VLOOKUP(A16, 'Normalization Factors'!$A$1:$C$7, 2, )</f>
        <v>37.770466321243525</v>
      </c>
      <c r="N16">
        <f>I16/VLOOKUP(A16, 'Normalization Factors'!$A$1:$C$7, 2, )</f>
        <v>97.531917098445589</v>
      </c>
      <c r="O16">
        <f>J16/VLOOKUP(A16, 'Normalization Factors'!$A$1:$C$7, 2, )</f>
        <v>732.28974093264253</v>
      </c>
      <c r="P16">
        <f>K16/VLOOKUP(A16, 'Normalization Factors'!$A$1:$C$7, 2, )</f>
        <v>5.1295336787564767E-3</v>
      </c>
      <c r="Q16">
        <f t="shared" si="4"/>
        <v>0.19480337906737802</v>
      </c>
      <c r="R16">
        <f t="shared" si="5"/>
        <v>1.0419094708167731</v>
      </c>
      <c r="S16">
        <f t="shared" si="6"/>
        <v>-1.3161916879509497</v>
      </c>
      <c r="T16">
        <f t="shared" si="7"/>
        <v>-0.55041511562979117</v>
      </c>
      <c r="U16">
        <f t="shared" si="8"/>
        <v>0.67871909357136095</v>
      </c>
      <c r="V16">
        <f t="shared" si="9"/>
        <v>0.3266857196770136</v>
      </c>
      <c r="W16">
        <f t="shared" si="10"/>
        <v>-0.43209871218730839</v>
      </c>
      <c r="X16">
        <f t="shared" si="11"/>
        <v>-0.39455659002626536</v>
      </c>
      <c r="Y16">
        <v>1043.8699999999999</v>
      </c>
      <c r="Z16">
        <v>1044.1500000000001</v>
      </c>
      <c r="AA16" s="4">
        <f t="shared" si="2"/>
        <v>2.6823263433205295E-4</v>
      </c>
      <c r="AB16" t="str">
        <f t="shared" si="12"/>
        <v>UP</v>
      </c>
    </row>
    <row r="17" spans="1:28" x14ac:dyDescent="0.2">
      <c r="A17" t="s">
        <v>12</v>
      </c>
      <c r="B17" s="1">
        <v>43048</v>
      </c>
      <c r="C17">
        <v>2731</v>
      </c>
      <c r="D17">
        <v>0.27931995100000001</v>
      </c>
      <c r="E17">
        <v>0.118267686</v>
      </c>
      <c r="F17" s="2">
        <v>43048.746527777781</v>
      </c>
      <c r="G17" s="6">
        <f t="shared" si="3"/>
        <v>0.74652777778101154</v>
      </c>
      <c r="H17">
        <v>528803</v>
      </c>
      <c r="I17">
        <v>1260719</v>
      </c>
      <c r="J17">
        <v>22383865</v>
      </c>
      <c r="K17">
        <v>107</v>
      </c>
      <c r="L17">
        <f>C17/VLOOKUP(A17, 'Normalization Factors'!$A$1:$C$7, 2, )</f>
        <v>0.14150259067357512</v>
      </c>
      <c r="M17">
        <f>H17/VLOOKUP(A17, 'Normalization Factors'!$A$1:$C$7, 2, )</f>
        <v>27.399119170984456</v>
      </c>
      <c r="N17">
        <f>I17/VLOOKUP(A17, 'Normalization Factors'!$A$1:$C$7, 2, )</f>
        <v>65.322227979274615</v>
      </c>
      <c r="O17">
        <f>J17/VLOOKUP(A17, 'Normalization Factors'!$A$1:$C$7, 2, )</f>
        <v>1159.7857512953367</v>
      </c>
      <c r="P17">
        <f>K17/VLOOKUP(A17, 'Normalization Factors'!$A$1:$C$7, 2, )</f>
        <v>5.5440414507772024E-3</v>
      </c>
      <c r="Q17">
        <f t="shared" si="4"/>
        <v>-0.34184132347599094</v>
      </c>
      <c r="R17">
        <f t="shared" si="5"/>
        <v>-0.27325538107326097</v>
      </c>
      <c r="S17">
        <f t="shared" si="6"/>
        <v>0.25198751883767878</v>
      </c>
      <c r="T17">
        <f t="shared" si="7"/>
        <v>-0.44826080011211383</v>
      </c>
      <c r="U17">
        <f t="shared" si="8"/>
        <v>0.29709257273945827</v>
      </c>
      <c r="V17">
        <f t="shared" si="9"/>
        <v>5.0135829168036508E-2</v>
      </c>
      <c r="W17">
        <f t="shared" si="10"/>
        <v>-0.29489213586927376</v>
      </c>
      <c r="X17">
        <f t="shared" si="11"/>
        <v>-0.35035801653402282</v>
      </c>
      <c r="Y17">
        <v>1048</v>
      </c>
      <c r="Z17">
        <v>1047.72</v>
      </c>
      <c r="AA17" s="4">
        <f t="shared" si="2"/>
        <v>-2.6717557251905791E-4</v>
      </c>
      <c r="AB17" t="str">
        <f t="shared" si="12"/>
        <v>DOWN</v>
      </c>
    </row>
    <row r="18" spans="1:28" x14ac:dyDescent="0.2">
      <c r="A18" t="s">
        <v>12</v>
      </c>
      <c r="B18" s="1">
        <v>43047</v>
      </c>
      <c r="C18">
        <v>2420</v>
      </c>
      <c r="D18">
        <v>0.35751104500000003</v>
      </c>
      <c r="E18">
        <v>0.190866551</v>
      </c>
      <c r="F18" s="2">
        <v>43047.742361111108</v>
      </c>
      <c r="G18" s="6">
        <f t="shared" si="3"/>
        <v>0.74236111110803904</v>
      </c>
      <c r="H18">
        <v>741334</v>
      </c>
      <c r="I18">
        <v>1855603</v>
      </c>
      <c r="J18">
        <v>17160497</v>
      </c>
      <c r="K18">
        <v>81</v>
      </c>
      <c r="L18">
        <f>C18/VLOOKUP(A18, 'Normalization Factors'!$A$1:$C$7, 2, )</f>
        <v>0.12538860103626942</v>
      </c>
      <c r="M18">
        <f>H18/VLOOKUP(A18, 'Normalization Factors'!$A$1:$C$7, 2, )</f>
        <v>38.411088082901557</v>
      </c>
      <c r="N18">
        <f>I18/VLOOKUP(A18, 'Normalization Factors'!$A$1:$C$7, 2, )</f>
        <v>96.145233160621757</v>
      </c>
      <c r="O18">
        <f>J18/VLOOKUP(A18, 'Normalization Factors'!$A$1:$C$7, 2, )</f>
        <v>889.1449222797927</v>
      </c>
      <c r="P18">
        <f>K18/VLOOKUP(A18, 'Normalization Factors'!$A$1:$C$7, 2, )</f>
        <v>4.1968911917098445E-3</v>
      </c>
      <c r="Q18">
        <f t="shared" si="4"/>
        <v>0.68311599682237134</v>
      </c>
      <c r="R18">
        <f t="shared" si="5"/>
        <v>0.83000836828645819</v>
      </c>
      <c r="S18">
        <f t="shared" si="6"/>
        <v>8.0913423296364181E-2</v>
      </c>
      <c r="T18">
        <f t="shared" si="7"/>
        <v>-0.54723273819933393</v>
      </c>
      <c r="U18">
        <f t="shared" si="8"/>
        <v>0.70229156207798615</v>
      </c>
      <c r="V18">
        <f t="shared" si="9"/>
        <v>0.31477975902781602</v>
      </c>
      <c r="W18">
        <f t="shared" si="10"/>
        <v>-0.38175540631147642</v>
      </c>
      <c r="X18">
        <f t="shared" si="11"/>
        <v>-0.49400338038381103</v>
      </c>
      <c r="Y18">
        <v>1050.05</v>
      </c>
      <c r="Z18">
        <v>1058.29</v>
      </c>
      <c r="AA18" s="4">
        <f t="shared" si="2"/>
        <v>7.8472453692681396E-3</v>
      </c>
      <c r="AB18" t="str">
        <f t="shared" si="12"/>
        <v>UP</v>
      </c>
    </row>
    <row r="19" spans="1:28" x14ac:dyDescent="0.2">
      <c r="A19" t="s">
        <v>12</v>
      </c>
      <c r="B19" s="1">
        <v>43046</v>
      </c>
      <c r="C19">
        <v>2662</v>
      </c>
      <c r="D19">
        <v>0.36730168600000002</v>
      </c>
      <c r="E19">
        <v>0.18164086300000001</v>
      </c>
      <c r="F19" s="2">
        <v>43046.752083333333</v>
      </c>
      <c r="G19" s="6">
        <f t="shared" si="3"/>
        <v>0.75208333333284827</v>
      </c>
      <c r="H19">
        <v>889832</v>
      </c>
      <c r="I19">
        <v>2736449</v>
      </c>
      <c r="J19">
        <v>34626861</v>
      </c>
      <c r="K19">
        <v>119</v>
      </c>
      <c r="L19">
        <f>C19/VLOOKUP(A19, 'Normalization Factors'!$A$1:$C$7, 2, )</f>
        <v>0.13792746113989637</v>
      </c>
      <c r="M19">
        <f>H19/VLOOKUP(A19, 'Normalization Factors'!$A$1:$C$7, 2, )</f>
        <v>46.105284974093266</v>
      </c>
      <c r="N19">
        <f>I19/VLOOKUP(A19, 'Normalization Factors'!$A$1:$C$7, 2, )</f>
        <v>141.78492227979274</v>
      </c>
      <c r="O19">
        <f>J19/VLOOKUP(A19, 'Normalization Factors'!$A$1:$C$7, 2, )</f>
        <v>1794.1378756476684</v>
      </c>
      <c r="P19">
        <f>K19/VLOOKUP(A19, 'Normalization Factors'!$A$1:$C$7, 2, )</f>
        <v>6.1658031088082906E-3</v>
      </c>
      <c r="Q19">
        <f t="shared" si="4"/>
        <v>0.81145528266691092</v>
      </c>
      <c r="R19">
        <f t="shared" si="5"/>
        <v>0.68980828205504185</v>
      </c>
      <c r="S19">
        <f t="shared" si="6"/>
        <v>0.4800863123948737</v>
      </c>
      <c r="T19">
        <f t="shared" si="7"/>
        <v>-0.47021920438226872</v>
      </c>
      <c r="U19">
        <f t="shared" si="8"/>
        <v>0.98540903444104233</v>
      </c>
      <c r="V19">
        <f t="shared" si="9"/>
        <v>0.70663858703675109</v>
      </c>
      <c r="W19">
        <f t="shared" si="10"/>
        <v>-9.1294251789345637E-2</v>
      </c>
      <c r="X19">
        <f t="shared" si="11"/>
        <v>-0.28406015629565906</v>
      </c>
      <c r="Y19">
        <v>1049.6500000000001</v>
      </c>
      <c r="Z19">
        <v>1052.3900000000001</v>
      </c>
      <c r="AA19" s="4">
        <f t="shared" si="2"/>
        <v>2.6103939408374304E-3</v>
      </c>
      <c r="AB19" t="str">
        <f t="shared" si="12"/>
        <v>UP</v>
      </c>
    </row>
    <row r="20" spans="1:28" x14ac:dyDescent="0.2">
      <c r="A20" t="s">
        <v>12</v>
      </c>
      <c r="B20" s="1">
        <v>43045</v>
      </c>
      <c r="C20">
        <v>3190</v>
      </c>
      <c r="D20">
        <v>0.42111298200000002</v>
      </c>
      <c r="E20">
        <v>0.176021184</v>
      </c>
      <c r="F20" s="2">
        <v>43045.75277777778</v>
      </c>
      <c r="G20" s="6">
        <f t="shared" si="3"/>
        <v>0.75277777777955635</v>
      </c>
      <c r="H20">
        <v>1322624</v>
      </c>
      <c r="I20">
        <v>3717511</v>
      </c>
      <c r="J20">
        <v>15641992</v>
      </c>
      <c r="K20">
        <v>87</v>
      </c>
      <c r="L20">
        <f>C20/VLOOKUP(A20, 'Normalization Factors'!$A$1:$C$7, 2, )</f>
        <v>0.16528497409326426</v>
      </c>
      <c r="M20">
        <f>H20/VLOOKUP(A20, 'Normalization Factors'!$A$1:$C$7, 2, )</f>
        <v>68.529740932642483</v>
      </c>
      <c r="N20">
        <f>I20/VLOOKUP(A20, 'Normalization Factors'!$A$1:$C$7, 2, )</f>
        <v>192.61715025906736</v>
      </c>
      <c r="O20">
        <f>J20/VLOOKUP(A20, 'Normalization Factors'!$A$1:$C$7, 2, )</f>
        <v>810.46590673575133</v>
      </c>
      <c r="P20">
        <f>K20/VLOOKUP(A20, 'Normalization Factors'!$A$1:$C$7, 2, )</f>
        <v>4.5077720207253886E-3</v>
      </c>
      <c r="Q20">
        <f t="shared" si="4"/>
        <v>1.5168333369750138</v>
      </c>
      <c r="R20">
        <f t="shared" si="5"/>
        <v>0.60440766148420932</v>
      </c>
      <c r="S20">
        <f t="shared" si="6"/>
        <v>0.50859866170154855</v>
      </c>
      <c r="T20">
        <f t="shared" si="7"/>
        <v>-0.3021896760541265</v>
      </c>
      <c r="U20">
        <f t="shared" ref="U20:U40" si="13">STANDARDIZE(M20, M$1, M$2)</f>
        <v>1.8105445722863454</v>
      </c>
      <c r="V20">
        <f t="shared" ref="V20:V40" si="14">STANDARDIZE(N20, N$1, N$2)</f>
        <v>1.1430801506291406</v>
      </c>
      <c r="W20">
        <f t="shared" ref="W20:W40" si="15">STANDARDIZE(O20, O$1, O$2)</f>
        <v>-0.40700775508009412</v>
      </c>
      <c r="X20">
        <f t="shared" ref="X20:X40" si="16">STANDARDIZE(P20, P$1, P$2)</f>
        <v>-0.46085445026462912</v>
      </c>
      <c r="Y20">
        <v>1049.0999999999999</v>
      </c>
      <c r="Z20">
        <v>1042.68</v>
      </c>
      <c r="AA20" s="4">
        <f t="shared" si="2"/>
        <v>-6.1195310265940769E-3</v>
      </c>
      <c r="AB20" t="str">
        <f t="shared" si="12"/>
        <v>DOWN</v>
      </c>
    </row>
    <row r="21" spans="1:28" x14ac:dyDescent="0.2">
      <c r="A21" t="s">
        <v>13</v>
      </c>
      <c r="B21" s="1">
        <v>43051</v>
      </c>
      <c r="C21">
        <v>159</v>
      </c>
      <c r="D21">
        <v>0.217540862</v>
      </c>
      <c r="E21">
        <v>8.9408283000000005E-2</v>
      </c>
      <c r="F21" s="2">
        <v>43051.742361111108</v>
      </c>
      <c r="G21" s="6">
        <f t="shared" si="3"/>
        <v>0.74236111110803904</v>
      </c>
      <c r="H21">
        <v>16500</v>
      </c>
      <c r="I21">
        <v>68519</v>
      </c>
      <c r="J21">
        <v>913879</v>
      </c>
      <c r="K21">
        <v>3</v>
      </c>
      <c r="L21">
        <f>C21/VLOOKUP(A21, 'Normalization Factors'!$A$1:$C$7, 2, )</f>
        <v>3.3263598326359833E-2</v>
      </c>
      <c r="M21">
        <f>H21/VLOOKUP(A21, 'Normalization Factors'!$A$1:$C$7, 2, )</f>
        <v>3.4518828451882846</v>
      </c>
      <c r="N21">
        <f>I21/VLOOKUP(A21, 'Normalization Factors'!$A$1:$C$7, 2, )</f>
        <v>14.334518828451882</v>
      </c>
      <c r="O21">
        <f>J21/VLOOKUP(A21, 'Normalization Factors'!$A$1:$C$7, 2, )</f>
        <v>191.18807531380753</v>
      </c>
      <c r="P21">
        <f>K21/VLOOKUP(A21, 'Normalization Factors'!$A$1:$C$7, 2, )</f>
        <v>6.2761506276150627E-4</v>
      </c>
      <c r="Q21">
        <f t="shared" si="4"/>
        <v>-1.1516641085608756</v>
      </c>
      <c r="R21">
        <f t="shared" si="5"/>
        <v>-0.71182330025578699</v>
      </c>
      <c r="S21">
        <f t="shared" si="6"/>
        <v>8.0913423296364181E-2</v>
      </c>
      <c r="T21">
        <f t="shared" si="7"/>
        <v>-1.1130634399506523</v>
      </c>
      <c r="U21">
        <f t="shared" si="13"/>
        <v>-0.58407554844571152</v>
      </c>
      <c r="V21">
        <f t="shared" si="14"/>
        <v>-0.38764068369408217</v>
      </c>
      <c r="W21">
        <f t="shared" si="15"/>
        <v>-0.60576748377784939</v>
      </c>
      <c r="X21">
        <f t="shared" si="16"/>
        <v>-0.87459193371868593</v>
      </c>
      <c r="Y21" t="s">
        <v>16</v>
      </c>
      <c r="Z21" t="s">
        <v>16</v>
      </c>
      <c r="AA21" s="4" t="str">
        <f t="shared" si="2"/>
        <v>N/A</v>
      </c>
      <c r="AB21" t="str">
        <f t="shared" si="12"/>
        <v>N/A</v>
      </c>
    </row>
    <row r="22" spans="1:28" x14ac:dyDescent="0.2">
      <c r="A22" t="s">
        <v>13</v>
      </c>
      <c r="B22" s="1">
        <v>43050</v>
      </c>
      <c r="C22">
        <v>224</v>
      </c>
      <c r="D22">
        <v>0.28473008100000002</v>
      </c>
      <c r="E22">
        <v>0.102158427</v>
      </c>
      <c r="F22" s="2">
        <v>43050.722916666666</v>
      </c>
      <c r="G22" s="6">
        <f t="shared" si="3"/>
        <v>0.72291666666569654</v>
      </c>
      <c r="H22">
        <v>13316</v>
      </c>
      <c r="I22">
        <v>61867</v>
      </c>
      <c r="J22">
        <v>1100498</v>
      </c>
      <c r="K22">
        <v>6</v>
      </c>
      <c r="L22">
        <f>C22/VLOOKUP(A22, 'Normalization Factors'!$A$1:$C$7, 2, )</f>
        <v>4.686192468619247E-2</v>
      </c>
      <c r="M22">
        <f>H22/VLOOKUP(A22, 'Normalization Factors'!$A$1:$C$7, 2, )</f>
        <v>2.785774058577406</v>
      </c>
      <c r="N22">
        <f>I22/VLOOKUP(A22, 'Normalization Factors'!$A$1:$C$7, 2, )</f>
        <v>12.942887029288704</v>
      </c>
      <c r="O22">
        <f>J22/VLOOKUP(A22, 'Normalization Factors'!$A$1:$C$7, 2, )</f>
        <v>230.22970711297071</v>
      </c>
      <c r="P22">
        <f>K22/VLOOKUP(A22, 'Normalization Factors'!$A$1:$C$7, 2, )</f>
        <v>1.2552301255230125E-3</v>
      </c>
      <c r="Q22">
        <f t="shared" si="4"/>
        <v>-0.27092337024635854</v>
      </c>
      <c r="R22">
        <f t="shared" si="5"/>
        <v>-0.51806308548774183</v>
      </c>
      <c r="S22">
        <f t="shared" si="6"/>
        <v>-0.71743235460192012</v>
      </c>
      <c r="T22">
        <f t="shared" si="7"/>
        <v>-1.0295426766345726</v>
      </c>
      <c r="U22">
        <f t="shared" si="13"/>
        <v>-0.60858584349677625</v>
      </c>
      <c r="V22">
        <f t="shared" si="14"/>
        <v>-0.39958912629666304</v>
      </c>
      <c r="W22">
        <f t="shared" si="15"/>
        <v>-0.59323691389372879</v>
      </c>
      <c r="X22">
        <f t="shared" si="16"/>
        <v>-0.80766993044460522</v>
      </c>
      <c r="Y22" t="s">
        <v>16</v>
      </c>
      <c r="Z22" t="s">
        <v>16</v>
      </c>
      <c r="AA22" s="4" t="str">
        <f t="shared" si="2"/>
        <v>N/A</v>
      </c>
      <c r="AB22" t="str">
        <f t="shared" si="12"/>
        <v>N/A</v>
      </c>
    </row>
    <row r="23" spans="1:28" x14ac:dyDescent="0.2">
      <c r="A23" t="s">
        <v>13</v>
      </c>
      <c r="B23" s="1">
        <v>43049</v>
      </c>
      <c r="C23">
        <v>330</v>
      </c>
      <c r="D23">
        <v>0.31613144100000001</v>
      </c>
      <c r="E23">
        <v>0.15310684999999999</v>
      </c>
      <c r="F23" s="2">
        <v>43049.739583333336</v>
      </c>
      <c r="G23" s="6">
        <f t="shared" si="3"/>
        <v>0.73958333333575865</v>
      </c>
      <c r="H23">
        <v>19854</v>
      </c>
      <c r="I23">
        <v>73869</v>
      </c>
      <c r="J23">
        <v>4077966</v>
      </c>
      <c r="K23">
        <v>14</v>
      </c>
      <c r="L23">
        <f>C23/VLOOKUP(A23, 'Normalization Factors'!$A$1:$C$7, 2, )</f>
        <v>6.903765690376569E-2</v>
      </c>
      <c r="M23">
        <f>H23/VLOOKUP(A23, 'Normalization Factors'!$A$1:$C$7, 2, )</f>
        <v>4.1535564853556481</v>
      </c>
      <c r="N23">
        <f>I23/VLOOKUP(A23, 'Normalization Factors'!$A$1:$C$7, 2, )</f>
        <v>15.453765690376569</v>
      </c>
      <c r="O23">
        <f>J23/VLOOKUP(A23, 'Normalization Factors'!$A$1:$C$7, 2, )</f>
        <v>853.13096234309626</v>
      </c>
      <c r="P23">
        <f>K23/VLOOKUP(A23, 'Normalization Factors'!$A$1:$C$7, 2, )</f>
        <v>2.9288702928870294E-3</v>
      </c>
      <c r="Q23">
        <f t="shared" si="4"/>
        <v>0.14069708616168411</v>
      </c>
      <c r="R23">
        <f t="shared" si="5"/>
        <v>0.25618521967439728</v>
      </c>
      <c r="S23">
        <f t="shared" si="6"/>
        <v>-3.3135973332865942E-2</v>
      </c>
      <c r="T23">
        <f t="shared" si="7"/>
        <v>-0.89333958568835059</v>
      </c>
      <c r="U23">
        <f t="shared" si="13"/>
        <v>-0.55825660070661876</v>
      </c>
      <c r="V23">
        <f t="shared" si="14"/>
        <v>-0.37803091701882546</v>
      </c>
      <c r="W23">
        <f t="shared" si="15"/>
        <v>-0.39331423264619869</v>
      </c>
      <c r="X23">
        <f t="shared" si="16"/>
        <v>-0.62921125504705711</v>
      </c>
      <c r="Y23">
        <v>46.04</v>
      </c>
      <c r="Z23">
        <v>45.58</v>
      </c>
      <c r="AA23" s="4">
        <f t="shared" si="2"/>
        <v>-9.9913119026933291E-3</v>
      </c>
      <c r="AB23" t="str">
        <f t="shared" si="12"/>
        <v>DOWN</v>
      </c>
    </row>
    <row r="24" spans="1:28" x14ac:dyDescent="0.2">
      <c r="A24" t="s">
        <v>13</v>
      </c>
      <c r="B24" s="1">
        <v>43048</v>
      </c>
      <c r="C24">
        <v>459</v>
      </c>
      <c r="D24">
        <v>0.40097507799999998</v>
      </c>
      <c r="E24">
        <v>0.16450478199999999</v>
      </c>
      <c r="F24" s="2">
        <v>43048.753472222219</v>
      </c>
      <c r="G24" s="6">
        <f t="shared" si="3"/>
        <v>0.75347222221898846</v>
      </c>
      <c r="H24">
        <v>33208</v>
      </c>
      <c r="I24">
        <v>125272</v>
      </c>
      <c r="J24">
        <v>11336102</v>
      </c>
      <c r="K24">
        <v>45</v>
      </c>
      <c r="L24">
        <f>C24/VLOOKUP(A24, 'Normalization Factors'!$A$1:$C$7, 2, )</f>
        <v>9.6025104602510458E-2</v>
      </c>
      <c r="M24">
        <f>H24/VLOOKUP(A24, 'Normalization Factors'!$A$1:$C$7, 2, )</f>
        <v>6.9472803347280339</v>
      </c>
      <c r="N24">
        <f>I24/VLOOKUP(A24, 'Normalization Factors'!$A$1:$C$7, 2, )</f>
        <v>26.207531380753139</v>
      </c>
      <c r="O24">
        <f>J24/VLOOKUP(A24, 'Normalization Factors'!$A$1:$C$7, 2, )</f>
        <v>2371.5694560669458</v>
      </c>
      <c r="P24">
        <f>K24/VLOOKUP(A24, 'Normalization Factors'!$A$1:$C$7, 2, )</f>
        <v>9.4142259414225944E-3</v>
      </c>
      <c r="Q24">
        <f t="shared" si="4"/>
        <v>1.2528583615095765</v>
      </c>
      <c r="R24">
        <f t="shared" si="5"/>
        <v>0.42939626358351518</v>
      </c>
      <c r="S24">
        <f t="shared" si="6"/>
        <v>0.53711101070948875</v>
      </c>
      <c r="T24">
        <f t="shared" si="7"/>
        <v>-0.72758299387643866</v>
      </c>
      <c r="U24">
        <f t="shared" si="13"/>
        <v>-0.45545808308352842</v>
      </c>
      <c r="V24">
        <f t="shared" si="14"/>
        <v>-0.28569991955934487</v>
      </c>
      <c r="W24">
        <f t="shared" si="15"/>
        <v>9.4034753129374343E-2</v>
      </c>
      <c r="X24">
        <f t="shared" si="16"/>
        <v>6.2316112118442256E-2</v>
      </c>
      <c r="Y24">
        <v>46.05</v>
      </c>
      <c r="Z24">
        <v>46.3</v>
      </c>
      <c r="AA24" s="4">
        <f t="shared" si="2"/>
        <v>5.4288816503800224E-3</v>
      </c>
      <c r="AB24" t="str">
        <f t="shared" si="12"/>
        <v>UP</v>
      </c>
    </row>
    <row r="25" spans="1:28" x14ac:dyDescent="0.2">
      <c r="A25" t="s">
        <v>13</v>
      </c>
      <c r="B25" s="1">
        <v>43047</v>
      </c>
      <c r="C25">
        <v>504</v>
      </c>
      <c r="D25">
        <v>0.47423859499999999</v>
      </c>
      <c r="E25">
        <v>0.24211280900000001</v>
      </c>
      <c r="F25" s="2">
        <v>43047.759722222225</v>
      </c>
      <c r="G25" s="6">
        <f t="shared" si="3"/>
        <v>0.75972222222480923</v>
      </c>
      <c r="H25">
        <v>61916</v>
      </c>
      <c r="I25">
        <v>90765</v>
      </c>
      <c r="J25">
        <v>10820240</v>
      </c>
      <c r="K25">
        <v>36</v>
      </c>
      <c r="L25">
        <f>C25/VLOOKUP(A25, 'Normalization Factors'!$A$1:$C$7, 2, )</f>
        <v>0.10543933054393305</v>
      </c>
      <c r="M25">
        <f>H25/VLOOKUP(A25, 'Normalization Factors'!$A$1:$C$7, 2, )</f>
        <v>12.953138075313808</v>
      </c>
      <c r="N25">
        <f>I25/VLOOKUP(A25, 'Normalization Factors'!$A$1:$C$7, 2, )</f>
        <v>18.988493723849373</v>
      </c>
      <c r="O25">
        <f>J25/VLOOKUP(A25, 'Normalization Factors'!$A$1:$C$7, 2, )</f>
        <v>2263.6485355648538</v>
      </c>
      <c r="P25">
        <f>K25/VLOOKUP(A25, 'Normalization Factors'!$A$1:$C$7, 2, )</f>
        <v>7.5313807531380752E-3</v>
      </c>
      <c r="Q25">
        <f t="shared" si="4"/>
        <v>2.2132232089428849</v>
      </c>
      <c r="R25">
        <f t="shared" si="5"/>
        <v>1.6087827849627454</v>
      </c>
      <c r="S25">
        <f t="shared" si="6"/>
        <v>0.79372215387209333</v>
      </c>
      <c r="T25">
        <f t="shared" si="7"/>
        <v>-0.66976092696530665</v>
      </c>
      <c r="U25">
        <f t="shared" si="13"/>
        <v>-0.23446513386054849</v>
      </c>
      <c r="V25">
        <f t="shared" si="14"/>
        <v>-0.34768201650571562</v>
      </c>
      <c r="W25">
        <f t="shared" si="15"/>
        <v>5.9397096505117299E-2</v>
      </c>
      <c r="X25">
        <f t="shared" si="16"/>
        <v>-0.13844989770379951</v>
      </c>
      <c r="Y25">
        <v>46.62</v>
      </c>
      <c r="Z25">
        <v>46.7</v>
      </c>
      <c r="AA25" s="4">
        <f t="shared" si="2"/>
        <v>1.716001716001832E-3</v>
      </c>
      <c r="AB25" t="str">
        <f t="shared" si="12"/>
        <v>UP</v>
      </c>
    </row>
    <row r="26" spans="1:28" x14ac:dyDescent="0.2">
      <c r="A26" t="s">
        <v>13</v>
      </c>
      <c r="B26" s="1">
        <v>43046</v>
      </c>
      <c r="C26">
        <v>937</v>
      </c>
      <c r="D26">
        <v>0.488971349</v>
      </c>
      <c r="E26">
        <v>0.33080688200000002</v>
      </c>
      <c r="F26" s="2">
        <v>43046.78125</v>
      </c>
      <c r="G26" s="6">
        <f t="shared" si="3"/>
        <v>0.78125</v>
      </c>
      <c r="H26">
        <v>178084</v>
      </c>
      <c r="I26">
        <v>285854</v>
      </c>
      <c r="J26">
        <v>9479257</v>
      </c>
      <c r="K26">
        <v>69</v>
      </c>
      <c r="L26">
        <f>C26/VLOOKUP(A26, 'Normalization Factors'!$A$1:$C$7, 2, )</f>
        <v>0.19602510460251046</v>
      </c>
      <c r="M26">
        <f>H26/VLOOKUP(A26, 'Normalization Factors'!$A$1:$C$7, 2, )</f>
        <v>37.256066945606698</v>
      </c>
      <c r="N26">
        <f>I26/VLOOKUP(A26, 'Normalization Factors'!$A$1:$C$7, 2, )</f>
        <v>59.802092050209204</v>
      </c>
      <c r="O26">
        <f>J26/VLOOKUP(A26, 'Normalization Factors'!$A$1:$C$7, 2, )</f>
        <v>1983.108158995816</v>
      </c>
      <c r="P26">
        <f>K26/VLOOKUP(A26, 'Normalization Factors'!$A$1:$C$7, 2, )</f>
        <v>1.4435146443514645E-2</v>
      </c>
      <c r="Q26">
        <f t="shared" si="4"/>
        <v>2.4063455108313199</v>
      </c>
      <c r="R26">
        <f t="shared" si="5"/>
        <v>2.9566407097934522</v>
      </c>
      <c r="S26">
        <f t="shared" si="6"/>
        <v>1.6776049793916676</v>
      </c>
      <c r="T26">
        <f t="shared" si="7"/>
        <v>-0.11338414979819182</v>
      </c>
      <c r="U26">
        <f t="shared" si="13"/>
        <v>0.65979113356787367</v>
      </c>
      <c r="V26">
        <f t="shared" si="14"/>
        <v>2.7403705801082902E-3</v>
      </c>
      <c r="W26">
        <f t="shared" si="15"/>
        <v>-3.0643473827580443E-2</v>
      </c>
      <c r="X26">
        <f t="shared" si="16"/>
        <v>0.59769213831108681</v>
      </c>
      <c r="Y26">
        <v>46.7</v>
      </c>
      <c r="Z26">
        <v>46.78</v>
      </c>
      <c r="AA26" s="4">
        <f t="shared" si="2"/>
        <v>1.7130620985010339E-3</v>
      </c>
      <c r="AB26" t="str">
        <f t="shared" si="12"/>
        <v>UP</v>
      </c>
    </row>
    <row r="27" spans="1:28" x14ac:dyDescent="0.2">
      <c r="A27" t="s">
        <v>13</v>
      </c>
      <c r="B27" s="1">
        <v>43045</v>
      </c>
      <c r="C27">
        <v>484</v>
      </c>
      <c r="D27">
        <v>0.29815142900000002</v>
      </c>
      <c r="E27">
        <v>0.131109791</v>
      </c>
      <c r="F27" s="2">
        <v>43045.750694444447</v>
      </c>
      <c r="G27" s="6">
        <f t="shared" si="3"/>
        <v>0.75069444444670808</v>
      </c>
      <c r="H27">
        <v>29272</v>
      </c>
      <c r="I27">
        <v>146553</v>
      </c>
      <c r="J27">
        <v>5138084</v>
      </c>
      <c r="K27">
        <v>30</v>
      </c>
      <c r="L27">
        <f>C27/VLOOKUP(A27, 'Normalization Factors'!$A$1:$C$7, 2, )</f>
        <v>0.10125523012552301</v>
      </c>
      <c r="M27">
        <f>H27/VLOOKUP(A27, 'Normalization Factors'!$A$1:$C$7, 2, )</f>
        <v>6.123849372384937</v>
      </c>
      <c r="N27">
        <f>I27/VLOOKUP(A27, 'Normalization Factors'!$A$1:$C$7, 2, )</f>
        <v>30.659623430962345</v>
      </c>
      <c r="O27">
        <f>J27/VLOOKUP(A27, 'Normalization Factors'!$A$1:$C$7, 2, )</f>
        <v>1074.912970711297</v>
      </c>
      <c r="P27">
        <f>K27/VLOOKUP(A27, 'Normalization Factors'!$A$1:$C$7, 2, )</f>
        <v>6.2761506276150627E-3</v>
      </c>
      <c r="Q27">
        <f t="shared" si="4"/>
        <v>-9.4991455534028491E-2</v>
      </c>
      <c r="R27">
        <f t="shared" si="5"/>
        <v>-7.8097661844851493E-2</v>
      </c>
      <c r="S27">
        <f t="shared" si="6"/>
        <v>0.42306161408025866</v>
      </c>
      <c r="T27">
        <f t="shared" si="7"/>
        <v>-0.69545962337025424</v>
      </c>
      <c r="U27">
        <f t="shared" si="13"/>
        <v>-0.4857572417898699</v>
      </c>
      <c r="V27">
        <f t="shared" si="14"/>
        <v>-0.24747460280866482</v>
      </c>
      <c r="W27">
        <f t="shared" si="15"/>
        <v>-0.32213239861850496</v>
      </c>
      <c r="X27">
        <f t="shared" si="16"/>
        <v>-0.27229390425196065</v>
      </c>
      <c r="Y27">
        <v>46.6</v>
      </c>
      <c r="Z27">
        <v>46.7</v>
      </c>
      <c r="AA27" s="4">
        <f t="shared" si="2"/>
        <v>2.1459227467811462E-3</v>
      </c>
      <c r="AB27" t="str">
        <f t="shared" si="12"/>
        <v>UP</v>
      </c>
    </row>
    <row r="28" spans="1:28" x14ac:dyDescent="0.2">
      <c r="A28" t="s">
        <v>14</v>
      </c>
      <c r="B28" s="1">
        <v>43051</v>
      </c>
      <c r="C28">
        <v>15</v>
      </c>
      <c r="D28">
        <v>0.27913299699999999</v>
      </c>
      <c r="E28">
        <v>2.510101E-2</v>
      </c>
      <c r="F28" s="2">
        <v>43051.686805555553</v>
      </c>
      <c r="G28" s="6">
        <f t="shared" si="3"/>
        <v>0.68680555555329192</v>
      </c>
      <c r="H28">
        <v>318</v>
      </c>
      <c r="I28">
        <v>724</v>
      </c>
      <c r="J28">
        <v>511258</v>
      </c>
      <c r="K28">
        <v>1</v>
      </c>
      <c r="L28">
        <f>C28/VLOOKUP(A28, 'Normalization Factors'!$A$1:$C$7, 2, )</f>
        <v>7.6923076923076927E-2</v>
      </c>
      <c r="M28">
        <f>H28/VLOOKUP(A28, 'Normalization Factors'!$A$1:$C$7, 2, )</f>
        <v>1.6307692307692307</v>
      </c>
      <c r="N28">
        <f>I28/VLOOKUP(A28, 'Normalization Factors'!$A$1:$C$7, 2, )</f>
        <v>3.712820512820513</v>
      </c>
      <c r="O28">
        <f>J28/VLOOKUP(A28, 'Normalization Factors'!$A$1:$C$7, 2, )</f>
        <v>2621.8358974358976</v>
      </c>
      <c r="P28">
        <f>K28/VLOOKUP(A28, 'Normalization Factors'!$A$1:$C$7, 2, )</f>
        <v>5.1282051282051282E-3</v>
      </c>
      <c r="Q28">
        <f t="shared" si="4"/>
        <v>-0.3442919845558714</v>
      </c>
      <c r="R28">
        <f t="shared" si="5"/>
        <v>-1.6890821474991844</v>
      </c>
      <c r="S28">
        <f t="shared" si="6"/>
        <v>-2.2000745137692586</v>
      </c>
      <c r="T28">
        <f t="shared" si="7"/>
        <v>-0.84490742707902622</v>
      </c>
      <c r="U28">
        <f t="shared" si="13"/>
        <v>-0.65108567187919364</v>
      </c>
      <c r="V28">
        <f t="shared" si="14"/>
        <v>-0.47883776092569397</v>
      </c>
      <c r="W28">
        <f t="shared" si="15"/>
        <v>0.17435878131948296</v>
      </c>
      <c r="X28">
        <f t="shared" si="16"/>
        <v>-0.39469825212079179</v>
      </c>
      <c r="Y28" t="s">
        <v>16</v>
      </c>
      <c r="Z28" t="s">
        <v>16</v>
      </c>
      <c r="AA28" s="4" t="str">
        <f t="shared" si="2"/>
        <v>N/A</v>
      </c>
      <c r="AB28" t="str">
        <f t="shared" si="12"/>
        <v>N/A</v>
      </c>
    </row>
    <row r="29" spans="1:28" x14ac:dyDescent="0.2">
      <c r="A29" t="s">
        <v>14</v>
      </c>
      <c r="B29" s="1">
        <v>43050</v>
      </c>
      <c r="C29">
        <v>21</v>
      </c>
      <c r="D29">
        <v>0.25883065300000002</v>
      </c>
      <c r="E29">
        <v>8.5006527999999998E-2</v>
      </c>
      <c r="F29" s="2">
        <v>43050.723611111112</v>
      </c>
      <c r="G29" s="6">
        <f t="shared" si="3"/>
        <v>0.72361111111240461</v>
      </c>
      <c r="H29">
        <v>420</v>
      </c>
      <c r="I29">
        <v>862</v>
      </c>
      <c r="J29">
        <v>54216</v>
      </c>
      <c r="K29">
        <v>0</v>
      </c>
      <c r="L29">
        <f>C29/VLOOKUP(A29, 'Normalization Factors'!$A$1:$C$7, 2, )</f>
        <v>0.1076923076923077</v>
      </c>
      <c r="M29">
        <f>H29/VLOOKUP(A29, 'Normalization Factors'!$A$1:$C$7, 2, )</f>
        <v>2.1538461538461537</v>
      </c>
      <c r="N29">
        <f>I29/VLOOKUP(A29, 'Normalization Factors'!$A$1:$C$7, 2, )</f>
        <v>4.4205128205128208</v>
      </c>
      <c r="O29">
        <f>J29/VLOOKUP(A29, 'Normalization Factors'!$A$1:$C$7, 2, )</f>
        <v>278.03076923076924</v>
      </c>
      <c r="P29">
        <f>K29/VLOOKUP(A29, 'Normalization Factors'!$A$1:$C$7, 2, )</f>
        <v>0</v>
      </c>
      <c r="Q29">
        <f t="shared" si="4"/>
        <v>-0.61042249939449866</v>
      </c>
      <c r="R29">
        <f t="shared" si="5"/>
        <v>-0.77871548548572</v>
      </c>
      <c r="S29">
        <f t="shared" si="6"/>
        <v>-0.68892000529524533</v>
      </c>
      <c r="T29">
        <f t="shared" si="7"/>
        <v>-0.65592316736264256</v>
      </c>
      <c r="U29">
        <f t="shared" si="13"/>
        <v>-0.63183841080604408</v>
      </c>
      <c r="V29">
        <f t="shared" si="14"/>
        <v>-0.47276156970626781</v>
      </c>
      <c r="W29">
        <f t="shared" si="15"/>
        <v>-0.57789496936427132</v>
      </c>
      <c r="X29">
        <f t="shared" si="16"/>
        <v>-0.94151393699276642</v>
      </c>
      <c r="Y29" t="s">
        <v>16</v>
      </c>
      <c r="Z29" t="s">
        <v>16</v>
      </c>
      <c r="AA29" s="4" t="str">
        <f t="shared" si="2"/>
        <v>N/A</v>
      </c>
      <c r="AB29" t="str">
        <f t="shared" si="12"/>
        <v>N/A</v>
      </c>
    </row>
    <row r="30" spans="1:28" x14ac:dyDescent="0.2">
      <c r="A30" t="s">
        <v>14</v>
      </c>
      <c r="B30" s="1">
        <v>43049</v>
      </c>
      <c r="C30">
        <v>72</v>
      </c>
      <c r="D30">
        <v>0.272164352</v>
      </c>
      <c r="E30">
        <v>0.106828704</v>
      </c>
      <c r="F30" s="2">
        <v>43049.75</v>
      </c>
      <c r="G30" s="6">
        <f t="shared" si="3"/>
        <v>0.75</v>
      </c>
      <c r="H30">
        <v>540</v>
      </c>
      <c r="I30">
        <v>1323</v>
      </c>
      <c r="J30">
        <v>3708280</v>
      </c>
      <c r="K30">
        <v>2</v>
      </c>
      <c r="L30">
        <f>C30/VLOOKUP(A30, 'Normalization Factors'!$A$1:$C$7, 2, )</f>
        <v>0.36923076923076925</v>
      </c>
      <c r="M30">
        <f>H30/VLOOKUP(A30, 'Normalization Factors'!$A$1:$C$7, 2, )</f>
        <v>2.7692307692307692</v>
      </c>
      <c r="N30">
        <f>I30/VLOOKUP(A30, 'Normalization Factors'!$A$1:$C$7, 2, )</f>
        <v>6.7846153846153845</v>
      </c>
      <c r="O30">
        <f>J30/VLOOKUP(A30, 'Normalization Factors'!$A$1:$C$7, 2, )</f>
        <v>19016.820512820512</v>
      </c>
      <c r="P30">
        <f>K30/VLOOKUP(A30, 'Normalization Factors'!$A$1:$C$7, 2, )</f>
        <v>1.0256410256410256E-2</v>
      </c>
      <c r="Q30">
        <f t="shared" si="4"/>
        <v>-0.43563951967682235</v>
      </c>
      <c r="R30">
        <f t="shared" si="5"/>
        <v>-0.44709024984398266</v>
      </c>
      <c r="S30">
        <f t="shared" si="6"/>
        <v>0.39454926477358376</v>
      </c>
      <c r="T30">
        <f t="shared" si="7"/>
        <v>0.95044304022661852</v>
      </c>
      <c r="U30">
        <f t="shared" si="13"/>
        <v>-0.60919457424939738</v>
      </c>
      <c r="V30">
        <f t="shared" si="14"/>
        <v>-0.45246356860369202</v>
      </c>
      <c r="W30">
        <f t="shared" si="15"/>
        <v>5.4363955099319021</v>
      </c>
      <c r="X30">
        <f t="shared" si="16"/>
        <v>0.15211743275118284</v>
      </c>
      <c r="Y30">
        <v>29.2</v>
      </c>
      <c r="Z30">
        <v>29.17</v>
      </c>
      <c r="AA30" s="4">
        <f t="shared" si="2"/>
        <v>-1.0273972602738899E-3</v>
      </c>
      <c r="AB30" t="str">
        <f t="shared" si="12"/>
        <v>DOWN</v>
      </c>
    </row>
    <row r="31" spans="1:28" x14ac:dyDescent="0.2">
      <c r="A31" t="s">
        <v>14</v>
      </c>
      <c r="B31" s="1">
        <v>43048</v>
      </c>
      <c r="C31">
        <v>67</v>
      </c>
      <c r="D31">
        <v>0.33552691099999998</v>
      </c>
      <c r="E31">
        <v>0.12507538100000001</v>
      </c>
      <c r="F31" s="2">
        <v>43048.77847222222</v>
      </c>
      <c r="G31" s="6">
        <f t="shared" si="3"/>
        <v>0.77847222222044365</v>
      </c>
      <c r="H31">
        <v>482</v>
      </c>
      <c r="I31">
        <v>559</v>
      </c>
      <c r="J31">
        <v>577345</v>
      </c>
      <c r="K31">
        <v>7</v>
      </c>
      <c r="L31">
        <f>C31/VLOOKUP(A31, 'Normalization Factors'!$A$1:$C$7, 2, )</f>
        <v>0.34358974358974359</v>
      </c>
      <c r="M31">
        <f>H31/VLOOKUP(A31, 'Normalization Factors'!$A$1:$C$7, 2, )</f>
        <v>2.4717948717948719</v>
      </c>
      <c r="N31">
        <f>I31/VLOOKUP(A31, 'Normalization Factors'!$A$1:$C$7, 2, )</f>
        <v>2.8666666666666667</v>
      </c>
      <c r="O31">
        <f>J31/VLOOKUP(A31, 'Normalization Factors'!$A$1:$C$7, 2, )</f>
        <v>2960.7435897435898</v>
      </c>
      <c r="P31">
        <f>K31/VLOOKUP(A31, 'Normalization Factors'!$A$1:$C$7, 2, )</f>
        <v>3.5897435897435895E-2</v>
      </c>
      <c r="Q31">
        <f t="shared" si="4"/>
        <v>0.39493996652255031</v>
      </c>
      <c r="R31">
        <f t="shared" si="5"/>
        <v>-0.16980082830308429</v>
      </c>
      <c r="S31">
        <f t="shared" si="6"/>
        <v>1.5635555824637029</v>
      </c>
      <c r="T31">
        <f t="shared" si="7"/>
        <v>0.79295615712963208</v>
      </c>
      <c r="U31">
        <f t="shared" si="13"/>
        <v>-0.62013909525177657</v>
      </c>
      <c r="V31">
        <f t="shared" si="14"/>
        <v>-0.4861027721663122</v>
      </c>
      <c r="W31">
        <f t="shared" si="15"/>
        <v>0.28313257808528841</v>
      </c>
      <c r="X31">
        <f t="shared" si="16"/>
        <v>2.8861958571110558</v>
      </c>
      <c r="Y31">
        <v>29.08</v>
      </c>
      <c r="Z31">
        <v>29.27</v>
      </c>
      <c r="AA31" s="4">
        <f t="shared" si="2"/>
        <v>6.5337001375516263E-3</v>
      </c>
      <c r="AB31" t="str">
        <f t="shared" si="12"/>
        <v>UP</v>
      </c>
    </row>
    <row r="32" spans="1:28" x14ac:dyDescent="0.2">
      <c r="A32" t="s">
        <v>14</v>
      </c>
      <c r="B32" s="1">
        <v>43047</v>
      </c>
      <c r="C32">
        <v>64</v>
      </c>
      <c r="D32">
        <v>0.27476720300000002</v>
      </c>
      <c r="E32">
        <v>0.18637547300000001</v>
      </c>
      <c r="F32" s="2">
        <v>43047.777777777781</v>
      </c>
      <c r="G32" s="6">
        <f t="shared" si="3"/>
        <v>0.77777777778101154</v>
      </c>
      <c r="H32">
        <v>504</v>
      </c>
      <c r="I32">
        <v>320</v>
      </c>
      <c r="J32">
        <v>55167</v>
      </c>
      <c r="K32">
        <v>0</v>
      </c>
      <c r="L32">
        <f>C32/VLOOKUP(A32, 'Normalization Factors'!$A$1:$C$7, 2, )</f>
        <v>0.3282051282051282</v>
      </c>
      <c r="M32">
        <f>H32/VLOOKUP(A32, 'Normalization Factors'!$A$1:$C$7, 2, )</f>
        <v>2.5846153846153848</v>
      </c>
      <c r="N32">
        <f>I32/VLOOKUP(A32, 'Normalization Factors'!$A$1:$C$7, 2, )</f>
        <v>1.641025641025641</v>
      </c>
      <c r="O32">
        <f>J32/VLOOKUP(A32, 'Normalization Factors'!$A$1:$C$7, 2, )</f>
        <v>282.90769230769229</v>
      </c>
      <c r="P32">
        <f>K32/VLOOKUP(A32, 'Normalization Factors'!$A$1:$C$7, 2, )</f>
        <v>0</v>
      </c>
      <c r="Q32">
        <f t="shared" si="4"/>
        <v>-0.40152040137805639</v>
      </c>
      <c r="R32">
        <f t="shared" si="5"/>
        <v>0.76175876751175009</v>
      </c>
      <c r="S32">
        <f t="shared" si="6"/>
        <v>1.5350432334557627</v>
      </c>
      <c r="T32">
        <f t="shared" si="7"/>
        <v>0.69846402727144019</v>
      </c>
      <c r="U32">
        <f t="shared" si="13"/>
        <v>-0.61598772521639134</v>
      </c>
      <c r="V32">
        <f t="shared" si="14"/>
        <v>-0.49662603087241985</v>
      </c>
      <c r="W32">
        <f t="shared" si="15"/>
        <v>-0.57632970114625148</v>
      </c>
      <c r="X32">
        <f t="shared" si="16"/>
        <v>-0.94151393699276642</v>
      </c>
      <c r="Y32">
        <v>28.59</v>
      </c>
      <c r="Z32">
        <v>29.37</v>
      </c>
      <c r="AA32" s="4">
        <f t="shared" si="2"/>
        <v>2.7282266526757647E-2</v>
      </c>
      <c r="AB32" t="str">
        <f t="shared" si="12"/>
        <v>UP</v>
      </c>
    </row>
    <row r="33" spans="1:28" x14ac:dyDescent="0.2">
      <c r="A33" t="s">
        <v>14</v>
      </c>
      <c r="B33" s="1">
        <v>43046</v>
      </c>
      <c r="C33">
        <v>76</v>
      </c>
      <c r="D33">
        <v>0.33938231000000002</v>
      </c>
      <c r="E33">
        <v>0.26217105299999999</v>
      </c>
      <c r="F33" s="2">
        <v>43046.809027777781</v>
      </c>
      <c r="G33" s="6">
        <f t="shared" si="3"/>
        <v>0.80902777778101154</v>
      </c>
      <c r="H33">
        <v>860</v>
      </c>
      <c r="I33">
        <v>587</v>
      </c>
      <c r="J33">
        <v>56512</v>
      </c>
      <c r="K33">
        <v>0</v>
      </c>
      <c r="L33">
        <f>C33/VLOOKUP(A33, 'Normalization Factors'!$A$1:$C$7, 2, )</f>
        <v>0.38974358974358975</v>
      </c>
      <c r="M33">
        <f>H33/VLOOKUP(A33, 'Normalization Factors'!$A$1:$C$7, 2, )</f>
        <v>4.4102564102564106</v>
      </c>
      <c r="N33">
        <f>I33/VLOOKUP(A33, 'Normalization Factors'!$A$1:$C$7, 2, )</f>
        <v>3.0102564102564102</v>
      </c>
      <c r="O33">
        <f>J33/VLOOKUP(A33, 'Normalization Factors'!$A$1:$C$7, 2, )</f>
        <v>289.8051282051282</v>
      </c>
      <c r="P33">
        <f>K33/VLOOKUP(A33, 'Normalization Factors'!$A$1:$C$7, 2, )</f>
        <v>0</v>
      </c>
      <c r="Q33">
        <f t="shared" si="4"/>
        <v>0.44547793991017193</v>
      </c>
      <c r="R33">
        <f t="shared" si="5"/>
        <v>1.9136020611458104</v>
      </c>
      <c r="S33">
        <f t="shared" si="6"/>
        <v>2.8180989480738465</v>
      </c>
      <c r="T33">
        <f t="shared" si="7"/>
        <v>1.0764325467042075</v>
      </c>
      <c r="U33">
        <f t="shared" si="13"/>
        <v>-0.54881101009833966</v>
      </c>
      <c r="V33">
        <f t="shared" si="14"/>
        <v>-0.48486992177396487</v>
      </c>
      <c r="W33">
        <f t="shared" si="15"/>
        <v>-0.57411594115336317</v>
      </c>
      <c r="X33">
        <f t="shared" si="16"/>
        <v>-0.94151393699276642</v>
      </c>
      <c r="Y33">
        <v>29.14</v>
      </c>
      <c r="Z33">
        <v>28.59</v>
      </c>
      <c r="AA33" s="4">
        <f t="shared" si="2"/>
        <v>-1.8874399450926584E-2</v>
      </c>
      <c r="AB33" t="str">
        <f t="shared" si="12"/>
        <v>DOWN</v>
      </c>
    </row>
    <row r="34" spans="1:28" x14ac:dyDescent="0.2">
      <c r="A34" t="s">
        <v>14</v>
      </c>
      <c r="B34" s="1">
        <v>43045</v>
      </c>
      <c r="C34">
        <v>42</v>
      </c>
      <c r="D34">
        <v>0.18249458900000001</v>
      </c>
      <c r="E34">
        <v>0.10340909099999999</v>
      </c>
      <c r="F34" s="2">
        <v>43045.734722222223</v>
      </c>
      <c r="G34" s="6">
        <f t="shared" si="3"/>
        <v>0.73472222222335404</v>
      </c>
      <c r="H34">
        <v>398</v>
      </c>
      <c r="I34">
        <v>598</v>
      </c>
      <c r="J34">
        <v>195108</v>
      </c>
      <c r="K34">
        <v>2</v>
      </c>
      <c r="L34">
        <f>C34/VLOOKUP(A34, 'Normalization Factors'!$A$1:$C$7, 2, )</f>
        <v>0.2153846153846154</v>
      </c>
      <c r="M34">
        <f>H34/VLOOKUP(A34, 'Normalization Factors'!$A$1:$C$7, 2, )</f>
        <v>2.0410256410256409</v>
      </c>
      <c r="N34">
        <f>I34/VLOOKUP(A34, 'Normalization Factors'!$A$1:$C$7, 2, )</f>
        <v>3.0666666666666669</v>
      </c>
      <c r="O34">
        <f>J34/VLOOKUP(A34, 'Normalization Factors'!$A$1:$C$7, 2, )</f>
        <v>1000.5538461538462</v>
      </c>
      <c r="P34">
        <f>K34/VLOOKUP(A34, 'Normalization Factors'!$A$1:$C$7, 2, )</f>
        <v>1.0256410256410256E-2</v>
      </c>
      <c r="Q34">
        <f t="shared" si="4"/>
        <v>-1.6110634112554361</v>
      </c>
      <c r="R34">
        <f t="shared" si="5"/>
        <v>-0.499057109928355</v>
      </c>
      <c r="S34">
        <f t="shared" si="6"/>
        <v>-0.2327224178821207</v>
      </c>
      <c r="T34">
        <f t="shared" si="7"/>
        <v>5.5217416447002413E-3</v>
      </c>
      <c r="U34">
        <f t="shared" si="13"/>
        <v>-0.63598978084142932</v>
      </c>
      <c r="V34">
        <f t="shared" si="14"/>
        <v>-0.48438558769125695</v>
      </c>
      <c r="W34">
        <f t="shared" si="15"/>
        <v>-0.34599826087503943</v>
      </c>
      <c r="X34">
        <f t="shared" si="16"/>
        <v>0.15211743275118284</v>
      </c>
      <c r="Y34">
        <v>29.02</v>
      </c>
      <c r="Z34">
        <v>29.08</v>
      </c>
      <c r="AA34" s="4">
        <f t="shared" si="2"/>
        <v>2.0675396278428231E-3</v>
      </c>
      <c r="AB34" t="str">
        <f t="shared" si="12"/>
        <v>UP</v>
      </c>
    </row>
    <row r="35" spans="1:28" x14ac:dyDescent="0.2">
      <c r="A35" t="s">
        <v>15</v>
      </c>
      <c r="B35" s="1">
        <v>43051</v>
      </c>
      <c r="C35">
        <v>112</v>
      </c>
      <c r="D35">
        <v>0.239983058</v>
      </c>
      <c r="E35">
        <v>0.13489820899999999</v>
      </c>
      <c r="F35" s="2">
        <v>43051.739583333336</v>
      </c>
      <c r="G35" s="6">
        <f t="shared" si="3"/>
        <v>0.73958333333575865</v>
      </c>
      <c r="H35">
        <v>2032</v>
      </c>
      <c r="I35">
        <v>3489</v>
      </c>
      <c r="J35">
        <v>233753</v>
      </c>
      <c r="K35">
        <v>0</v>
      </c>
      <c r="L35">
        <f>C35/VLOOKUP(A35, 'Normalization Factors'!$A$1:$C$7, 2, )</f>
        <v>0.17891373801916932</v>
      </c>
      <c r="M35">
        <f>H35/VLOOKUP(A35, 'Normalization Factors'!$A$1:$C$7, 2, )</f>
        <v>3.2460063897763578</v>
      </c>
      <c r="N35">
        <f>I35/VLOOKUP(A35, 'Normalization Factors'!$A$1:$C$7, 2, )</f>
        <v>5.5734824281150157</v>
      </c>
      <c r="O35">
        <f>J35/VLOOKUP(A35, 'Normalization Factors'!$A$1:$C$7, 2, )</f>
        <v>373.40734824281151</v>
      </c>
      <c r="P35">
        <f>K35/VLOOKUP(A35, 'Normalization Factors'!$A$1:$C$7, 2, )</f>
        <v>0</v>
      </c>
      <c r="Q35">
        <f t="shared" si="4"/>
        <v>-0.85748363483875822</v>
      </c>
      <c r="R35">
        <f t="shared" si="5"/>
        <v>-2.0526179882677083E-2</v>
      </c>
      <c r="S35">
        <f t="shared" si="6"/>
        <v>-3.3135973332865942E-2</v>
      </c>
      <c r="T35">
        <f t="shared" si="7"/>
        <v>-0.21848196555906452</v>
      </c>
      <c r="U35">
        <f t="shared" si="13"/>
        <v>-0.59165102675742676</v>
      </c>
      <c r="V35">
        <f t="shared" si="14"/>
        <v>-0.46286226215434284</v>
      </c>
      <c r="W35">
        <f t="shared" si="15"/>
        <v>-0.54728346995854305</v>
      </c>
      <c r="X35">
        <f t="shared" si="16"/>
        <v>-0.94151393699276642</v>
      </c>
      <c r="Y35" t="s">
        <v>16</v>
      </c>
      <c r="Z35" t="s">
        <v>16</v>
      </c>
      <c r="AA35" s="4" t="str">
        <f t="shared" si="2"/>
        <v>N/A</v>
      </c>
      <c r="AB35" t="str">
        <f t="shared" si="12"/>
        <v>N/A</v>
      </c>
    </row>
    <row r="36" spans="1:28" x14ac:dyDescent="0.2">
      <c r="A36" t="s">
        <v>15</v>
      </c>
      <c r="B36" s="1">
        <v>43050</v>
      </c>
      <c r="C36">
        <v>114</v>
      </c>
      <c r="D36">
        <v>0.30412827100000001</v>
      </c>
      <c r="E36">
        <v>-1.4322501E-2</v>
      </c>
      <c r="F36" s="2">
        <v>43050.765972222223</v>
      </c>
      <c r="G36" s="6">
        <f t="shared" si="3"/>
        <v>0.76597222222335404</v>
      </c>
      <c r="H36">
        <v>3622</v>
      </c>
      <c r="I36">
        <v>5838</v>
      </c>
      <c r="J36">
        <v>2978744</v>
      </c>
      <c r="K36">
        <v>3</v>
      </c>
      <c r="L36">
        <f>C36/VLOOKUP(A36, 'Normalization Factors'!$A$1:$C$7, 2, )</f>
        <v>0.18210862619808307</v>
      </c>
      <c r="M36">
        <f>H36/VLOOKUP(A36, 'Normalization Factors'!$A$1:$C$7, 2, )</f>
        <v>5.7859424920127793</v>
      </c>
      <c r="N36">
        <f>I36/VLOOKUP(A36, 'Normalization Factors'!$A$1:$C$7, 2, )</f>
        <v>9.3258785942492004</v>
      </c>
      <c r="O36">
        <f>J36/VLOOKUP(A36, 'Normalization Factors'!$A$1:$C$7, 2, )</f>
        <v>4758.376996805112</v>
      </c>
      <c r="P36">
        <f>K36/VLOOKUP(A36, 'Normalization Factors'!$A$1:$C$7, 2, )</f>
        <v>4.7923322683706068E-3</v>
      </c>
      <c r="Q36">
        <f t="shared" si="4"/>
        <v>-1.6644835135461295E-2</v>
      </c>
      <c r="R36">
        <f t="shared" si="5"/>
        <v>-2.288189730775922</v>
      </c>
      <c r="S36">
        <f t="shared" si="6"/>
        <v>1.0503332967359631</v>
      </c>
      <c r="T36">
        <f t="shared" si="7"/>
        <v>-0.1988589992945837</v>
      </c>
      <c r="U36">
        <f t="shared" si="13"/>
        <v>-0.49819094256695434</v>
      </c>
      <c r="V36">
        <f t="shared" si="14"/>
        <v>-0.43064447995063115</v>
      </c>
      <c r="W36">
        <f t="shared" si="15"/>
        <v>0.86009030231896277</v>
      </c>
      <c r="X36">
        <f t="shared" si="16"/>
        <v>-0.4305120589574547</v>
      </c>
      <c r="Y36" t="s">
        <v>16</v>
      </c>
      <c r="Z36" t="s">
        <v>16</v>
      </c>
      <c r="AA36" s="4" t="str">
        <f t="shared" si="2"/>
        <v>N/A</v>
      </c>
      <c r="AB36" t="str">
        <f t="shared" si="12"/>
        <v>N/A</v>
      </c>
    </row>
    <row r="37" spans="1:28" x14ac:dyDescent="0.2">
      <c r="A37" t="s">
        <v>15</v>
      </c>
      <c r="B37" s="1">
        <v>43049</v>
      </c>
      <c r="C37">
        <v>318</v>
      </c>
      <c r="D37">
        <v>0.30267656300000001</v>
      </c>
      <c r="E37">
        <v>2.2111716999999999E-2</v>
      </c>
      <c r="F37" s="2">
        <v>43049.743750000001</v>
      </c>
      <c r="G37" s="6">
        <f t="shared" si="3"/>
        <v>0.74375000000145519</v>
      </c>
      <c r="H37">
        <v>5095</v>
      </c>
      <c r="I37">
        <v>5580</v>
      </c>
      <c r="J37">
        <v>4078743</v>
      </c>
      <c r="K37">
        <v>17</v>
      </c>
      <c r="L37">
        <f>C37/VLOOKUP(A37, 'Normalization Factors'!$A$1:$C$7, 2, )</f>
        <v>0.50798722044728439</v>
      </c>
      <c r="M37">
        <f>H37/VLOOKUP(A37, 'Normalization Factors'!$A$1:$C$7, 2, )</f>
        <v>8.1389776357827479</v>
      </c>
      <c r="N37">
        <f>I37/VLOOKUP(A37, 'Normalization Factors'!$A$1:$C$7, 2, )</f>
        <v>8.9137380191693296</v>
      </c>
      <c r="O37">
        <f>J37/VLOOKUP(A37, 'Normalization Factors'!$A$1:$C$7, 2, )</f>
        <v>6515.5638977635781</v>
      </c>
      <c r="P37">
        <f>K37/VLOOKUP(A37, 'Normalization Factors'!$A$1:$C$7, 2, )</f>
        <v>2.7156549520766772E-2</v>
      </c>
      <c r="Q37">
        <f t="shared" si="4"/>
        <v>-3.5674351994960544E-2</v>
      </c>
      <c r="R37">
        <f t="shared" si="5"/>
        <v>-1.7345095602158263</v>
      </c>
      <c r="S37">
        <f t="shared" si="6"/>
        <v>0.13793812190971394</v>
      </c>
      <c r="T37">
        <f t="shared" si="7"/>
        <v>1.8026835596824511</v>
      </c>
      <c r="U37">
        <f t="shared" si="13"/>
        <v>-0.41160810985464868</v>
      </c>
      <c r="V37">
        <f t="shared" si="14"/>
        <v>-0.43418308693596852</v>
      </c>
      <c r="W37">
        <f t="shared" si="15"/>
        <v>1.4240665565695174</v>
      </c>
      <c r="X37">
        <f t="shared" si="16"/>
        <v>1.9541633718739999</v>
      </c>
      <c r="Y37">
        <v>34.06</v>
      </c>
      <c r="Z37">
        <v>33.99</v>
      </c>
      <c r="AA37" s="4">
        <f t="shared" si="2"/>
        <v>-2.0551967116852693E-3</v>
      </c>
      <c r="AB37" t="str">
        <f t="shared" si="12"/>
        <v>DOWN</v>
      </c>
    </row>
    <row r="38" spans="1:28" x14ac:dyDescent="0.2">
      <c r="A38" t="s">
        <v>15</v>
      </c>
      <c r="B38" s="1">
        <v>43048</v>
      </c>
      <c r="C38">
        <v>295</v>
      </c>
      <c r="D38">
        <v>0.33827825500000003</v>
      </c>
      <c r="E38">
        <v>0.20487648899999999</v>
      </c>
      <c r="F38" s="2">
        <v>43048.71875</v>
      </c>
      <c r="G38" s="6">
        <f t="shared" si="3"/>
        <v>0.71875</v>
      </c>
      <c r="H38">
        <v>1423</v>
      </c>
      <c r="I38">
        <v>4078</v>
      </c>
      <c r="J38">
        <v>1407384</v>
      </c>
      <c r="K38">
        <v>11</v>
      </c>
      <c r="L38">
        <f>C38/VLOOKUP(A38, 'Normalization Factors'!$A$1:$C$7, 2, )</f>
        <v>0.47124600638977637</v>
      </c>
      <c r="M38">
        <f>H38/VLOOKUP(A38, 'Normalization Factors'!$A$1:$C$7, 2, )</f>
        <v>2.2731629392971247</v>
      </c>
      <c r="N38">
        <f>I38/VLOOKUP(A38, 'Normalization Factors'!$A$1:$C$7, 2, )</f>
        <v>6.5143769968051117</v>
      </c>
      <c r="O38">
        <f>J38/VLOOKUP(A38, 'Normalization Factors'!$A$1:$C$7, 2, )</f>
        <v>2248.2172523961663</v>
      </c>
      <c r="P38">
        <f>K38/VLOOKUP(A38, 'Normalization Factors'!$A$1:$C$7, 2, )</f>
        <v>1.7571884984025558E-2</v>
      </c>
      <c r="Q38">
        <f t="shared" si="4"/>
        <v>0.43100558511408738</v>
      </c>
      <c r="R38">
        <f t="shared" si="5"/>
        <v>1.0429133045575307</v>
      </c>
      <c r="S38">
        <f t="shared" si="6"/>
        <v>-0.8885064498445</v>
      </c>
      <c r="T38">
        <f t="shared" si="7"/>
        <v>1.5770194476409225</v>
      </c>
      <c r="U38">
        <f t="shared" si="13"/>
        <v>-0.62744800240019261</v>
      </c>
      <c r="V38">
        <f t="shared" si="14"/>
        <v>-0.45478381442425081</v>
      </c>
      <c r="W38">
        <f t="shared" si="15"/>
        <v>5.4444363659789927E-2</v>
      </c>
      <c r="X38">
        <f t="shared" si="16"/>
        <v>0.93215961580337658</v>
      </c>
      <c r="Y38">
        <v>34.29</v>
      </c>
      <c r="Z38">
        <v>34.049999999999997</v>
      </c>
      <c r="AA38" s="4">
        <f t="shared" si="2"/>
        <v>-6.9991251093613881E-3</v>
      </c>
      <c r="AB38" t="str">
        <f t="shared" si="12"/>
        <v>DOWN</v>
      </c>
    </row>
    <row r="39" spans="1:28" x14ac:dyDescent="0.2">
      <c r="A39" t="s">
        <v>15</v>
      </c>
      <c r="B39" s="1">
        <v>43047</v>
      </c>
      <c r="C39">
        <v>365</v>
      </c>
      <c r="D39">
        <v>0.29435063900000003</v>
      </c>
      <c r="E39">
        <v>0.14133755000000001</v>
      </c>
      <c r="F39" s="2">
        <v>43047.739583333336</v>
      </c>
      <c r="G39" s="6">
        <f t="shared" si="3"/>
        <v>0.73958333333575865</v>
      </c>
      <c r="H39">
        <v>3305</v>
      </c>
      <c r="I39">
        <v>7341</v>
      </c>
      <c r="J39">
        <v>1959983</v>
      </c>
      <c r="K39">
        <v>19</v>
      </c>
      <c r="L39">
        <f>C39/VLOOKUP(A39, 'Normalization Factors'!$A$1:$C$7, 2, )</f>
        <v>0.58306709265175716</v>
      </c>
      <c r="M39">
        <f>H39/VLOOKUP(A39, 'Normalization Factors'!$A$1:$C$7, 2, )</f>
        <v>5.279552715654952</v>
      </c>
      <c r="N39">
        <f>I39/VLOOKUP(A39, 'Normalization Factors'!$A$1:$C$7, 2, )</f>
        <v>11.726837060702875</v>
      </c>
      <c r="O39">
        <f>J39/VLOOKUP(A39, 'Normalization Factors'!$A$1:$C$7, 2, )</f>
        <v>3130.9632587859423</v>
      </c>
      <c r="P39">
        <f>K39/VLOOKUP(A39, 'Normalization Factors'!$A$1:$C$7, 2, )</f>
        <v>3.035143769968051E-2</v>
      </c>
      <c r="Q39">
        <f t="shared" si="4"/>
        <v>-0.14481359427295967</v>
      </c>
      <c r="R39">
        <f t="shared" si="5"/>
        <v>7.7330604724985583E-2</v>
      </c>
      <c r="S39">
        <f t="shared" si="6"/>
        <v>-3.3135973332865942E-2</v>
      </c>
      <c r="T39">
        <f t="shared" si="7"/>
        <v>2.2638232668977478</v>
      </c>
      <c r="U39">
        <f t="shared" si="13"/>
        <v>-0.51682417947788506</v>
      </c>
      <c r="V39">
        <f t="shared" si="14"/>
        <v>-0.41003003693139789</v>
      </c>
      <c r="W39">
        <f t="shared" si="15"/>
        <v>0.33776527042661619</v>
      </c>
      <c r="X39">
        <f t="shared" si="16"/>
        <v>2.2948312905642076</v>
      </c>
      <c r="Y39">
        <v>34.31</v>
      </c>
      <c r="Z39">
        <v>34.5</v>
      </c>
      <c r="AA39" s="4">
        <f t="shared" si="2"/>
        <v>5.5377440979305663E-3</v>
      </c>
      <c r="AB39" t="str">
        <f t="shared" si="12"/>
        <v>UP</v>
      </c>
    </row>
    <row r="40" spans="1:28" x14ac:dyDescent="0.2">
      <c r="A40" t="s">
        <v>15</v>
      </c>
      <c r="B40" s="1">
        <v>43046</v>
      </c>
      <c r="C40">
        <v>464</v>
      </c>
      <c r="D40">
        <v>0.25981911600000002</v>
      </c>
      <c r="E40">
        <v>0.15519593400000001</v>
      </c>
      <c r="F40" s="2">
        <v>43046.740972222222</v>
      </c>
      <c r="G40" s="6">
        <f t="shared" si="3"/>
        <v>0.74097222222189885</v>
      </c>
      <c r="H40">
        <v>4224</v>
      </c>
      <c r="I40">
        <v>5594</v>
      </c>
      <c r="J40">
        <v>1855143</v>
      </c>
      <c r="K40">
        <v>22</v>
      </c>
      <c r="L40">
        <f>C40/VLOOKUP(A40, 'Normalization Factors'!$A$1:$C$7, 2, )</f>
        <v>0.74121405750798719</v>
      </c>
      <c r="M40">
        <f>H40/VLOOKUP(A40, 'Normalization Factors'!$A$1:$C$7, 2, )</f>
        <v>6.7476038338658144</v>
      </c>
      <c r="N40">
        <f>I40/VLOOKUP(A40, 'Normalization Factors'!$A$1:$C$7, 2, )</f>
        <v>8.9361022364217249</v>
      </c>
      <c r="O40">
        <f>J40/VLOOKUP(A40, 'Normalization Factors'!$A$1:$C$7, 2, )</f>
        <v>2963.4872204472845</v>
      </c>
      <c r="P40">
        <f>K40/VLOOKUP(A40, 'Normalization Factors'!$A$1:$C$7, 2, )</f>
        <v>3.5143769968051117E-2</v>
      </c>
      <c r="Q40">
        <f t="shared" si="4"/>
        <v>-0.59746536660781491</v>
      </c>
      <c r="R40">
        <f t="shared" si="5"/>
        <v>0.28793241911845774</v>
      </c>
      <c r="S40">
        <f t="shared" si="6"/>
        <v>2.3888724981749123E-2</v>
      </c>
      <c r="T40">
        <f t="shared" si="7"/>
        <v>3.2351600969895435</v>
      </c>
      <c r="U40">
        <f t="shared" si="13"/>
        <v>-0.46280542641433525</v>
      </c>
      <c r="V40">
        <f t="shared" si="14"/>
        <v>-0.43399106950265565</v>
      </c>
      <c r="W40">
        <f t="shared" si="15"/>
        <v>0.28401315747412437</v>
      </c>
      <c r="X40">
        <f t="shared" si="16"/>
        <v>2.8058331685995195</v>
      </c>
      <c r="Y40">
        <v>34.32</v>
      </c>
      <c r="Z40">
        <v>34.4</v>
      </c>
      <c r="AA40" s="4">
        <f t="shared" si="2"/>
        <v>2.3310023310022811E-3</v>
      </c>
      <c r="AB40" t="str">
        <f t="shared" si="12"/>
        <v>UP</v>
      </c>
    </row>
  </sheetData>
  <conditionalFormatting sqref="AA1:AA1048576 AB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X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S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workbookViewId="0">
      <pane xSplit="2" topLeftCell="G1" activePane="topRight" state="frozen"/>
      <selection pane="topRight" activeCell="G10" sqref="G10"/>
    </sheetView>
  </sheetViews>
  <sheetFormatPr baseColWidth="10" defaultRowHeight="16" x14ac:dyDescent="0.2"/>
  <cols>
    <col min="6" max="6" width="15.5" bestFit="1" customWidth="1"/>
    <col min="7" max="7" width="15.5" style="6" customWidth="1"/>
    <col min="27" max="27" width="10.83203125" style="4"/>
  </cols>
  <sheetData>
    <row r="1" spans="1:28" x14ac:dyDescent="0.2">
      <c r="A1" t="s">
        <v>25</v>
      </c>
      <c r="D1">
        <f>AVERAGE(D4:D28)</f>
        <v>0.32921077991999992</v>
      </c>
      <c r="E1">
        <f>AVERAGE(E4:E28)</f>
        <v>0.15959362495999999</v>
      </c>
      <c r="G1">
        <f>AVERAGE(G4:G28)</f>
        <v>0.7470555555564351</v>
      </c>
      <c r="L1">
        <f>AVERAGE(L4:L28)</f>
        <v>0.25791265595400714</v>
      </c>
      <c r="M1">
        <f>AVERAGE(M4:M28)</f>
        <v>18.797274935309765</v>
      </c>
      <c r="N1">
        <f>AVERAGE(N4:N28)</f>
        <v>66.322216414513775</v>
      </c>
      <c r="O1">
        <f>AVERAGE(O4:O28)</f>
        <v>2530.7486913197881</v>
      </c>
      <c r="P1">
        <f>AVERAGE(P4:P28)</f>
        <v>1.134993258135651E-2</v>
      </c>
    </row>
    <row r="2" spans="1:28" x14ac:dyDescent="0.2">
      <c r="A2" t="s">
        <v>26</v>
      </c>
      <c r="D2">
        <f>_xlfn.STDEV.P(D4:D28)</f>
        <v>6.5028859306936512E-2</v>
      </c>
      <c r="E2">
        <f>_xlfn.STDEV.P(E4:E28)</f>
        <v>5.9093452219728629E-2</v>
      </c>
      <c r="G2">
        <f>_xlfn.STDEV.P(G4:G28)</f>
        <v>2.2400569051580204E-2</v>
      </c>
      <c r="L2">
        <f>_xlfn.STDEV.P(L4:L28)</f>
        <v>0.16943808245293662</v>
      </c>
      <c r="M2">
        <f>_xlfn.STDEV.P(M4:M28)</f>
        <v>24.763732928059419</v>
      </c>
      <c r="N2">
        <f>_xlfn.STDEV.P(N4:N28)</f>
        <v>134.71074937294716</v>
      </c>
      <c r="O2">
        <f>_xlfn.STDEV.P(O4:O28)</f>
        <v>3591.2185783995737</v>
      </c>
      <c r="P2">
        <f>_xlfn.STDEV.P(P4:P28)</f>
        <v>9.964804570219702E-3</v>
      </c>
    </row>
    <row r="3" spans="1:28" s="7" customFormat="1" x14ac:dyDescent="0.2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24</v>
      </c>
      <c r="G3" s="8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37</v>
      </c>
      <c r="M3" s="7" t="s">
        <v>38</v>
      </c>
      <c r="N3" s="7" t="s">
        <v>39</v>
      </c>
      <c r="O3" s="7" t="s">
        <v>40</v>
      </c>
      <c r="P3" s="7" t="s">
        <v>41</v>
      </c>
      <c r="Q3" s="7" t="s">
        <v>28</v>
      </c>
      <c r="R3" s="7" t="s">
        <v>29</v>
      </c>
      <c r="S3" s="7" t="s">
        <v>30</v>
      </c>
      <c r="T3" s="7" t="s">
        <v>31</v>
      </c>
      <c r="U3" s="7" t="s">
        <v>32</v>
      </c>
      <c r="V3" s="7" t="s">
        <v>33</v>
      </c>
      <c r="W3" s="7" t="s">
        <v>34</v>
      </c>
      <c r="X3" s="7" t="s">
        <v>35</v>
      </c>
      <c r="Y3" s="7" t="s">
        <v>42</v>
      </c>
      <c r="Z3" s="7" t="s">
        <v>43</v>
      </c>
      <c r="AA3" s="9" t="s">
        <v>27</v>
      </c>
      <c r="AB3" s="9" t="s">
        <v>36</v>
      </c>
    </row>
    <row r="4" spans="1:28" x14ac:dyDescent="0.2">
      <c r="A4" t="s">
        <v>10</v>
      </c>
      <c r="B4" s="1">
        <v>43049</v>
      </c>
      <c r="C4">
        <v>176</v>
      </c>
      <c r="D4">
        <v>0.27184386500000002</v>
      </c>
      <c r="E4">
        <v>0.14124266199999999</v>
      </c>
      <c r="F4" s="2">
        <v>43049.708333333336</v>
      </c>
      <c r="G4" s="6">
        <f t="shared" ref="G4:G28" si="0">MOD(F4, 1)</f>
        <v>0.70833333333575865</v>
      </c>
      <c r="H4">
        <v>2328</v>
      </c>
      <c r="I4">
        <v>4873</v>
      </c>
      <c r="J4">
        <v>903368</v>
      </c>
      <c r="K4">
        <v>9</v>
      </c>
      <c r="L4">
        <f>C4/VLOOKUP(A4, 'Normalization Factors'!$A$1:$C$7, 2, )</f>
        <v>0.25396825396825395</v>
      </c>
      <c r="M4">
        <f>H4/VLOOKUP(A4, 'Normalization Factors'!$A$1:$C$7, 2, )</f>
        <v>3.3593073593073592</v>
      </c>
      <c r="N4">
        <f>I4/VLOOKUP(A4, 'Normalization Factors'!$A$1:$C$7, 2, )</f>
        <v>7.0317460317460316</v>
      </c>
      <c r="O4">
        <f>J4/VLOOKUP(A4, 'Normalization Factors'!$A$1:$C$7, 2, )</f>
        <v>1303.5613275613275</v>
      </c>
      <c r="P4">
        <f>K4/VLOOKUP(A4, 'Normalization Factors'!$A$1:$C$7, 2, )</f>
        <v>1.2987012987012988E-2</v>
      </c>
      <c r="Q4">
        <f t="shared" ref="Q4:R28" si="1">STANDARDIZE(D4, D$1, D$2)</f>
        <v>-0.88217624499959013</v>
      </c>
      <c r="R4">
        <f t="shared" si="1"/>
        <v>-0.31054139283934812</v>
      </c>
      <c r="S4">
        <f t="shared" ref="S4:S28" si="2">STANDARDIZE(G4, G$1, G$2)</f>
        <v>-1.7286267206656014</v>
      </c>
      <c r="T4">
        <f t="shared" ref="T4:V28" si="3">STANDARDIZE(L4, L$1, L$2)</f>
        <v>-2.3279311997931696E-2</v>
      </c>
      <c r="U4">
        <f t="shared" ref="U4:U13" si="4">STANDARDIZE(M4, M$1, M$2)</f>
        <v>-0.6234103566231679</v>
      </c>
      <c r="V4">
        <f t="shared" ref="V4:V13" si="5">STANDARDIZE(N4, N$1, N$2)</f>
        <v>-0.44013169445462647</v>
      </c>
      <c r="W4">
        <f t="shared" ref="W4:W13" si="6">STANDARDIZE(O4, O$1, O$2)</f>
        <v>-0.34171892826009953</v>
      </c>
      <c r="X4">
        <f t="shared" ref="X4:X13" si="7">STANDARDIZE(P4, P$1, P$2)</f>
        <v>0.16428625309411202</v>
      </c>
      <c r="Y4">
        <v>49</v>
      </c>
      <c r="Z4">
        <v>49.32</v>
      </c>
      <c r="AA4" s="4">
        <f t="shared" ref="AA4:AA28" si="8">IFERROR((Z4-Y4)/Y4, "N/A")</f>
        <v>6.5306122448979646E-3</v>
      </c>
      <c r="AB4" t="str">
        <f t="shared" ref="AB4:AB28" si="9">IF(AA4="N/A", "N/A", IF(AA4&gt;0, "UP", "DOWN"))</f>
        <v>UP</v>
      </c>
    </row>
    <row r="5" spans="1:28" x14ac:dyDescent="0.2">
      <c r="A5" t="s">
        <v>11</v>
      </c>
      <c r="B5" s="1">
        <v>43049</v>
      </c>
      <c r="C5">
        <v>1067</v>
      </c>
      <c r="D5">
        <v>0.318429238</v>
      </c>
      <c r="E5">
        <v>0.12303083500000001</v>
      </c>
      <c r="F5" s="2">
        <v>43049.724999999999</v>
      </c>
      <c r="G5" s="6">
        <f t="shared" si="0"/>
        <v>0.72499999999854481</v>
      </c>
      <c r="H5">
        <v>54681</v>
      </c>
      <c r="I5">
        <v>159766</v>
      </c>
      <c r="J5">
        <v>16890622</v>
      </c>
      <c r="K5">
        <v>54</v>
      </c>
      <c r="L5">
        <f>C5/VLOOKUP(A5, 'Normalization Factors'!$A$1:$C$7, 2, )</f>
        <v>0.12870928829915562</v>
      </c>
      <c r="M5">
        <f>H5/VLOOKUP(A5, 'Normalization Factors'!$A$1:$C$7, 2, )</f>
        <v>6.5960193003618821</v>
      </c>
      <c r="N5">
        <f>I5/VLOOKUP(A5, 'Normalization Factors'!$A$1:$C$7, 2, )</f>
        <v>19.272135102533174</v>
      </c>
      <c r="O5">
        <f>J5/VLOOKUP(A5, 'Normalization Factors'!$A$1:$C$7, 2, )</f>
        <v>2037.4694813027745</v>
      </c>
      <c r="P5">
        <f>K5/VLOOKUP(A5, 'Normalization Factors'!$A$1:$C$7, 2, )</f>
        <v>6.5138721351025329E-3</v>
      </c>
      <c r="Q5">
        <f t="shared" si="1"/>
        <v>-0.16579626391893157</v>
      </c>
      <c r="R5">
        <f t="shared" si="1"/>
        <v>-0.61872827845710665</v>
      </c>
      <c r="S5">
        <f t="shared" si="2"/>
        <v>-0.98459800316253254</v>
      </c>
      <c r="T5">
        <f t="shared" si="3"/>
        <v>-0.76254030843827125</v>
      </c>
      <c r="U5">
        <f t="shared" si="4"/>
        <v>-0.49270663960047889</v>
      </c>
      <c r="V5">
        <f t="shared" si="5"/>
        <v>-0.3492674603251022</v>
      </c>
      <c r="W5">
        <f t="shared" si="6"/>
        <v>-0.13735705562005737</v>
      </c>
      <c r="X5">
        <f t="shared" si="7"/>
        <v>-0.48531412855870515</v>
      </c>
      <c r="Y5">
        <v>83.79</v>
      </c>
      <c r="Z5">
        <v>83.87</v>
      </c>
      <c r="AA5" s="4">
        <f t="shared" si="8"/>
        <v>9.5476787206108472E-4</v>
      </c>
      <c r="AB5" t="str">
        <f t="shared" si="9"/>
        <v>UP</v>
      </c>
    </row>
    <row r="6" spans="1:28" x14ac:dyDescent="0.2">
      <c r="A6" t="s">
        <v>11</v>
      </c>
      <c r="B6" s="1">
        <v>43048</v>
      </c>
      <c r="C6">
        <v>1350</v>
      </c>
      <c r="D6">
        <v>0.34686815799999998</v>
      </c>
      <c r="E6">
        <v>0.12900209800000001</v>
      </c>
      <c r="F6" s="2">
        <v>43048.738194444442</v>
      </c>
      <c r="G6" s="6">
        <f t="shared" si="0"/>
        <v>0.7381944444423425</v>
      </c>
      <c r="H6">
        <v>132180</v>
      </c>
      <c r="I6">
        <v>472977</v>
      </c>
      <c r="J6">
        <v>12224187</v>
      </c>
      <c r="K6">
        <v>49</v>
      </c>
      <c r="L6">
        <f>C6/VLOOKUP(A6, 'Normalization Factors'!$A$1:$C$7, 2, )</f>
        <v>0.16284680337756333</v>
      </c>
      <c r="M6">
        <f>H6/VLOOKUP(A6, 'Normalization Factors'!$A$1:$C$7, 2, )</f>
        <v>15.944511459589867</v>
      </c>
      <c r="N6">
        <f>I6/VLOOKUP(A6, 'Normalization Factors'!$A$1:$C$7, 2, )</f>
        <v>57.053920386007235</v>
      </c>
      <c r="O6">
        <f>J6/VLOOKUP(A6, 'Normalization Factors'!$A$1:$C$7, 2, )</f>
        <v>1474.5702050663449</v>
      </c>
      <c r="P6">
        <f>K6/VLOOKUP(A6, 'Normalization Factors'!$A$1:$C$7, 2, )</f>
        <v>5.9107358262967431E-3</v>
      </c>
      <c r="Q6">
        <f>STANDARDIZE(D6, D$1, D$2)</f>
        <v>0.27153141340919357</v>
      </c>
      <c r="R6">
        <f t="shared" si="1"/>
        <v>-0.51768048423115909</v>
      </c>
      <c r="S6">
        <f t="shared" si="2"/>
        <v>-0.39557526836433254</v>
      </c>
      <c r="T6">
        <f t="shared" si="3"/>
        <v>-0.56106544172470463</v>
      </c>
      <c r="U6">
        <f t="shared" si="4"/>
        <v>-0.11519925061408955</v>
      </c>
      <c r="V6">
        <f t="shared" si="5"/>
        <v>-6.8801458470453838E-2</v>
      </c>
      <c r="W6">
        <f t="shared" si="6"/>
        <v>-0.29410030695601075</v>
      </c>
      <c r="X6">
        <f t="shared" si="7"/>
        <v>-0.54584078561009297</v>
      </c>
      <c r="Y6">
        <v>84.11</v>
      </c>
      <c r="Z6">
        <v>84.09</v>
      </c>
      <c r="AA6" s="4">
        <f t="shared" si="8"/>
        <v>-2.3778385447623376E-4</v>
      </c>
      <c r="AB6" t="str">
        <f t="shared" si="9"/>
        <v>DOWN</v>
      </c>
    </row>
    <row r="7" spans="1:28" x14ac:dyDescent="0.2">
      <c r="A7" t="s">
        <v>11</v>
      </c>
      <c r="B7" s="1">
        <v>43047</v>
      </c>
      <c r="C7">
        <v>2589</v>
      </c>
      <c r="D7">
        <v>0.29645387000000001</v>
      </c>
      <c r="E7">
        <v>0.133648924</v>
      </c>
      <c r="F7" s="2">
        <v>43047.727777777778</v>
      </c>
      <c r="G7" s="6">
        <f t="shared" si="0"/>
        <v>0.72777777777810115</v>
      </c>
      <c r="H7">
        <v>886006</v>
      </c>
      <c r="I7">
        <v>5678150</v>
      </c>
      <c r="J7">
        <v>10942134</v>
      </c>
      <c r="K7">
        <v>69</v>
      </c>
      <c r="L7">
        <f>C7/VLOOKUP(A7, 'Normalization Factors'!$A$1:$C$7, 2, )</f>
        <v>0.31230398069963811</v>
      </c>
      <c r="M7">
        <f>H7/VLOOKUP(A7, 'Normalization Factors'!$A$1:$C$7, 2, )</f>
        <v>106.87647768395658</v>
      </c>
      <c r="N7">
        <f>I7/VLOOKUP(A7, 'Normalization Factors'!$A$1:$C$7, 2, )</f>
        <v>684.93968636911939</v>
      </c>
      <c r="O7">
        <f>J7/VLOOKUP(A7, 'Normalization Factors'!$A$1:$C$7, 2, )</f>
        <v>1319.9196622436671</v>
      </c>
      <c r="P7">
        <f>K7/VLOOKUP(A7, 'Normalization Factors'!$A$1:$C$7, 2, )</f>
        <v>8.3232810615199038E-3</v>
      </c>
      <c r="Q7">
        <f t="shared" si="1"/>
        <v>-0.50372881008702841</v>
      </c>
      <c r="R7">
        <f t="shared" si="1"/>
        <v>-0.43904527465292037</v>
      </c>
      <c r="S7">
        <f t="shared" si="2"/>
        <v>-0.86059321680375056</v>
      </c>
      <c r="T7">
        <f t="shared" si="3"/>
        <v>0.32101003480571599</v>
      </c>
      <c r="U7">
        <f t="shared" si="4"/>
        <v>3.5567821299205495</v>
      </c>
      <c r="V7">
        <f t="shared" si="5"/>
        <v>4.5921908447109976</v>
      </c>
      <c r="W7">
        <f t="shared" si="6"/>
        <v>-0.33716383523938187</v>
      </c>
      <c r="X7">
        <f t="shared" si="7"/>
        <v>-0.30373415740454157</v>
      </c>
      <c r="Y7">
        <v>84.14</v>
      </c>
      <c r="Z7">
        <v>84.56</v>
      </c>
      <c r="AA7" s="4">
        <f t="shared" si="8"/>
        <v>4.9916805324459433E-3</v>
      </c>
      <c r="AB7" t="str">
        <f t="shared" si="9"/>
        <v>UP</v>
      </c>
    </row>
    <row r="8" spans="1:28" x14ac:dyDescent="0.2">
      <c r="A8" t="s">
        <v>11</v>
      </c>
      <c r="B8" s="1">
        <v>43046</v>
      </c>
      <c r="C8">
        <v>1884</v>
      </c>
      <c r="D8">
        <v>0.33530866999999998</v>
      </c>
      <c r="E8">
        <v>0.12027892799999999</v>
      </c>
      <c r="F8" s="2">
        <v>43046.737500000003</v>
      </c>
      <c r="G8" s="6">
        <f t="shared" si="0"/>
        <v>0.73750000000291038</v>
      </c>
      <c r="H8">
        <v>67370</v>
      </c>
      <c r="I8">
        <v>455760</v>
      </c>
      <c r="J8">
        <v>15655615</v>
      </c>
      <c r="K8">
        <v>62</v>
      </c>
      <c r="L8">
        <f>C8/VLOOKUP(A8, 'Normalization Factors'!$A$1:$C$7, 2, )</f>
        <v>0.22726176115802171</v>
      </c>
      <c r="M8">
        <f>H8/VLOOKUP(A8, 'Normalization Factors'!$A$1:$C$7, 2, )</f>
        <v>8.1266586248492167</v>
      </c>
      <c r="N8">
        <f>I8/VLOOKUP(A8, 'Normalization Factors'!$A$1:$C$7, 2, )</f>
        <v>54.977080820265378</v>
      </c>
      <c r="O8">
        <f>J8/VLOOKUP(A8, 'Normalization Factors'!$A$1:$C$7, 2, )</f>
        <v>1888.4939686369119</v>
      </c>
      <c r="P8">
        <f>K8/VLOOKUP(A8, 'Normalization Factors'!$A$1:$C$7, 2, )</f>
        <v>7.4788902291917977E-3</v>
      </c>
      <c r="Q8">
        <f t="shared" si="1"/>
        <v>9.377205974378218E-2</v>
      </c>
      <c r="R8">
        <f t="shared" si="1"/>
        <v>-0.66529700809854864</v>
      </c>
      <c r="S8">
        <f t="shared" si="2"/>
        <v>-0.42657646471041955</v>
      </c>
      <c r="T8">
        <f t="shared" si="3"/>
        <v>-0.18089731866800998</v>
      </c>
      <c r="U8">
        <f t="shared" si="4"/>
        <v>-0.43089692258673296</v>
      </c>
      <c r="V8">
        <f t="shared" si="5"/>
        <v>-8.4218487738044953E-2</v>
      </c>
      <c r="W8">
        <f t="shared" si="6"/>
        <v>-0.17884033195470297</v>
      </c>
      <c r="X8">
        <f t="shared" si="7"/>
        <v>-0.38847147727648451</v>
      </c>
      <c r="Y8">
        <v>84.77</v>
      </c>
      <c r="Z8">
        <v>84.27</v>
      </c>
      <c r="AA8" s="4">
        <f t="shared" si="8"/>
        <v>-5.8983130824584173E-3</v>
      </c>
      <c r="AB8" t="str">
        <f t="shared" si="9"/>
        <v>DOWN</v>
      </c>
    </row>
    <row r="9" spans="1:28" x14ac:dyDescent="0.2">
      <c r="A9" t="s">
        <v>11</v>
      </c>
      <c r="B9" s="1">
        <v>43045</v>
      </c>
      <c r="C9">
        <v>1246</v>
      </c>
      <c r="D9">
        <v>0.33793314600000002</v>
      </c>
      <c r="E9">
        <v>0.14200795399999999</v>
      </c>
      <c r="F9" s="2">
        <v>43045.759722222225</v>
      </c>
      <c r="G9" s="6">
        <f t="shared" si="0"/>
        <v>0.75972222222480923</v>
      </c>
      <c r="H9">
        <v>55237</v>
      </c>
      <c r="I9">
        <v>305135</v>
      </c>
      <c r="J9">
        <v>24069567</v>
      </c>
      <c r="K9">
        <v>81</v>
      </c>
      <c r="L9">
        <f>C9/VLOOKUP(A9, 'Normalization Factors'!$A$1:$C$7, 2, )</f>
        <v>0.1503015681544029</v>
      </c>
      <c r="M9">
        <f>H9/VLOOKUP(A9, 'Normalization Factors'!$A$1:$C$7, 2, )</f>
        <v>6.6630880579010858</v>
      </c>
      <c r="N9">
        <f>I9/VLOOKUP(A9, 'Normalization Factors'!$A$1:$C$7, 2, )</f>
        <v>36.807599517490956</v>
      </c>
      <c r="O9">
        <f>J9/VLOOKUP(A9, 'Normalization Factors'!$A$1:$C$7, 2, )</f>
        <v>2903.4459589867311</v>
      </c>
      <c r="P9">
        <f>K9/VLOOKUP(A9, 'Normalization Factors'!$A$1:$C$7, 2, )</f>
        <v>9.7708082026538006E-3</v>
      </c>
      <c r="Q9">
        <f t="shared" si="1"/>
        <v>0.13413069478630235</v>
      </c>
      <c r="R9">
        <f t="shared" si="1"/>
        <v>-0.29759085481435005</v>
      </c>
      <c r="S9">
        <f t="shared" si="2"/>
        <v>0.56546182551021318</v>
      </c>
      <c r="T9">
        <f t="shared" si="3"/>
        <v>-0.63510567542863017</v>
      </c>
      <c r="U9">
        <f t="shared" si="4"/>
        <v>-0.48999829357954405</v>
      </c>
      <c r="V9">
        <f t="shared" si="5"/>
        <v>-0.21909622680007149</v>
      </c>
      <c r="W9">
        <f t="shared" si="6"/>
        <v>0.10378016807683019</v>
      </c>
      <c r="X9">
        <f t="shared" si="7"/>
        <v>-0.1584701804812107</v>
      </c>
      <c r="Y9">
        <v>84.2</v>
      </c>
      <c r="Z9">
        <v>84.47</v>
      </c>
      <c r="AA9" s="4">
        <f t="shared" si="8"/>
        <v>3.2066508313538717E-3</v>
      </c>
      <c r="AB9" t="str">
        <f t="shared" si="9"/>
        <v>UP</v>
      </c>
    </row>
    <row r="10" spans="1:28" x14ac:dyDescent="0.2">
      <c r="A10" t="s">
        <v>12</v>
      </c>
      <c r="B10" s="1">
        <v>43049</v>
      </c>
      <c r="C10">
        <v>2410</v>
      </c>
      <c r="D10">
        <v>0.32025905700000001</v>
      </c>
      <c r="E10">
        <v>0.20481043299999999</v>
      </c>
      <c r="F10" s="2">
        <v>43049.708333333336</v>
      </c>
      <c r="G10" s="6">
        <f t="shared" si="0"/>
        <v>0.70833333333575865</v>
      </c>
      <c r="H10">
        <v>728970</v>
      </c>
      <c r="I10">
        <v>1882366</v>
      </c>
      <c r="J10">
        <v>14133192</v>
      </c>
      <c r="K10">
        <v>99</v>
      </c>
      <c r="L10">
        <f>C10/VLOOKUP(A10, 'Normalization Factors'!$A$1:$C$7, 2, )</f>
        <v>0.12487046632124352</v>
      </c>
      <c r="M10">
        <f>H10/VLOOKUP(A10, 'Normalization Factors'!$A$1:$C$7, 2, )</f>
        <v>37.770466321243525</v>
      </c>
      <c r="N10">
        <f>I10/VLOOKUP(A10, 'Normalization Factors'!$A$1:$C$7, 2, )</f>
        <v>97.531917098445589</v>
      </c>
      <c r="O10">
        <f>J10/VLOOKUP(A10, 'Normalization Factors'!$A$1:$C$7, 2, )</f>
        <v>732.28974093264253</v>
      </c>
      <c r="P10">
        <f>K10/VLOOKUP(A10, 'Normalization Factors'!$A$1:$C$7, 2, )</f>
        <v>5.1295336787564767E-3</v>
      </c>
      <c r="Q10">
        <f t="shared" si="1"/>
        <v>-0.13765769560477345</v>
      </c>
      <c r="R10">
        <f t="shared" si="1"/>
        <v>0.76517458942607108</v>
      </c>
      <c r="S10">
        <f t="shared" si="2"/>
        <v>-1.7286267206656014</v>
      </c>
      <c r="T10">
        <f t="shared" si="3"/>
        <v>-0.78519650191224055</v>
      </c>
      <c r="U10">
        <f t="shared" si="4"/>
        <v>0.76616847068462435</v>
      </c>
      <c r="V10">
        <f t="shared" si="5"/>
        <v>0.23167936359352923</v>
      </c>
      <c r="W10">
        <f t="shared" si="6"/>
        <v>-0.50079350814358636</v>
      </c>
      <c r="X10">
        <f t="shared" si="7"/>
        <v>-0.62423691892463151</v>
      </c>
      <c r="Y10">
        <v>1043.8699999999999</v>
      </c>
      <c r="Z10">
        <v>1044.1500000000001</v>
      </c>
      <c r="AA10" s="4">
        <f t="shared" si="8"/>
        <v>2.6823263433205295E-4</v>
      </c>
      <c r="AB10" t="str">
        <f t="shared" si="9"/>
        <v>UP</v>
      </c>
    </row>
    <row r="11" spans="1:28" x14ac:dyDescent="0.2">
      <c r="A11" t="s">
        <v>12</v>
      </c>
      <c r="B11" s="1">
        <v>43048</v>
      </c>
      <c r="C11">
        <v>2731</v>
      </c>
      <c r="D11">
        <v>0.27931995100000001</v>
      </c>
      <c r="E11">
        <v>0.118267686</v>
      </c>
      <c r="F11" s="2">
        <v>43048.746527777781</v>
      </c>
      <c r="G11" s="6">
        <f t="shared" si="0"/>
        <v>0.74652777778101154</v>
      </c>
      <c r="H11">
        <v>528803</v>
      </c>
      <c r="I11">
        <v>1260719</v>
      </c>
      <c r="J11">
        <v>22383865</v>
      </c>
      <c r="K11">
        <v>107</v>
      </c>
      <c r="L11">
        <f>C11/VLOOKUP(A11, 'Normalization Factors'!$A$1:$C$7, 2, )</f>
        <v>0.14150259067357512</v>
      </c>
      <c r="M11">
        <f>H11/VLOOKUP(A11, 'Normalization Factors'!$A$1:$C$7, 2, )</f>
        <v>27.399119170984456</v>
      </c>
      <c r="N11">
        <f>I11/VLOOKUP(A11, 'Normalization Factors'!$A$1:$C$7, 2, )</f>
        <v>65.322227979274615</v>
      </c>
      <c r="O11">
        <f>J11/VLOOKUP(A11, 'Normalization Factors'!$A$1:$C$7, 2, )</f>
        <v>1159.7857512953367</v>
      </c>
      <c r="P11">
        <f>K11/VLOOKUP(A11, 'Normalization Factors'!$A$1:$C$7, 2, )</f>
        <v>5.5440414507772024E-3</v>
      </c>
      <c r="Q11">
        <f t="shared" si="1"/>
        <v>-0.76721058083634786</v>
      </c>
      <c r="R11">
        <f t="shared" si="1"/>
        <v>-0.69933194639461471</v>
      </c>
      <c r="S11">
        <f t="shared" si="2"/>
        <v>-2.3560909287986802E-2</v>
      </c>
      <c r="T11">
        <f t="shared" si="3"/>
        <v>-0.68703601690467819</v>
      </c>
      <c r="U11">
        <f t="shared" si="4"/>
        <v>0.34735652579777532</v>
      </c>
      <c r="V11">
        <f t="shared" si="5"/>
        <v>-7.4232267275916421E-3</v>
      </c>
      <c r="W11">
        <f t="shared" si="6"/>
        <v>-0.38175424583468848</v>
      </c>
      <c r="X11">
        <f t="shared" si="7"/>
        <v>-0.58263973865884866</v>
      </c>
      <c r="Y11">
        <v>1048</v>
      </c>
      <c r="Z11">
        <v>1047.72</v>
      </c>
      <c r="AA11" s="4">
        <f t="shared" si="8"/>
        <v>-2.6717557251905791E-4</v>
      </c>
      <c r="AB11" t="str">
        <f t="shared" si="9"/>
        <v>DOWN</v>
      </c>
    </row>
    <row r="12" spans="1:28" x14ac:dyDescent="0.2">
      <c r="A12" t="s">
        <v>12</v>
      </c>
      <c r="B12" s="1">
        <v>43047</v>
      </c>
      <c r="C12">
        <v>2420</v>
      </c>
      <c r="D12">
        <v>0.35751104500000003</v>
      </c>
      <c r="E12">
        <v>0.190866551</v>
      </c>
      <c r="F12" s="2">
        <v>43047.742361111108</v>
      </c>
      <c r="G12" s="6">
        <f t="shared" si="0"/>
        <v>0.74236111110803904</v>
      </c>
      <c r="H12">
        <v>741334</v>
      </c>
      <c r="I12">
        <v>1855603</v>
      </c>
      <c r="J12">
        <v>17160497</v>
      </c>
      <c r="K12">
        <v>81</v>
      </c>
      <c r="L12">
        <f>C12/VLOOKUP(A12, 'Normalization Factors'!$A$1:$C$7, 2, )</f>
        <v>0.12538860103626942</v>
      </c>
      <c r="M12">
        <f>H12/VLOOKUP(A12, 'Normalization Factors'!$A$1:$C$7, 2, )</f>
        <v>38.411088082901557</v>
      </c>
      <c r="N12">
        <f>I12/VLOOKUP(A12, 'Normalization Factors'!$A$1:$C$7, 2, )</f>
        <v>96.145233160621757</v>
      </c>
      <c r="O12">
        <f>J12/VLOOKUP(A12, 'Normalization Factors'!$A$1:$C$7, 2, )</f>
        <v>889.1449222797927</v>
      </c>
      <c r="P12">
        <f>K12/VLOOKUP(A12, 'Normalization Factors'!$A$1:$C$7, 2, )</f>
        <v>4.1968911917098445E-3</v>
      </c>
      <c r="Q12">
        <f t="shared" si="1"/>
        <v>0.43519547138944464</v>
      </c>
      <c r="R12">
        <f t="shared" si="1"/>
        <v>0.52921135701663058</v>
      </c>
      <c r="S12">
        <f t="shared" si="2"/>
        <v>-0.20956808898856533</v>
      </c>
      <c r="T12">
        <f t="shared" si="3"/>
        <v>-0.7821385428777371</v>
      </c>
      <c r="U12">
        <f t="shared" si="4"/>
        <v>0.79203782420733793</v>
      </c>
      <c r="V12">
        <f t="shared" si="5"/>
        <v>0.22138557527835331</v>
      </c>
      <c r="W12">
        <f t="shared" si="6"/>
        <v>-0.45711608280094607</v>
      </c>
      <c r="X12">
        <f t="shared" si="7"/>
        <v>-0.71783057452264276</v>
      </c>
      <c r="Y12">
        <v>1050.05</v>
      </c>
      <c r="Z12">
        <v>1058.29</v>
      </c>
      <c r="AA12" s="4">
        <f t="shared" si="8"/>
        <v>7.8472453692681396E-3</v>
      </c>
      <c r="AB12" t="str">
        <f t="shared" si="9"/>
        <v>UP</v>
      </c>
    </row>
    <row r="13" spans="1:28" x14ac:dyDescent="0.2">
      <c r="A13" t="s">
        <v>12</v>
      </c>
      <c r="B13" s="1">
        <v>43046</v>
      </c>
      <c r="C13">
        <v>2662</v>
      </c>
      <c r="D13">
        <v>0.36730168600000002</v>
      </c>
      <c r="E13">
        <v>0.18164086300000001</v>
      </c>
      <c r="F13" s="2">
        <v>43046.752083333333</v>
      </c>
      <c r="G13" s="6">
        <f t="shared" si="0"/>
        <v>0.75208333333284827</v>
      </c>
      <c r="H13">
        <v>889832</v>
      </c>
      <c r="I13">
        <v>2736449</v>
      </c>
      <c r="J13">
        <v>34626861</v>
      </c>
      <c r="K13">
        <v>119</v>
      </c>
      <c r="L13">
        <f>C13/VLOOKUP(A13, 'Normalization Factors'!$A$1:$C$7, 2, )</f>
        <v>0.13792746113989637</v>
      </c>
      <c r="M13">
        <f>H13/VLOOKUP(A13, 'Normalization Factors'!$A$1:$C$7, 2, )</f>
        <v>46.105284974093266</v>
      </c>
      <c r="N13">
        <f>I13/VLOOKUP(A13, 'Normalization Factors'!$A$1:$C$7, 2, )</f>
        <v>141.78492227979274</v>
      </c>
      <c r="O13">
        <f>J13/VLOOKUP(A13, 'Normalization Factors'!$A$1:$C$7, 2, )</f>
        <v>1794.1378756476684</v>
      </c>
      <c r="P13">
        <f>K13/VLOOKUP(A13, 'Normalization Factors'!$A$1:$C$7, 2, )</f>
        <v>6.1658031088082906E-3</v>
      </c>
      <c r="Q13">
        <f t="shared" si="1"/>
        <v>0.5857538712190975</v>
      </c>
      <c r="R13">
        <f t="shared" si="1"/>
        <v>0.37309104836219831</v>
      </c>
      <c r="S13">
        <f t="shared" si="2"/>
        <v>0.22444866310476574</v>
      </c>
      <c r="T13">
        <f t="shared" si="3"/>
        <v>-0.70813593424275234</v>
      </c>
      <c r="U13">
        <f t="shared" si="4"/>
        <v>1.1027420671235393</v>
      </c>
      <c r="V13">
        <f t="shared" si="5"/>
        <v>0.5601832535008785</v>
      </c>
      <c r="W13">
        <f t="shared" si="6"/>
        <v>-0.20511444780963189</v>
      </c>
      <c r="X13">
        <f t="shared" si="7"/>
        <v>-0.52024396826017438</v>
      </c>
      <c r="Y13">
        <v>1049.6500000000001</v>
      </c>
      <c r="Z13">
        <v>1052.3900000000001</v>
      </c>
      <c r="AA13" s="4">
        <f t="shared" si="8"/>
        <v>2.6103939408374304E-3</v>
      </c>
      <c r="AB13" t="str">
        <f t="shared" si="9"/>
        <v>UP</v>
      </c>
    </row>
    <row r="14" spans="1:28" x14ac:dyDescent="0.2">
      <c r="A14" t="s">
        <v>12</v>
      </c>
      <c r="B14" s="1">
        <v>43045</v>
      </c>
      <c r="C14">
        <v>3190</v>
      </c>
      <c r="D14">
        <v>0.42111298200000002</v>
      </c>
      <c r="E14">
        <v>0.176021184</v>
      </c>
      <c r="F14" s="2">
        <v>43045.75277777778</v>
      </c>
      <c r="G14" s="6">
        <f t="shared" si="0"/>
        <v>0.75277777777955635</v>
      </c>
      <c r="H14">
        <v>1322624</v>
      </c>
      <c r="I14">
        <v>3717511</v>
      </c>
      <c r="J14">
        <v>15641992</v>
      </c>
      <c r="K14">
        <v>87</v>
      </c>
      <c r="L14">
        <f>C14/VLOOKUP(A14, 'Normalization Factors'!$A$1:$C$7, 2, )</f>
        <v>0.16528497409326426</v>
      </c>
      <c r="M14">
        <f>H14/VLOOKUP(A14, 'Normalization Factors'!$A$1:$C$7, 2, )</f>
        <v>68.529740932642483</v>
      </c>
      <c r="N14">
        <f>I14/VLOOKUP(A14, 'Normalization Factors'!$A$1:$C$7, 2, )</f>
        <v>192.61715025906736</v>
      </c>
      <c r="O14">
        <f>J14/VLOOKUP(A14, 'Normalization Factors'!$A$1:$C$7, 2, )</f>
        <v>810.46590673575133</v>
      </c>
      <c r="P14">
        <f>K14/VLOOKUP(A14, 'Normalization Factors'!$A$1:$C$7, 2, )</f>
        <v>4.5077720207253886E-3</v>
      </c>
      <c r="Q14">
        <f t="shared" si="1"/>
        <v>1.4132525629308872</v>
      </c>
      <c r="R14">
        <f t="shared" si="1"/>
        <v>0.27799288115571613</v>
      </c>
      <c r="S14">
        <f t="shared" si="2"/>
        <v>0.25544985977566403</v>
      </c>
      <c r="T14">
        <f t="shared" si="3"/>
        <v>-0.54667569722096732</v>
      </c>
      <c r="U14">
        <f t="shared" si="3"/>
        <v>2.0082782406759683</v>
      </c>
      <c r="V14">
        <f t="shared" si="3"/>
        <v>0.93752677074719282</v>
      </c>
      <c r="W14">
        <f t="shared" ref="W14:W28" si="10">STANDARDIZE(O14, O$1, O$2)</f>
        <v>-0.4790248064908042</v>
      </c>
      <c r="X14">
        <f t="shared" ref="X14:X28" si="11">STANDARDIZE(P14, P$1, P$2)</f>
        <v>-0.68663268932330568</v>
      </c>
      <c r="Y14">
        <v>1049.0999999999999</v>
      </c>
      <c r="Z14">
        <v>1042.68</v>
      </c>
      <c r="AA14" s="4">
        <f t="shared" si="8"/>
        <v>-6.1195310265940769E-3</v>
      </c>
      <c r="AB14" t="str">
        <f t="shared" si="9"/>
        <v>DOWN</v>
      </c>
    </row>
    <row r="15" spans="1:28" x14ac:dyDescent="0.2">
      <c r="A15" t="s">
        <v>13</v>
      </c>
      <c r="B15" s="1">
        <v>43049</v>
      </c>
      <c r="C15">
        <v>330</v>
      </c>
      <c r="D15">
        <v>0.31613144100000001</v>
      </c>
      <c r="E15">
        <v>0.15310684999999999</v>
      </c>
      <c r="F15" s="2">
        <v>43049.739583333336</v>
      </c>
      <c r="G15" s="6">
        <f t="shared" si="0"/>
        <v>0.73958333333575865</v>
      </c>
      <c r="H15">
        <v>19854</v>
      </c>
      <c r="I15">
        <v>73869</v>
      </c>
      <c r="J15">
        <v>4077966</v>
      </c>
      <c r="K15">
        <v>14</v>
      </c>
      <c r="L15">
        <f>C15/VLOOKUP(A15, 'Normalization Factors'!$A$1:$C$7, 2, )</f>
        <v>6.903765690376569E-2</v>
      </c>
      <c r="M15">
        <f>H15/VLOOKUP(A15, 'Normalization Factors'!$A$1:$C$7, 2, )</f>
        <v>4.1535564853556481</v>
      </c>
      <c r="N15">
        <f>I15/VLOOKUP(A15, 'Normalization Factors'!$A$1:$C$7, 2, )</f>
        <v>15.453765690376569</v>
      </c>
      <c r="O15">
        <f>J15/VLOOKUP(A15, 'Normalization Factors'!$A$1:$C$7, 2, )</f>
        <v>853.13096234309626</v>
      </c>
      <c r="P15">
        <f>K15/VLOOKUP(A15, 'Normalization Factors'!$A$1:$C$7, 2, )</f>
        <v>2.9288702928870294E-3</v>
      </c>
      <c r="Q15">
        <f t="shared" si="1"/>
        <v>-0.2011312986172088</v>
      </c>
      <c r="R15">
        <f t="shared" si="1"/>
        <v>-0.10977146733414835</v>
      </c>
      <c r="S15">
        <f t="shared" si="2"/>
        <v>-0.33357287502253596</v>
      </c>
      <c r="T15">
        <f t="shared" si="3"/>
        <v>-1.1147139787934255</v>
      </c>
      <c r="U15">
        <f t="shared" si="3"/>
        <v>-0.59133727909662348</v>
      </c>
      <c r="V15">
        <f t="shared" si="3"/>
        <v>-0.37761241000380547</v>
      </c>
      <c r="W15">
        <f t="shared" si="10"/>
        <v>-0.46714442252755389</v>
      </c>
      <c r="X15">
        <f t="shared" si="11"/>
        <v>-0.84508052607837703</v>
      </c>
      <c r="Y15">
        <v>46.04</v>
      </c>
      <c r="Z15">
        <v>45.58</v>
      </c>
      <c r="AA15" s="4">
        <f t="shared" si="8"/>
        <v>-9.9913119026933291E-3</v>
      </c>
      <c r="AB15" t="str">
        <f t="shared" si="9"/>
        <v>DOWN</v>
      </c>
    </row>
    <row r="16" spans="1:28" x14ac:dyDescent="0.2">
      <c r="A16" t="s">
        <v>13</v>
      </c>
      <c r="B16" s="1">
        <v>43048</v>
      </c>
      <c r="C16">
        <v>459</v>
      </c>
      <c r="D16">
        <v>0.40097507799999998</v>
      </c>
      <c r="E16">
        <v>0.16450478199999999</v>
      </c>
      <c r="F16" s="2">
        <v>43048.753472222219</v>
      </c>
      <c r="G16" s="6">
        <f t="shared" si="0"/>
        <v>0.75347222221898846</v>
      </c>
      <c r="H16">
        <v>33208</v>
      </c>
      <c r="I16">
        <v>125272</v>
      </c>
      <c r="J16">
        <v>11336102</v>
      </c>
      <c r="K16">
        <v>45</v>
      </c>
      <c r="L16">
        <f>C16/VLOOKUP(A16, 'Normalization Factors'!$A$1:$C$7, 2, )</f>
        <v>9.6025104602510458E-2</v>
      </c>
      <c r="M16">
        <f>H16/VLOOKUP(A16, 'Normalization Factors'!$A$1:$C$7, 2, )</f>
        <v>6.9472803347280339</v>
      </c>
      <c r="N16">
        <f>I16/VLOOKUP(A16, 'Normalization Factors'!$A$1:$C$7, 2, )</f>
        <v>26.207531380753139</v>
      </c>
      <c r="O16">
        <f>J16/VLOOKUP(A16, 'Normalization Factors'!$A$1:$C$7, 2, )</f>
        <v>2371.5694560669458</v>
      </c>
      <c r="P16">
        <f>K16/VLOOKUP(A16, 'Normalization Factors'!$A$1:$C$7, 2, )</f>
        <v>9.4142259414225944E-3</v>
      </c>
      <c r="Q16">
        <f t="shared" si="1"/>
        <v>1.1035761482647612</v>
      </c>
      <c r="R16">
        <f t="shared" si="1"/>
        <v>8.3108311589898787E-2</v>
      </c>
      <c r="S16">
        <f t="shared" si="2"/>
        <v>0.28645105612175104</v>
      </c>
      <c r="T16">
        <f t="shared" si="3"/>
        <v>-0.95543781544189044</v>
      </c>
      <c r="U16">
        <f t="shared" si="3"/>
        <v>-0.47852214506620999</v>
      </c>
      <c r="V16">
        <f t="shared" si="3"/>
        <v>-0.29778384591049223</v>
      </c>
      <c r="W16">
        <f t="shared" si="10"/>
        <v>-4.432457445232435E-2</v>
      </c>
      <c r="X16">
        <f t="shared" si="11"/>
        <v>-0.19425435052874673</v>
      </c>
      <c r="Y16">
        <v>46.05</v>
      </c>
      <c r="Z16">
        <v>46.3</v>
      </c>
      <c r="AA16" s="4">
        <f t="shared" si="8"/>
        <v>5.4288816503800224E-3</v>
      </c>
      <c r="AB16" t="str">
        <f t="shared" si="9"/>
        <v>UP</v>
      </c>
    </row>
    <row r="17" spans="1:28" x14ac:dyDescent="0.2">
      <c r="A17" t="s">
        <v>13</v>
      </c>
      <c r="B17" s="1">
        <v>43047</v>
      </c>
      <c r="C17">
        <v>504</v>
      </c>
      <c r="D17">
        <v>0.47423859499999999</v>
      </c>
      <c r="E17">
        <v>0.24211280900000001</v>
      </c>
      <c r="F17" s="2">
        <v>43047.759722222225</v>
      </c>
      <c r="G17" s="6">
        <f t="shared" si="0"/>
        <v>0.75972222222480923</v>
      </c>
      <c r="H17">
        <v>61916</v>
      </c>
      <c r="I17">
        <v>90765</v>
      </c>
      <c r="J17">
        <v>10820240</v>
      </c>
      <c r="K17">
        <v>36</v>
      </c>
      <c r="L17">
        <f>C17/VLOOKUP(A17, 'Normalization Factors'!$A$1:$C$7, 2, )</f>
        <v>0.10543933054393305</v>
      </c>
      <c r="M17">
        <f>H17/VLOOKUP(A17, 'Normalization Factors'!$A$1:$C$7, 2, )</f>
        <v>12.953138075313808</v>
      </c>
      <c r="N17">
        <f>I17/VLOOKUP(A17, 'Normalization Factors'!$A$1:$C$7, 2, )</f>
        <v>18.988493723849373</v>
      </c>
      <c r="O17">
        <f>J17/VLOOKUP(A17, 'Normalization Factors'!$A$1:$C$7, 2, )</f>
        <v>2263.6485355648538</v>
      </c>
      <c r="P17">
        <f>K17/VLOOKUP(A17, 'Normalization Factors'!$A$1:$C$7, 2, )</f>
        <v>7.5313807531380752E-3</v>
      </c>
      <c r="Q17">
        <f t="shared" si="1"/>
        <v>2.2302069669632081</v>
      </c>
      <c r="R17">
        <f t="shared" si="1"/>
        <v>1.3964184006912801</v>
      </c>
      <c r="S17">
        <f t="shared" si="2"/>
        <v>0.56546182551021318</v>
      </c>
      <c r="T17">
        <f t="shared" si="3"/>
        <v>-0.89987636310995966</v>
      </c>
      <c r="U17">
        <f t="shared" si="3"/>
        <v>-0.23599579582664829</v>
      </c>
      <c r="V17">
        <f t="shared" si="3"/>
        <v>-0.35137301893868045</v>
      </c>
      <c r="W17">
        <f t="shared" si="10"/>
        <v>-7.4375911664493422E-2</v>
      </c>
      <c r="X17">
        <f t="shared" si="11"/>
        <v>-0.38320388536573619</v>
      </c>
      <c r="Y17">
        <v>46.62</v>
      </c>
      <c r="Z17">
        <v>46.7</v>
      </c>
      <c r="AA17" s="4">
        <f t="shared" si="8"/>
        <v>1.716001716001832E-3</v>
      </c>
      <c r="AB17" t="str">
        <f t="shared" si="9"/>
        <v>UP</v>
      </c>
    </row>
    <row r="18" spans="1:28" x14ac:dyDescent="0.2">
      <c r="A18" t="s">
        <v>13</v>
      </c>
      <c r="B18" s="1">
        <v>43046</v>
      </c>
      <c r="C18">
        <v>937</v>
      </c>
      <c r="D18">
        <v>0.488971349</v>
      </c>
      <c r="E18">
        <v>0.33080688200000002</v>
      </c>
      <c r="F18" s="2">
        <v>43046.78125</v>
      </c>
      <c r="G18" s="6">
        <f t="shared" si="0"/>
        <v>0.78125</v>
      </c>
      <c r="H18">
        <v>178084</v>
      </c>
      <c r="I18">
        <v>285854</v>
      </c>
      <c r="J18">
        <v>9479257</v>
      </c>
      <c r="K18">
        <v>69</v>
      </c>
      <c r="L18">
        <f>C18/VLOOKUP(A18, 'Normalization Factors'!$A$1:$C$7, 2, )</f>
        <v>0.19602510460251046</v>
      </c>
      <c r="M18">
        <f>H18/VLOOKUP(A18, 'Normalization Factors'!$A$1:$C$7, 2, )</f>
        <v>37.256066945606698</v>
      </c>
      <c r="N18">
        <f>I18/VLOOKUP(A18, 'Normalization Factors'!$A$1:$C$7, 2, )</f>
        <v>59.802092050209204</v>
      </c>
      <c r="O18">
        <f>J18/VLOOKUP(A18, 'Normalization Factors'!$A$1:$C$7, 2, )</f>
        <v>1983.108158995816</v>
      </c>
      <c r="P18">
        <f>K18/VLOOKUP(A18, 'Normalization Factors'!$A$1:$C$7, 2, )</f>
        <v>1.4435146443514645E-2</v>
      </c>
      <c r="Q18">
        <f t="shared" si="1"/>
        <v>2.4567641318438245</v>
      </c>
      <c r="R18">
        <f t="shared" si="1"/>
        <v>2.8973304250930139</v>
      </c>
      <c r="S18">
        <f t="shared" si="2"/>
        <v>1.5264989190599476</v>
      </c>
      <c r="T18">
        <f t="shared" si="3"/>
        <v>-0.3652517217827147</v>
      </c>
      <c r="U18">
        <f t="shared" si="3"/>
        <v>0.74539618335899382</v>
      </c>
      <c r="V18">
        <f t="shared" si="3"/>
        <v>-4.8400921193405173E-2</v>
      </c>
      <c r="W18">
        <f t="shared" si="10"/>
        <v>-0.15249434707703816</v>
      </c>
      <c r="X18">
        <f t="shared" si="11"/>
        <v>0.30961107570322499</v>
      </c>
      <c r="Y18">
        <v>46.7</v>
      </c>
      <c r="Z18">
        <v>46.78</v>
      </c>
      <c r="AA18" s="4">
        <f t="shared" si="8"/>
        <v>1.7130620985010339E-3</v>
      </c>
      <c r="AB18" t="str">
        <f t="shared" si="9"/>
        <v>UP</v>
      </c>
    </row>
    <row r="19" spans="1:28" x14ac:dyDescent="0.2">
      <c r="A19" t="s">
        <v>13</v>
      </c>
      <c r="B19" s="1">
        <v>43045</v>
      </c>
      <c r="C19">
        <v>484</v>
      </c>
      <c r="D19">
        <v>0.29815142900000002</v>
      </c>
      <c r="E19">
        <v>0.131109791</v>
      </c>
      <c r="F19" s="2">
        <v>43045.750694444447</v>
      </c>
      <c r="G19" s="6">
        <f t="shared" si="0"/>
        <v>0.75069444444670808</v>
      </c>
      <c r="H19">
        <v>29272</v>
      </c>
      <c r="I19">
        <v>146553</v>
      </c>
      <c r="J19">
        <v>5138084</v>
      </c>
      <c r="K19">
        <v>30</v>
      </c>
      <c r="L19">
        <f>C19/VLOOKUP(A19, 'Normalization Factors'!$A$1:$C$7, 2, )</f>
        <v>0.10125523012552301</v>
      </c>
      <c r="M19">
        <f>H19/VLOOKUP(A19, 'Normalization Factors'!$A$1:$C$7, 2, )</f>
        <v>6.123849372384937</v>
      </c>
      <c r="N19">
        <f>I19/VLOOKUP(A19, 'Normalization Factors'!$A$1:$C$7, 2, )</f>
        <v>30.659623430962345</v>
      </c>
      <c r="O19">
        <f>J19/VLOOKUP(A19, 'Normalization Factors'!$A$1:$C$7, 2, )</f>
        <v>1074.912970711297</v>
      </c>
      <c r="P19">
        <f>K19/VLOOKUP(A19, 'Normalization Factors'!$A$1:$C$7, 2, )</f>
        <v>6.2761506276150627E-3</v>
      </c>
      <c r="Q19">
        <f t="shared" si="1"/>
        <v>-0.47762410798872568</v>
      </c>
      <c r="R19">
        <f t="shared" si="1"/>
        <v>-0.48201336848772763</v>
      </c>
      <c r="S19">
        <f t="shared" si="2"/>
        <v>0.16244627008778043</v>
      </c>
      <c r="T19">
        <f t="shared" si="3"/>
        <v>-0.92457034192415122</v>
      </c>
      <c r="U19">
        <f t="shared" si="3"/>
        <v>-0.51177363282596045</v>
      </c>
      <c r="V19">
        <f t="shared" si="3"/>
        <v>-0.26473457500276704</v>
      </c>
      <c r="W19">
        <f t="shared" si="10"/>
        <v>-0.40538766683961747</v>
      </c>
      <c r="X19">
        <f t="shared" si="11"/>
        <v>-0.50917024192372906</v>
      </c>
      <c r="Y19">
        <v>46.6</v>
      </c>
      <c r="Z19">
        <v>46.7</v>
      </c>
      <c r="AA19" s="4">
        <f t="shared" si="8"/>
        <v>2.1459227467811462E-3</v>
      </c>
      <c r="AB19" t="str">
        <f t="shared" si="9"/>
        <v>UP</v>
      </c>
    </row>
    <row r="20" spans="1:28" x14ac:dyDescent="0.2">
      <c r="A20" t="s">
        <v>14</v>
      </c>
      <c r="B20" s="1">
        <v>43049</v>
      </c>
      <c r="C20">
        <v>72</v>
      </c>
      <c r="D20">
        <v>0.272164352</v>
      </c>
      <c r="E20">
        <v>0.106828704</v>
      </c>
      <c r="F20" s="2">
        <v>43049.75</v>
      </c>
      <c r="G20" s="6">
        <f t="shared" si="0"/>
        <v>0.75</v>
      </c>
      <c r="H20">
        <v>540</v>
      </c>
      <c r="I20">
        <v>1323</v>
      </c>
      <c r="J20">
        <v>3708280</v>
      </c>
      <c r="K20">
        <v>2</v>
      </c>
      <c r="L20">
        <f>C20/VLOOKUP(A20, 'Normalization Factors'!$A$1:$C$7, 2, )</f>
        <v>0.36923076923076925</v>
      </c>
      <c r="M20">
        <f>H20/VLOOKUP(A20, 'Normalization Factors'!$A$1:$C$7, 2, )</f>
        <v>2.7692307692307692</v>
      </c>
      <c r="N20">
        <f>I20/VLOOKUP(A20, 'Normalization Factors'!$A$1:$C$7, 2, )</f>
        <v>6.7846153846153845</v>
      </c>
      <c r="O20">
        <f>J20/VLOOKUP(A20, 'Normalization Factors'!$A$1:$C$7, 2, )</f>
        <v>19016.820512820512</v>
      </c>
      <c r="P20">
        <f>K20/VLOOKUP(A20, 'Normalization Factors'!$A$1:$C$7, 2, )</f>
        <v>1.0256410256410256E-2</v>
      </c>
      <c r="Q20">
        <f t="shared" si="1"/>
        <v>-0.87724786391747267</v>
      </c>
      <c r="R20">
        <f t="shared" si="1"/>
        <v>-0.89290638772977571</v>
      </c>
      <c r="S20">
        <f t="shared" si="2"/>
        <v>0.13144507341688214</v>
      </c>
      <c r="T20">
        <f t="shared" si="3"/>
        <v>0.65698402428321856</v>
      </c>
      <c r="U20">
        <f t="shared" si="3"/>
        <v>-0.64723861352574419</v>
      </c>
      <c r="V20">
        <f t="shared" si="3"/>
        <v>-0.44196622249549172</v>
      </c>
      <c r="W20">
        <f t="shared" si="10"/>
        <v>4.5906623229955938</v>
      </c>
      <c r="X20">
        <f t="shared" si="11"/>
        <v>-0.10973846172701646</v>
      </c>
      <c r="Y20">
        <v>29.2</v>
      </c>
      <c r="Z20">
        <v>29.17</v>
      </c>
      <c r="AA20" s="4">
        <f t="shared" si="8"/>
        <v>-1.0273972602738899E-3</v>
      </c>
      <c r="AB20" t="str">
        <f t="shared" si="9"/>
        <v>DOWN</v>
      </c>
    </row>
    <row r="21" spans="1:28" x14ac:dyDescent="0.2">
      <c r="A21" t="s">
        <v>14</v>
      </c>
      <c r="B21" s="1">
        <v>43048</v>
      </c>
      <c r="C21">
        <v>67</v>
      </c>
      <c r="D21">
        <v>0.33552691099999998</v>
      </c>
      <c r="E21">
        <v>0.12507538100000001</v>
      </c>
      <c r="F21" s="2">
        <v>43048.77847222222</v>
      </c>
      <c r="G21" s="6">
        <f t="shared" si="0"/>
        <v>0.77847222222044365</v>
      </c>
      <c r="H21">
        <v>482</v>
      </c>
      <c r="I21">
        <v>559</v>
      </c>
      <c r="J21">
        <v>577345</v>
      </c>
      <c r="K21">
        <v>7</v>
      </c>
      <c r="L21">
        <f>C21/VLOOKUP(A21, 'Normalization Factors'!$A$1:$C$7, 2, )</f>
        <v>0.34358974358974359</v>
      </c>
      <c r="M21">
        <f>H21/VLOOKUP(A21, 'Normalization Factors'!$A$1:$C$7, 2, )</f>
        <v>2.4717948717948719</v>
      </c>
      <c r="N21">
        <f>I21/VLOOKUP(A21, 'Normalization Factors'!$A$1:$C$7, 2, )</f>
        <v>2.8666666666666667</v>
      </c>
      <c r="O21">
        <f>J21/VLOOKUP(A21, 'Normalization Factors'!$A$1:$C$7, 2, )</f>
        <v>2960.7435897435898</v>
      </c>
      <c r="P21">
        <f>K21/VLOOKUP(A21, 'Normalization Factors'!$A$1:$C$7, 2, )</f>
        <v>3.5897435897435895E-2</v>
      </c>
      <c r="Q21">
        <f t="shared" si="1"/>
        <v>9.7128123533397642E-2</v>
      </c>
      <c r="R21">
        <f t="shared" si="1"/>
        <v>-0.58412975826238656</v>
      </c>
      <c r="S21">
        <f t="shared" si="2"/>
        <v>1.4024941327011657</v>
      </c>
      <c r="T21">
        <f t="shared" si="3"/>
        <v>0.50565425667830166</v>
      </c>
      <c r="U21">
        <f t="shared" si="3"/>
        <v>-0.65924956107957111</v>
      </c>
      <c r="V21">
        <f t="shared" si="3"/>
        <v>-0.47105038048723347</v>
      </c>
      <c r="W21">
        <f t="shared" si="10"/>
        <v>0.11973509521534857</v>
      </c>
      <c r="X21">
        <f t="shared" si="11"/>
        <v>2.4634204457396764</v>
      </c>
      <c r="Y21">
        <v>29.08</v>
      </c>
      <c r="Z21">
        <v>29.27</v>
      </c>
      <c r="AA21" s="4">
        <f t="shared" si="8"/>
        <v>6.5337001375516263E-3</v>
      </c>
      <c r="AB21" t="str">
        <f t="shared" si="9"/>
        <v>UP</v>
      </c>
    </row>
    <row r="22" spans="1:28" x14ac:dyDescent="0.2">
      <c r="A22" t="s">
        <v>14</v>
      </c>
      <c r="B22" s="1">
        <v>43047</v>
      </c>
      <c r="C22">
        <v>64</v>
      </c>
      <c r="D22">
        <v>0.27476720300000002</v>
      </c>
      <c r="E22">
        <v>0.18637547300000001</v>
      </c>
      <c r="F22" s="2">
        <v>43047.777777777781</v>
      </c>
      <c r="G22" s="6">
        <f t="shared" si="0"/>
        <v>0.77777777778101154</v>
      </c>
      <c r="H22">
        <v>504</v>
      </c>
      <c r="I22">
        <v>320</v>
      </c>
      <c r="J22">
        <v>55167</v>
      </c>
      <c r="K22">
        <v>0</v>
      </c>
      <c r="L22">
        <f>C22/VLOOKUP(A22, 'Normalization Factors'!$A$1:$C$7, 2, )</f>
        <v>0.3282051282051282</v>
      </c>
      <c r="M22">
        <f>H22/VLOOKUP(A22, 'Normalization Factors'!$A$1:$C$7, 2, )</f>
        <v>2.5846153846153848</v>
      </c>
      <c r="N22">
        <f>I22/VLOOKUP(A22, 'Normalization Factors'!$A$1:$C$7, 2, )</f>
        <v>1.641025641025641</v>
      </c>
      <c r="O22">
        <f>J22/VLOOKUP(A22, 'Normalization Factors'!$A$1:$C$7, 2, )</f>
        <v>282.90769230769229</v>
      </c>
      <c r="P22">
        <f>K22/VLOOKUP(A22, 'Normalization Factors'!$A$1:$C$7, 2, )</f>
        <v>0</v>
      </c>
      <c r="Q22">
        <f t="shared" si="1"/>
        <v>-0.83722177353636129</v>
      </c>
      <c r="R22">
        <f t="shared" si="1"/>
        <v>0.45321176939225732</v>
      </c>
      <c r="S22">
        <f t="shared" si="2"/>
        <v>1.3714929363550787</v>
      </c>
      <c r="T22">
        <f t="shared" si="3"/>
        <v>0.41485639611535152</v>
      </c>
      <c r="U22">
        <f t="shared" si="3"/>
        <v>-0.65469368442122289</v>
      </c>
      <c r="V22">
        <f t="shared" si="3"/>
        <v>-0.48014869692705847</v>
      </c>
      <c r="W22">
        <f t="shared" si="10"/>
        <v>-0.62592709130332191</v>
      </c>
      <c r="X22">
        <f t="shared" si="11"/>
        <v>-1.1390020247136938</v>
      </c>
      <c r="Y22">
        <v>28.59</v>
      </c>
      <c r="Z22">
        <v>29.37</v>
      </c>
      <c r="AA22" s="4">
        <f t="shared" si="8"/>
        <v>2.7282266526757647E-2</v>
      </c>
      <c r="AB22" t="str">
        <f t="shared" si="9"/>
        <v>UP</v>
      </c>
    </row>
    <row r="23" spans="1:28" x14ac:dyDescent="0.2">
      <c r="A23" t="s">
        <v>14</v>
      </c>
      <c r="B23" s="1">
        <v>43046</v>
      </c>
      <c r="C23">
        <v>76</v>
      </c>
      <c r="D23">
        <v>0.33938231000000002</v>
      </c>
      <c r="E23">
        <v>0.26217105299999999</v>
      </c>
      <c r="F23" s="2">
        <v>43046.809027777781</v>
      </c>
      <c r="G23" s="6">
        <f t="shared" si="0"/>
        <v>0.80902777778101154</v>
      </c>
      <c r="H23">
        <v>860</v>
      </c>
      <c r="I23">
        <v>587</v>
      </c>
      <c r="J23">
        <v>56512</v>
      </c>
      <c r="K23">
        <v>0</v>
      </c>
      <c r="L23">
        <f>C23/VLOOKUP(A23, 'Normalization Factors'!$A$1:$C$7, 2, )</f>
        <v>0.38974358974358975</v>
      </c>
      <c r="M23">
        <f>H23/VLOOKUP(A23, 'Normalization Factors'!$A$1:$C$7, 2, )</f>
        <v>4.4102564102564106</v>
      </c>
      <c r="N23">
        <f>I23/VLOOKUP(A23, 'Normalization Factors'!$A$1:$C$7, 2, )</f>
        <v>3.0102564102564102</v>
      </c>
      <c r="O23">
        <f>J23/VLOOKUP(A23, 'Normalization Factors'!$A$1:$C$7, 2, )</f>
        <v>289.8051282051282</v>
      </c>
      <c r="P23">
        <f>K23/VLOOKUP(A23, 'Normalization Factors'!$A$1:$C$7, 2, )</f>
        <v>0</v>
      </c>
      <c r="Q23">
        <f t="shared" si="1"/>
        <v>0.15641563128134284</v>
      </c>
      <c r="R23">
        <f t="shared" si="1"/>
        <v>1.7358509984927575</v>
      </c>
      <c r="S23">
        <f t="shared" si="2"/>
        <v>2.7665467819981444</v>
      </c>
      <c r="T23">
        <f t="shared" si="3"/>
        <v>0.77804783836715197</v>
      </c>
      <c r="U23">
        <f t="shared" si="3"/>
        <v>-0.58097131667704416</v>
      </c>
      <c r="V23">
        <f t="shared" si="3"/>
        <v>-0.46998446893779788</v>
      </c>
      <c r="W23">
        <f t="shared" si="10"/>
        <v>-0.62400645190283466</v>
      </c>
      <c r="X23">
        <f t="shared" si="11"/>
        <v>-1.1390020247136938</v>
      </c>
      <c r="Y23">
        <v>29.14</v>
      </c>
      <c r="Z23">
        <v>28.59</v>
      </c>
      <c r="AA23" s="4">
        <f t="shared" si="8"/>
        <v>-1.8874399450926584E-2</v>
      </c>
      <c r="AB23" t="str">
        <f t="shared" si="9"/>
        <v>DOWN</v>
      </c>
    </row>
    <row r="24" spans="1:28" x14ac:dyDescent="0.2">
      <c r="A24" t="s">
        <v>14</v>
      </c>
      <c r="B24" s="1">
        <v>43045</v>
      </c>
      <c r="C24">
        <v>42</v>
      </c>
      <c r="D24">
        <v>0.18249458900000001</v>
      </c>
      <c r="E24">
        <v>0.10340909099999999</v>
      </c>
      <c r="F24" s="2">
        <v>43045.734722222223</v>
      </c>
      <c r="G24" s="6">
        <f t="shared" si="0"/>
        <v>0.73472222222335404</v>
      </c>
      <c r="H24">
        <v>398</v>
      </c>
      <c r="I24">
        <v>598</v>
      </c>
      <c r="J24">
        <v>195108</v>
      </c>
      <c r="K24">
        <v>2</v>
      </c>
      <c r="L24">
        <f>C24/VLOOKUP(A24, 'Normalization Factors'!$A$1:$C$7, 2, )</f>
        <v>0.2153846153846154</v>
      </c>
      <c r="M24">
        <f>H24/VLOOKUP(A24, 'Normalization Factors'!$A$1:$C$7, 2, )</f>
        <v>2.0410256410256409</v>
      </c>
      <c r="N24">
        <f>I24/VLOOKUP(A24, 'Normalization Factors'!$A$1:$C$7, 2, )</f>
        <v>3.0666666666666669</v>
      </c>
      <c r="O24">
        <f>J24/VLOOKUP(A24, 'Normalization Factors'!$A$1:$C$7, 2, )</f>
        <v>1000.5538461538462</v>
      </c>
      <c r="P24">
        <f>K24/VLOOKUP(A24, 'Normalization Factors'!$A$1:$C$7, 2, )</f>
        <v>1.0256410256410256E-2</v>
      </c>
      <c r="Q24">
        <f t="shared" si="1"/>
        <v>-2.2561704523755957</v>
      </c>
      <c r="R24">
        <f t="shared" si="1"/>
        <v>-0.95077427108315937</v>
      </c>
      <c r="S24">
        <f t="shared" si="2"/>
        <v>-0.55058125106920153</v>
      </c>
      <c r="T24">
        <f t="shared" si="3"/>
        <v>-0.25099458134628261</v>
      </c>
      <c r="U24">
        <f t="shared" si="3"/>
        <v>-0.67664472650235485</v>
      </c>
      <c r="V24">
        <f t="shared" si="3"/>
        <v>-0.46956571797194818</v>
      </c>
      <c r="W24">
        <f t="shared" si="10"/>
        <v>-0.42609348658690471</v>
      </c>
      <c r="X24">
        <f t="shared" si="11"/>
        <v>-0.10973846172701646</v>
      </c>
      <c r="Y24">
        <v>29.02</v>
      </c>
      <c r="Z24">
        <v>29.08</v>
      </c>
      <c r="AA24" s="4">
        <f t="shared" si="8"/>
        <v>2.0675396278428231E-3</v>
      </c>
      <c r="AB24" t="str">
        <f t="shared" si="9"/>
        <v>UP</v>
      </c>
    </row>
    <row r="25" spans="1:28" x14ac:dyDescent="0.2">
      <c r="A25" t="s">
        <v>15</v>
      </c>
      <c r="B25" s="1">
        <v>43049</v>
      </c>
      <c r="C25">
        <v>318</v>
      </c>
      <c r="D25">
        <v>0.30267656300000001</v>
      </c>
      <c r="E25">
        <v>2.2111716999999999E-2</v>
      </c>
      <c r="F25" s="2">
        <v>43049.743750000001</v>
      </c>
      <c r="G25" s="6">
        <f t="shared" si="0"/>
        <v>0.74375000000145519</v>
      </c>
      <c r="H25">
        <v>5095</v>
      </c>
      <c r="I25">
        <v>5580</v>
      </c>
      <c r="J25">
        <v>4078743</v>
      </c>
      <c r="K25">
        <v>17</v>
      </c>
      <c r="L25">
        <f>C25/VLOOKUP(A25, 'Normalization Factors'!$A$1:$C$7, 2, )</f>
        <v>0.50798722044728439</v>
      </c>
      <c r="M25">
        <f>H25/VLOOKUP(A25, 'Normalization Factors'!$A$1:$C$7, 2, )</f>
        <v>8.1389776357827479</v>
      </c>
      <c r="N25">
        <f>I25/VLOOKUP(A25, 'Normalization Factors'!$A$1:$C$7, 2, )</f>
        <v>8.9137380191693296</v>
      </c>
      <c r="O25">
        <f>J25/VLOOKUP(A25, 'Normalization Factors'!$A$1:$C$7, 2, )</f>
        <v>6515.5638977635781</v>
      </c>
      <c r="P25">
        <f>K25/VLOOKUP(A25, 'Normalization Factors'!$A$1:$C$7, 2, )</f>
        <v>2.7156549520766772E-2</v>
      </c>
      <c r="Q25">
        <f t="shared" si="1"/>
        <v>-0.40803755752131965</v>
      </c>
      <c r="R25">
        <f t="shared" si="1"/>
        <v>-2.3265167763223182</v>
      </c>
      <c r="S25">
        <f t="shared" si="2"/>
        <v>-0.14756569564676872</v>
      </c>
      <c r="T25">
        <f t="shared" si="3"/>
        <v>1.4759053034180691</v>
      </c>
      <c r="U25">
        <f t="shared" si="3"/>
        <v>-0.43039946079576147</v>
      </c>
      <c r="V25">
        <f t="shared" si="3"/>
        <v>-0.4261610796656537</v>
      </c>
      <c r="W25">
        <f t="shared" si="10"/>
        <v>1.1095997415505749</v>
      </c>
      <c r="X25">
        <f t="shared" si="11"/>
        <v>1.58624454980774</v>
      </c>
      <c r="Y25">
        <v>34.06</v>
      </c>
      <c r="Z25">
        <v>33.99</v>
      </c>
      <c r="AA25" s="4">
        <f t="shared" si="8"/>
        <v>-2.0551967116852693E-3</v>
      </c>
      <c r="AB25" t="str">
        <f t="shared" si="9"/>
        <v>DOWN</v>
      </c>
    </row>
    <row r="26" spans="1:28" x14ac:dyDescent="0.2">
      <c r="A26" t="s">
        <v>15</v>
      </c>
      <c r="B26" s="1">
        <v>43048</v>
      </c>
      <c r="C26">
        <v>295</v>
      </c>
      <c r="D26">
        <v>0.33827825500000003</v>
      </c>
      <c r="E26">
        <v>0.20487648899999999</v>
      </c>
      <c r="F26" s="2">
        <v>43048.71875</v>
      </c>
      <c r="G26" s="6">
        <f t="shared" si="0"/>
        <v>0.71875</v>
      </c>
      <c r="H26">
        <v>1423</v>
      </c>
      <c r="I26">
        <v>4078</v>
      </c>
      <c r="J26">
        <v>1407384</v>
      </c>
      <c r="K26">
        <v>11</v>
      </c>
      <c r="L26">
        <f>C26/VLOOKUP(A26, 'Normalization Factors'!$A$1:$C$7, 2, )</f>
        <v>0.47124600638977637</v>
      </c>
      <c r="M26">
        <f>H26/VLOOKUP(A26, 'Normalization Factors'!$A$1:$C$7, 2, )</f>
        <v>2.2731629392971247</v>
      </c>
      <c r="N26">
        <f>I26/VLOOKUP(A26, 'Normalization Factors'!$A$1:$C$7, 2, )</f>
        <v>6.5143769968051117</v>
      </c>
      <c r="O26">
        <f>J26/VLOOKUP(A26, 'Normalization Factors'!$A$1:$C$7, 2, )</f>
        <v>2248.2172523961663</v>
      </c>
      <c r="P26">
        <f>K26/VLOOKUP(A26, 'Normalization Factors'!$A$1:$C$7, 2, )</f>
        <v>1.7571884984025558E-2</v>
      </c>
      <c r="Q26">
        <f t="shared" si="1"/>
        <v>0.13943770775989758</v>
      </c>
      <c r="R26">
        <f t="shared" si="1"/>
        <v>0.76629241208693699</v>
      </c>
      <c r="S26">
        <f t="shared" si="2"/>
        <v>-1.2636087722261833</v>
      </c>
      <c r="T26">
        <f t="shared" si="3"/>
        <v>1.2590637674091067</v>
      </c>
      <c r="U26">
        <f t="shared" si="3"/>
        <v>-0.66727064308181971</v>
      </c>
      <c r="V26">
        <f t="shared" si="3"/>
        <v>-0.44397228651835691</v>
      </c>
      <c r="W26">
        <f t="shared" si="10"/>
        <v>-7.8672860689401977E-2</v>
      </c>
      <c r="X26">
        <f t="shared" si="11"/>
        <v>0.62439281762370458</v>
      </c>
      <c r="Y26">
        <v>34.29</v>
      </c>
      <c r="Z26">
        <v>34.049999999999997</v>
      </c>
      <c r="AA26" s="4">
        <f t="shared" si="8"/>
        <v>-6.9991251093613881E-3</v>
      </c>
      <c r="AB26" t="str">
        <f t="shared" si="9"/>
        <v>DOWN</v>
      </c>
    </row>
    <row r="27" spans="1:28" x14ac:dyDescent="0.2">
      <c r="A27" t="s">
        <v>15</v>
      </c>
      <c r="B27" s="1">
        <v>43047</v>
      </c>
      <c r="C27">
        <v>365</v>
      </c>
      <c r="D27">
        <v>0.29435063900000003</v>
      </c>
      <c r="E27">
        <v>0.14133755000000001</v>
      </c>
      <c r="F27" s="2">
        <v>43047.739583333336</v>
      </c>
      <c r="G27" s="6">
        <f t="shared" si="0"/>
        <v>0.73958333333575865</v>
      </c>
      <c r="H27">
        <v>3305</v>
      </c>
      <c r="I27">
        <v>7341</v>
      </c>
      <c r="J27">
        <v>1959983</v>
      </c>
      <c r="K27">
        <v>19</v>
      </c>
      <c r="L27">
        <f>C27/VLOOKUP(A27, 'Normalization Factors'!$A$1:$C$7, 2, )</f>
        <v>0.58306709265175716</v>
      </c>
      <c r="M27">
        <f>H27/VLOOKUP(A27, 'Normalization Factors'!$A$1:$C$7, 2, )</f>
        <v>5.279552715654952</v>
      </c>
      <c r="N27">
        <f>I27/VLOOKUP(A27, 'Normalization Factors'!$A$1:$C$7, 2, )</f>
        <v>11.726837060702875</v>
      </c>
      <c r="O27">
        <f>J27/VLOOKUP(A27, 'Normalization Factors'!$A$1:$C$7, 2, )</f>
        <v>3130.9632587859423</v>
      </c>
      <c r="P27">
        <f>K27/VLOOKUP(A27, 'Normalization Factors'!$A$1:$C$7, 2, )</f>
        <v>3.035143769968051E-2</v>
      </c>
      <c r="Q27">
        <f t="shared" si="1"/>
        <v>-0.53607185012211067</v>
      </c>
      <c r="R27">
        <f t="shared" si="1"/>
        <v>-0.30893566502288561</v>
      </c>
      <c r="S27">
        <f t="shared" si="2"/>
        <v>-0.33357287502253596</v>
      </c>
      <c r="T27">
        <f t="shared" si="3"/>
        <v>1.9190162683059484</v>
      </c>
      <c r="U27">
        <f t="shared" si="3"/>
        <v>-0.5458677114199566</v>
      </c>
      <c r="V27">
        <f t="shared" si="3"/>
        <v>-0.40527856617190516</v>
      </c>
      <c r="W27">
        <f t="shared" si="10"/>
        <v>0.16713395588793145</v>
      </c>
      <c r="X27">
        <f t="shared" si="11"/>
        <v>1.9068617938690851</v>
      </c>
      <c r="Y27">
        <v>34.31</v>
      </c>
      <c r="Z27">
        <v>34.5</v>
      </c>
      <c r="AA27" s="4">
        <f t="shared" si="8"/>
        <v>5.5377440979305663E-3</v>
      </c>
      <c r="AB27" t="str">
        <f t="shared" si="9"/>
        <v>UP</v>
      </c>
    </row>
    <row r="28" spans="1:28" x14ac:dyDescent="0.2">
      <c r="A28" t="s">
        <v>15</v>
      </c>
      <c r="B28" s="1">
        <v>43046</v>
      </c>
      <c r="C28">
        <v>464</v>
      </c>
      <c r="D28">
        <v>0.25981911600000002</v>
      </c>
      <c r="E28">
        <v>0.15519593400000001</v>
      </c>
      <c r="F28" s="2">
        <v>43046.740972222222</v>
      </c>
      <c r="G28" s="6">
        <f t="shared" si="0"/>
        <v>0.74097222222189885</v>
      </c>
      <c r="H28">
        <v>4224</v>
      </c>
      <c r="I28">
        <v>5594</v>
      </c>
      <c r="J28">
        <v>1855143</v>
      </c>
      <c r="K28">
        <v>22</v>
      </c>
      <c r="L28">
        <f>C28/VLOOKUP(A28, 'Normalization Factors'!$A$1:$C$7, 2, )</f>
        <v>0.74121405750798719</v>
      </c>
      <c r="M28">
        <f>H28/VLOOKUP(A28, 'Normalization Factors'!$A$1:$C$7, 2, )</f>
        <v>6.7476038338658144</v>
      </c>
      <c r="N28">
        <f>I28/VLOOKUP(A28, 'Normalization Factors'!$A$1:$C$7, 2, )</f>
        <v>8.9361022364217249</v>
      </c>
      <c r="O28">
        <f>J28/VLOOKUP(A28, 'Normalization Factors'!$A$1:$C$7, 2, )</f>
        <v>2963.4872204472845</v>
      </c>
      <c r="P28">
        <f>K28/VLOOKUP(A28, 'Normalization Factors'!$A$1:$C$7, 2, )</f>
        <v>3.5143769968051117E-2</v>
      </c>
      <c r="Q28">
        <f t="shared" si="1"/>
        <v>-1.067090283599639</v>
      </c>
      <c r="R28">
        <f t="shared" si="1"/>
        <v>-7.4419259576305283E-2</v>
      </c>
      <c r="S28">
        <f t="shared" si="2"/>
        <v>-0.27157048200555062</v>
      </c>
      <c r="T28">
        <f t="shared" si="3"/>
        <v>2.8523776624314818</v>
      </c>
      <c r="U28">
        <f t="shared" si="3"/>
        <v>-0.48658540844585868</v>
      </c>
      <c r="V28">
        <f t="shared" si="3"/>
        <v>-0.42599506309046209</v>
      </c>
      <c r="W28">
        <f t="shared" si="10"/>
        <v>0.12049907842711881</v>
      </c>
      <c r="X28">
        <f t="shared" si="11"/>
        <v>2.387787659961103</v>
      </c>
      <c r="Y28">
        <v>34.32</v>
      </c>
      <c r="Z28">
        <v>34.4</v>
      </c>
      <c r="AA28" s="4">
        <f t="shared" si="8"/>
        <v>2.3310023310022811E-3</v>
      </c>
      <c r="AB28" t="str">
        <f t="shared" si="9"/>
        <v>UP</v>
      </c>
    </row>
  </sheetData>
  <conditionalFormatting sqref="AA1:AA2 AA4:AA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X2 T4:X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S2 Q4:S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B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X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S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pane xSplit="2" topLeftCell="C1" activePane="topRight" state="frozen"/>
      <selection pane="topRight" activeCell="D16" sqref="D16"/>
    </sheetView>
  </sheetViews>
  <sheetFormatPr baseColWidth="10" defaultRowHeight="16" x14ac:dyDescent="0.2"/>
  <cols>
    <col min="11" max="11" width="10.83203125" style="4"/>
  </cols>
  <sheetData>
    <row r="1" spans="1:12" s="7" customFormat="1" x14ac:dyDescent="0.2">
      <c r="A1" s="7" t="s">
        <v>0</v>
      </c>
      <c r="B1" s="7" t="s">
        <v>1</v>
      </c>
      <c r="C1" s="7" t="s">
        <v>28</v>
      </c>
      <c r="D1" s="7" t="s">
        <v>29</v>
      </c>
      <c r="E1" s="7" t="s">
        <v>30</v>
      </c>
      <c r="F1" s="7" t="s">
        <v>31</v>
      </c>
      <c r="G1" s="7" t="s">
        <v>32</v>
      </c>
      <c r="H1" s="7" t="s">
        <v>33</v>
      </c>
      <c r="I1" s="7" t="s">
        <v>34</v>
      </c>
      <c r="J1" s="7" t="s">
        <v>35</v>
      </c>
      <c r="K1" s="9" t="s">
        <v>27</v>
      </c>
      <c r="L1" s="9" t="s">
        <v>36</v>
      </c>
    </row>
    <row r="2" spans="1:12" x14ac:dyDescent="0.2">
      <c r="A2" t="s">
        <v>10</v>
      </c>
      <c r="B2" s="1">
        <v>43049</v>
      </c>
      <c r="C2">
        <v>-0.88217624499959013</v>
      </c>
      <c r="D2">
        <v>-0.31054139283934812</v>
      </c>
      <c r="E2">
        <v>-1.7286267206656014</v>
      </c>
      <c r="F2">
        <v>-2.3279311997931696E-2</v>
      </c>
      <c r="G2">
        <v>-0.6234103566231679</v>
      </c>
      <c r="H2">
        <v>-0.44013169445462647</v>
      </c>
      <c r="I2">
        <v>-0.34171892826009953</v>
      </c>
      <c r="J2">
        <v>0.16428625309411202</v>
      </c>
      <c r="K2" s="4">
        <v>6.5306122448979646E-3</v>
      </c>
      <c r="L2" t="s">
        <v>22</v>
      </c>
    </row>
    <row r="3" spans="1:12" x14ac:dyDescent="0.2">
      <c r="A3" t="s">
        <v>11</v>
      </c>
      <c r="B3" s="1">
        <v>43049</v>
      </c>
      <c r="C3">
        <v>-0.16579626391893157</v>
      </c>
      <c r="D3">
        <v>-0.61872827845710665</v>
      </c>
      <c r="E3">
        <v>-0.98459800316253254</v>
      </c>
      <c r="F3">
        <v>-0.76254030843827125</v>
      </c>
      <c r="G3">
        <v>-0.49270663960047889</v>
      </c>
      <c r="H3">
        <v>-0.3492674603251022</v>
      </c>
      <c r="I3">
        <v>-0.13735705562005737</v>
      </c>
      <c r="J3">
        <v>-0.48531412855870515</v>
      </c>
      <c r="K3" s="4">
        <v>9.5476787206108472E-4</v>
      </c>
      <c r="L3" t="s">
        <v>22</v>
      </c>
    </row>
    <row r="4" spans="1:12" x14ac:dyDescent="0.2">
      <c r="A4" t="s">
        <v>11</v>
      </c>
      <c r="B4" s="1">
        <v>43048</v>
      </c>
      <c r="C4">
        <v>0.27153141340919357</v>
      </c>
      <c r="D4">
        <v>-0.51768048423115909</v>
      </c>
      <c r="E4">
        <v>-0.39557526836433254</v>
      </c>
      <c r="F4">
        <v>-0.56106544172470463</v>
      </c>
      <c r="G4">
        <v>-0.11519925061408955</v>
      </c>
      <c r="H4">
        <v>-6.8801458470453838E-2</v>
      </c>
      <c r="I4">
        <v>-0.29410030695601075</v>
      </c>
      <c r="J4">
        <v>-0.54584078561009297</v>
      </c>
      <c r="K4" s="4">
        <v>-2.3778385447623376E-4</v>
      </c>
      <c r="L4" t="s">
        <v>23</v>
      </c>
    </row>
    <row r="5" spans="1:12" x14ac:dyDescent="0.2">
      <c r="A5" t="s">
        <v>11</v>
      </c>
      <c r="B5" s="1">
        <v>43047</v>
      </c>
      <c r="C5">
        <v>-0.50372881008702841</v>
      </c>
      <c r="D5">
        <v>-0.43904527465292037</v>
      </c>
      <c r="E5">
        <v>-0.86059321680375056</v>
      </c>
      <c r="F5">
        <v>0.32101003480571599</v>
      </c>
      <c r="G5">
        <v>3.5567821299205495</v>
      </c>
      <c r="H5">
        <v>4.5921908447109976</v>
      </c>
      <c r="I5">
        <v>-0.33716383523938187</v>
      </c>
      <c r="J5">
        <v>-0.30373415740454157</v>
      </c>
      <c r="K5" s="4">
        <v>4.9916805324459433E-3</v>
      </c>
      <c r="L5" t="s">
        <v>22</v>
      </c>
    </row>
    <row r="6" spans="1:12" x14ac:dyDescent="0.2">
      <c r="A6" t="s">
        <v>11</v>
      </c>
      <c r="B6" s="1">
        <v>43046</v>
      </c>
      <c r="C6">
        <v>9.377205974378218E-2</v>
      </c>
      <c r="D6">
        <v>-0.66529700809854864</v>
      </c>
      <c r="E6">
        <v>-0.42657646471041955</v>
      </c>
      <c r="F6">
        <v>-0.18089731866800998</v>
      </c>
      <c r="G6">
        <v>-0.43089692258673296</v>
      </c>
      <c r="H6">
        <v>-8.4218487738044953E-2</v>
      </c>
      <c r="I6">
        <v>-0.17884033195470297</v>
      </c>
      <c r="J6">
        <v>-0.38847147727648451</v>
      </c>
      <c r="K6" s="4">
        <v>-5.8983130824584173E-3</v>
      </c>
      <c r="L6" t="s">
        <v>23</v>
      </c>
    </row>
    <row r="7" spans="1:12" x14ac:dyDescent="0.2">
      <c r="A7" t="s">
        <v>11</v>
      </c>
      <c r="B7" s="1">
        <v>43045</v>
      </c>
      <c r="C7">
        <v>0.13413069478630235</v>
      </c>
      <c r="D7">
        <v>-0.29759085481435005</v>
      </c>
      <c r="E7">
        <v>0.56546182551021318</v>
      </c>
      <c r="F7">
        <v>-0.63510567542863017</v>
      </c>
      <c r="G7">
        <v>-0.48999829357954405</v>
      </c>
      <c r="H7">
        <v>-0.21909622680007149</v>
      </c>
      <c r="I7">
        <v>0.10378016807683019</v>
      </c>
      <c r="J7">
        <v>-0.1584701804812107</v>
      </c>
      <c r="K7" s="4">
        <v>3.2066508313538717E-3</v>
      </c>
      <c r="L7" t="s">
        <v>22</v>
      </c>
    </row>
    <row r="8" spans="1:12" x14ac:dyDescent="0.2">
      <c r="A8" t="s">
        <v>12</v>
      </c>
      <c r="B8" s="1">
        <v>43049</v>
      </c>
      <c r="C8">
        <v>-0.13765769560477345</v>
      </c>
      <c r="D8">
        <v>0.76517458942607108</v>
      </c>
      <c r="E8">
        <v>-1.7286267206656014</v>
      </c>
      <c r="F8">
        <v>-0.78519650191224055</v>
      </c>
      <c r="G8">
        <v>0.76616847068462435</v>
      </c>
      <c r="H8">
        <v>0.23167936359352923</v>
      </c>
      <c r="I8">
        <v>-0.50079350814358636</v>
      </c>
      <c r="J8">
        <v>-0.62423691892463151</v>
      </c>
      <c r="K8" s="4">
        <v>2.6823263433205295E-4</v>
      </c>
      <c r="L8" t="s">
        <v>22</v>
      </c>
    </row>
    <row r="9" spans="1:12" x14ac:dyDescent="0.2">
      <c r="A9" t="s">
        <v>12</v>
      </c>
      <c r="B9" s="1">
        <v>43048</v>
      </c>
      <c r="C9">
        <v>-0.76721058083634786</v>
      </c>
      <c r="D9">
        <v>-0.69933194639461471</v>
      </c>
      <c r="E9">
        <v>-2.3560909287986802E-2</v>
      </c>
      <c r="F9">
        <v>-0.68703601690467819</v>
      </c>
      <c r="G9">
        <v>0.34735652579777532</v>
      </c>
      <c r="H9">
        <v>-7.4232267275916421E-3</v>
      </c>
      <c r="I9">
        <v>-0.38175424583468848</v>
      </c>
      <c r="J9">
        <v>-0.58263973865884866</v>
      </c>
      <c r="K9" s="4">
        <v>-2.6717557251905791E-4</v>
      </c>
      <c r="L9" t="s">
        <v>23</v>
      </c>
    </row>
    <row r="10" spans="1:12" x14ac:dyDescent="0.2">
      <c r="A10" t="s">
        <v>12</v>
      </c>
      <c r="B10" s="1">
        <v>43047</v>
      </c>
      <c r="C10">
        <v>0.43519547138944464</v>
      </c>
      <c r="D10">
        <v>0.52921135701663058</v>
      </c>
      <c r="E10">
        <v>-0.20956808898856533</v>
      </c>
      <c r="F10">
        <v>-0.7821385428777371</v>
      </c>
      <c r="G10">
        <v>0.79203782420733793</v>
      </c>
      <c r="H10">
        <v>0.22138557527835331</v>
      </c>
      <c r="I10">
        <v>-0.45711608280094607</v>
      </c>
      <c r="J10">
        <v>-0.71783057452264276</v>
      </c>
      <c r="K10" s="4">
        <v>7.8472453692681396E-3</v>
      </c>
      <c r="L10" t="s">
        <v>22</v>
      </c>
    </row>
    <row r="11" spans="1:12" x14ac:dyDescent="0.2">
      <c r="A11" t="s">
        <v>12</v>
      </c>
      <c r="B11" s="1">
        <v>43046</v>
      </c>
      <c r="C11">
        <v>0.5857538712190975</v>
      </c>
      <c r="D11">
        <v>0.37309104836219831</v>
      </c>
      <c r="E11">
        <v>0.22444866310476574</v>
      </c>
      <c r="F11">
        <v>-0.70813593424275234</v>
      </c>
      <c r="G11">
        <v>1.1027420671235393</v>
      </c>
      <c r="H11">
        <v>0.5601832535008785</v>
      </c>
      <c r="I11">
        <v>-0.20511444780963189</v>
      </c>
      <c r="J11">
        <v>-0.52024396826017438</v>
      </c>
      <c r="K11" s="4">
        <v>2.6103939408374304E-3</v>
      </c>
      <c r="L11" t="s">
        <v>22</v>
      </c>
    </row>
    <row r="12" spans="1:12" x14ac:dyDescent="0.2">
      <c r="A12" t="s">
        <v>12</v>
      </c>
      <c r="B12" s="1">
        <v>43045</v>
      </c>
      <c r="C12">
        <v>1.4132525629308872</v>
      </c>
      <c r="D12">
        <v>0.27799288115571613</v>
      </c>
      <c r="E12">
        <v>0.25544985977566403</v>
      </c>
      <c r="F12">
        <v>-0.54667569722096732</v>
      </c>
      <c r="G12">
        <v>2.0082782406759683</v>
      </c>
      <c r="H12">
        <v>0.93752677074719282</v>
      </c>
      <c r="I12">
        <v>-0.4790248064908042</v>
      </c>
      <c r="J12">
        <v>-0.68663268932330568</v>
      </c>
      <c r="K12" s="4">
        <v>-6.1195310265940769E-3</v>
      </c>
      <c r="L12" t="s">
        <v>23</v>
      </c>
    </row>
    <row r="13" spans="1:12" x14ac:dyDescent="0.2">
      <c r="A13" t="s">
        <v>13</v>
      </c>
      <c r="B13" s="1">
        <v>43049</v>
      </c>
      <c r="C13">
        <v>-0.2011312986172088</v>
      </c>
      <c r="D13">
        <v>-0.10977146733414835</v>
      </c>
      <c r="E13">
        <v>-0.33357287502253596</v>
      </c>
      <c r="F13">
        <v>-1.1147139787934255</v>
      </c>
      <c r="G13">
        <v>-0.59133727909662348</v>
      </c>
      <c r="H13">
        <v>-0.37761241000380547</v>
      </c>
      <c r="I13">
        <v>-0.46714442252755389</v>
      </c>
      <c r="J13">
        <v>-0.84508052607837703</v>
      </c>
      <c r="K13" s="4">
        <v>-9.9913119026933291E-3</v>
      </c>
      <c r="L13" t="s">
        <v>23</v>
      </c>
    </row>
    <row r="14" spans="1:12" x14ac:dyDescent="0.2">
      <c r="A14" t="s">
        <v>13</v>
      </c>
      <c r="B14" s="1">
        <v>43048</v>
      </c>
      <c r="C14">
        <v>1.1035761482647612</v>
      </c>
      <c r="D14">
        <v>8.3108311589898787E-2</v>
      </c>
      <c r="E14">
        <v>0.28645105612175104</v>
      </c>
      <c r="F14">
        <v>-0.95543781544189044</v>
      </c>
      <c r="G14">
        <v>-0.47852214506620999</v>
      </c>
      <c r="H14">
        <v>-0.29778384591049223</v>
      </c>
      <c r="I14">
        <v>-4.432457445232435E-2</v>
      </c>
      <c r="J14">
        <v>-0.19425435052874673</v>
      </c>
      <c r="K14" s="4">
        <v>5.4288816503800224E-3</v>
      </c>
      <c r="L14" t="s">
        <v>22</v>
      </c>
    </row>
    <row r="15" spans="1:12" x14ac:dyDescent="0.2">
      <c r="A15" t="s">
        <v>13</v>
      </c>
      <c r="B15" s="1">
        <v>43047</v>
      </c>
      <c r="C15">
        <v>2.2302069669632081</v>
      </c>
      <c r="D15">
        <v>1.3964184006912801</v>
      </c>
      <c r="E15">
        <v>0.56546182551021318</v>
      </c>
      <c r="F15">
        <v>-0.89987636310995966</v>
      </c>
      <c r="G15">
        <v>-0.23599579582664829</v>
      </c>
      <c r="H15">
        <v>-0.35137301893868045</v>
      </c>
      <c r="I15">
        <v>-7.4375911664493422E-2</v>
      </c>
      <c r="J15">
        <v>-0.38320388536573619</v>
      </c>
      <c r="K15" s="4">
        <v>1.716001716001832E-3</v>
      </c>
      <c r="L15" t="s">
        <v>22</v>
      </c>
    </row>
    <row r="16" spans="1:12" x14ac:dyDescent="0.2">
      <c r="A16" t="s">
        <v>13</v>
      </c>
      <c r="B16" s="1">
        <v>43046</v>
      </c>
      <c r="C16">
        <v>2.4567641318438245</v>
      </c>
      <c r="D16">
        <v>2.8973304250930139</v>
      </c>
      <c r="E16">
        <v>1.5264989190599476</v>
      </c>
      <c r="F16">
        <v>-0.3652517217827147</v>
      </c>
      <c r="G16">
        <v>0.74539618335899382</v>
      </c>
      <c r="H16">
        <v>-4.8400921193405173E-2</v>
      </c>
      <c r="I16">
        <v>-0.15249434707703816</v>
      </c>
      <c r="J16">
        <v>0.30961107570322499</v>
      </c>
      <c r="K16" s="4">
        <v>1.7130620985010339E-3</v>
      </c>
      <c r="L16" t="s">
        <v>22</v>
      </c>
    </row>
    <row r="17" spans="1:12" x14ac:dyDescent="0.2">
      <c r="A17" t="s">
        <v>13</v>
      </c>
      <c r="B17" s="1">
        <v>43045</v>
      </c>
      <c r="C17">
        <v>-0.47762410798872568</v>
      </c>
      <c r="D17">
        <v>-0.48201336848772763</v>
      </c>
      <c r="E17">
        <v>0.16244627008778043</v>
      </c>
      <c r="F17">
        <v>-0.92457034192415122</v>
      </c>
      <c r="G17">
        <v>-0.51177363282596045</v>
      </c>
      <c r="H17">
        <v>-0.26473457500276704</v>
      </c>
      <c r="I17">
        <v>-0.40538766683961747</v>
      </c>
      <c r="J17">
        <v>-0.50917024192372906</v>
      </c>
      <c r="K17" s="4">
        <v>2.1459227467811462E-3</v>
      </c>
      <c r="L17" t="s">
        <v>22</v>
      </c>
    </row>
    <row r="18" spans="1:12" x14ac:dyDescent="0.2">
      <c r="A18" t="s">
        <v>14</v>
      </c>
      <c r="B18" s="1">
        <v>43049</v>
      </c>
      <c r="C18">
        <v>-0.87724786391747267</v>
      </c>
      <c r="D18">
        <v>-0.89290638772977571</v>
      </c>
      <c r="E18">
        <v>0.13144507341688214</v>
      </c>
      <c r="F18">
        <v>0.65698402428321856</v>
      </c>
      <c r="G18">
        <v>-0.64723861352574419</v>
      </c>
      <c r="H18">
        <v>-0.44196622249549172</v>
      </c>
      <c r="I18">
        <v>4.5906623229955938</v>
      </c>
      <c r="J18">
        <v>-0.10973846172701646</v>
      </c>
      <c r="K18" s="4">
        <v>-1.0273972602738899E-3</v>
      </c>
      <c r="L18" t="s">
        <v>23</v>
      </c>
    </row>
    <row r="19" spans="1:12" x14ac:dyDescent="0.2">
      <c r="A19" t="s">
        <v>14</v>
      </c>
      <c r="B19" s="1">
        <v>43048</v>
      </c>
      <c r="C19">
        <v>9.7128123533397642E-2</v>
      </c>
      <c r="D19">
        <v>-0.58412975826238656</v>
      </c>
      <c r="E19">
        <v>1.4024941327011657</v>
      </c>
      <c r="F19">
        <v>0.50565425667830166</v>
      </c>
      <c r="G19">
        <v>-0.65924956107957111</v>
      </c>
      <c r="H19">
        <v>-0.47105038048723347</v>
      </c>
      <c r="I19">
        <v>0.11973509521534857</v>
      </c>
      <c r="J19">
        <v>2.4634204457396764</v>
      </c>
      <c r="K19" s="4">
        <v>6.5337001375516263E-3</v>
      </c>
      <c r="L19" t="s">
        <v>22</v>
      </c>
    </row>
    <row r="20" spans="1:12" x14ac:dyDescent="0.2">
      <c r="A20" t="s">
        <v>14</v>
      </c>
      <c r="B20" s="1">
        <v>43047</v>
      </c>
      <c r="C20">
        <v>-0.83722177353636129</v>
      </c>
      <c r="D20">
        <v>0.45321176939225732</v>
      </c>
      <c r="E20">
        <v>1.3714929363550787</v>
      </c>
      <c r="F20">
        <v>0.41485639611535152</v>
      </c>
      <c r="G20">
        <v>-0.65469368442122289</v>
      </c>
      <c r="H20">
        <v>-0.48014869692705847</v>
      </c>
      <c r="I20">
        <v>-0.62592709130332191</v>
      </c>
      <c r="J20">
        <v>-1.1390020247136938</v>
      </c>
      <c r="K20" s="4">
        <v>2.7282266526757647E-2</v>
      </c>
      <c r="L20" t="s">
        <v>22</v>
      </c>
    </row>
    <row r="21" spans="1:12" x14ac:dyDescent="0.2">
      <c r="A21" t="s">
        <v>14</v>
      </c>
      <c r="B21" s="1">
        <v>43046</v>
      </c>
      <c r="C21">
        <v>0.15641563128134284</v>
      </c>
      <c r="D21">
        <v>1.7358509984927575</v>
      </c>
      <c r="E21">
        <v>2.7665467819981444</v>
      </c>
      <c r="F21">
        <v>0.77804783836715197</v>
      </c>
      <c r="G21">
        <v>-0.58097131667704416</v>
      </c>
      <c r="H21">
        <v>-0.46998446893779788</v>
      </c>
      <c r="I21">
        <v>-0.62400645190283466</v>
      </c>
      <c r="J21">
        <v>-1.1390020247136938</v>
      </c>
      <c r="K21" s="4">
        <v>-1.8874399450926584E-2</v>
      </c>
      <c r="L21" t="s">
        <v>23</v>
      </c>
    </row>
    <row r="22" spans="1:12" x14ac:dyDescent="0.2">
      <c r="A22" t="s">
        <v>14</v>
      </c>
      <c r="B22" s="1">
        <v>43045</v>
      </c>
      <c r="C22">
        <v>-2.2561704523755957</v>
      </c>
      <c r="D22">
        <v>-0.95077427108315937</v>
      </c>
      <c r="E22">
        <v>-0.55058125106920153</v>
      </c>
      <c r="F22">
        <v>-0.25099458134628261</v>
      </c>
      <c r="G22">
        <v>-0.67664472650235485</v>
      </c>
      <c r="H22">
        <v>-0.46956571797194818</v>
      </c>
      <c r="I22">
        <v>-0.42609348658690471</v>
      </c>
      <c r="J22">
        <v>-0.10973846172701646</v>
      </c>
      <c r="K22" s="4">
        <v>2.0675396278428231E-3</v>
      </c>
      <c r="L22" t="s">
        <v>22</v>
      </c>
    </row>
    <row r="23" spans="1:12" x14ac:dyDescent="0.2">
      <c r="A23" t="s">
        <v>15</v>
      </c>
      <c r="B23" s="1">
        <v>43049</v>
      </c>
      <c r="C23">
        <v>-0.40803755752131965</v>
      </c>
      <c r="D23">
        <v>-2.3265167763223182</v>
      </c>
      <c r="E23">
        <v>-0.14756569564676872</v>
      </c>
      <c r="F23">
        <v>1.4759053034180691</v>
      </c>
      <c r="G23">
        <v>-0.43039946079576147</v>
      </c>
      <c r="H23">
        <v>-0.4261610796656537</v>
      </c>
      <c r="I23">
        <v>1.1095997415505749</v>
      </c>
      <c r="J23">
        <v>1.58624454980774</v>
      </c>
      <c r="K23" s="4">
        <v>-2.0551967116852693E-3</v>
      </c>
      <c r="L23" t="s">
        <v>23</v>
      </c>
    </row>
    <row r="24" spans="1:12" x14ac:dyDescent="0.2">
      <c r="A24" t="s">
        <v>15</v>
      </c>
      <c r="B24" s="1">
        <v>43048</v>
      </c>
      <c r="C24">
        <v>0.13943770775989758</v>
      </c>
      <c r="D24">
        <v>0.76629241208693699</v>
      </c>
      <c r="E24">
        <v>-1.2636087722261833</v>
      </c>
      <c r="F24">
        <v>1.2590637674091067</v>
      </c>
      <c r="G24">
        <v>-0.66727064308181971</v>
      </c>
      <c r="H24">
        <v>-0.44397228651835691</v>
      </c>
      <c r="I24">
        <v>-7.8672860689401977E-2</v>
      </c>
      <c r="J24">
        <v>0.62439281762370458</v>
      </c>
      <c r="K24" s="4">
        <v>-6.9991251093613881E-3</v>
      </c>
      <c r="L24" t="s">
        <v>23</v>
      </c>
    </row>
    <row r="25" spans="1:12" x14ac:dyDescent="0.2">
      <c r="A25" t="s">
        <v>15</v>
      </c>
      <c r="B25" s="1">
        <v>43047</v>
      </c>
      <c r="C25">
        <v>-0.53607185012211067</v>
      </c>
      <c r="D25">
        <v>-0.30893566502288561</v>
      </c>
      <c r="E25">
        <v>-0.33357287502253596</v>
      </c>
      <c r="F25">
        <v>1.9190162683059484</v>
      </c>
      <c r="G25">
        <v>-0.5458677114199566</v>
      </c>
      <c r="H25">
        <v>-0.40527856617190516</v>
      </c>
      <c r="I25">
        <v>0.16713395588793145</v>
      </c>
      <c r="J25">
        <v>1.9068617938690851</v>
      </c>
      <c r="K25" s="4">
        <v>5.5377440979305663E-3</v>
      </c>
      <c r="L25" t="s">
        <v>22</v>
      </c>
    </row>
    <row r="26" spans="1:12" x14ac:dyDescent="0.2">
      <c r="A26" t="s">
        <v>15</v>
      </c>
      <c r="B26" s="1">
        <v>43046</v>
      </c>
      <c r="C26">
        <v>-1.067090283599639</v>
      </c>
      <c r="D26">
        <v>-7.4419259576305283E-2</v>
      </c>
      <c r="E26">
        <v>-0.27157048200555062</v>
      </c>
      <c r="F26">
        <v>2.8523776624314818</v>
      </c>
      <c r="G26">
        <v>-0.48658540844585868</v>
      </c>
      <c r="H26">
        <v>-0.42599506309046209</v>
      </c>
      <c r="I26">
        <v>0.12049907842711881</v>
      </c>
      <c r="J26">
        <v>2.387787659961103</v>
      </c>
      <c r="K26" s="4">
        <v>2.3310023310022811E-3</v>
      </c>
      <c r="L26" t="s">
        <v>22</v>
      </c>
    </row>
  </sheetData>
  <conditionalFormatting sqref="K1:K1048576 L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J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8" sqref="B8"/>
    </sheetView>
  </sheetViews>
  <sheetFormatPr baseColWidth="10" defaultRowHeight="16" x14ac:dyDescent="0.2"/>
  <sheetData>
    <row r="1" spans="1:5" x14ac:dyDescent="0.2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2">
      <c r="A2" s="5" t="s">
        <v>10</v>
      </c>
      <c r="B2">
        <v>693</v>
      </c>
      <c r="C2">
        <v>9187</v>
      </c>
      <c r="D2" s="3">
        <f>B2/SUM($B$2:$B$7)</f>
        <v>2.0452130799197263E-2</v>
      </c>
      <c r="E2" s="3">
        <f>C2/SUM($C$2:$C$7)</f>
        <v>9.9556778898774373E-2</v>
      </c>
    </row>
    <row r="3" spans="1:5" x14ac:dyDescent="0.2">
      <c r="A3" s="5" t="s">
        <v>11</v>
      </c>
      <c r="B3">
        <v>8290</v>
      </c>
      <c r="C3">
        <v>24538</v>
      </c>
      <c r="D3" s="3">
        <f t="shared" ref="D3:D7" si="0">B3/SUM($B$2:$B$7)</f>
        <v>0.24465824577971904</v>
      </c>
      <c r="E3" s="3">
        <f t="shared" ref="E3:E7" si="1">C3/SUM($C$2:$C$7)</f>
        <v>0.26591098733189567</v>
      </c>
    </row>
    <row r="4" spans="1:5" x14ac:dyDescent="0.2">
      <c r="A4" s="5" t="s">
        <v>14</v>
      </c>
      <c r="B4">
        <v>195</v>
      </c>
      <c r="C4">
        <v>2497</v>
      </c>
      <c r="D4" s="3">
        <f t="shared" si="0"/>
        <v>5.7549285798607014E-3</v>
      </c>
      <c r="E4" s="3">
        <f t="shared" si="1"/>
        <v>2.7059244248420551E-2</v>
      </c>
    </row>
    <row r="5" spans="1:5" x14ac:dyDescent="0.2">
      <c r="A5" s="5" t="s">
        <v>12</v>
      </c>
      <c r="B5">
        <v>19300</v>
      </c>
      <c r="C5">
        <v>27772</v>
      </c>
      <c r="D5" s="3">
        <f t="shared" si="0"/>
        <v>0.56959036713493094</v>
      </c>
      <c r="E5" s="3">
        <f t="shared" si="1"/>
        <v>0.30095688076377075</v>
      </c>
    </row>
    <row r="6" spans="1:5" x14ac:dyDescent="0.2">
      <c r="A6" s="5" t="s">
        <v>13</v>
      </c>
      <c r="B6">
        <v>4780</v>
      </c>
      <c r="C6">
        <v>16149</v>
      </c>
      <c r="D6" s="3">
        <f t="shared" si="0"/>
        <v>0.14106953134222641</v>
      </c>
      <c r="E6" s="3">
        <f t="shared" si="1"/>
        <v>0.17500189642280475</v>
      </c>
    </row>
    <row r="7" spans="1:5" x14ac:dyDescent="0.2">
      <c r="A7" s="5" t="s">
        <v>15</v>
      </c>
      <c r="B7">
        <v>626</v>
      </c>
      <c r="C7">
        <v>12136</v>
      </c>
      <c r="D7" s="3">
        <f t="shared" si="0"/>
        <v>1.8474796364065637E-2</v>
      </c>
      <c r="E7" s="3">
        <f t="shared" si="1"/>
        <v>0.13151421233433391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Training Dataset</vt:lpstr>
      <vt:lpstr>Clean Training Dataset</vt:lpstr>
      <vt:lpstr>CSV dataset</vt:lpstr>
      <vt:lpstr>Normalization Factors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2017-11-19T16:59:29Z</dcterms:created>
  <dcterms:modified xsi:type="dcterms:W3CDTF">2017-11-19T19:59:25Z</dcterms:modified>
</cp:coreProperties>
</file>