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Git\SQL Query Alterations\EA Account Prin GL Building\"/>
    </mc:Choice>
  </mc:AlternateContent>
  <xr:revisionPtr revIDLastSave="0" documentId="8_{786E7B7A-AEDA-44D8-88A2-49D83B2A8502}" xr6:coauthVersionLast="47" xr6:coauthVersionMax="47" xr10:uidLastSave="{00000000-0000-0000-0000-000000000000}"/>
  <bookViews>
    <workbookView xWindow="-90" yWindow="-16320" windowWidth="29040" windowHeight="15720" xr2:uid="{D0E8A828-3CB0-48F8-9083-C8A2AC159A20}"/>
  </bookViews>
  <sheets>
    <sheet name="EncType with Hierarchy Change" sheetId="1" r:id="rId1"/>
    <sheet name="EncTyp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D21" i="3"/>
  <c r="E12" i="3"/>
  <c r="F12" i="3" s="1"/>
  <c r="E6" i="3"/>
  <c r="F6" i="3" s="1"/>
  <c r="E20" i="3"/>
  <c r="F20" i="3" s="1"/>
  <c r="E15" i="3"/>
  <c r="F15" i="3" s="1"/>
  <c r="E3" i="3"/>
  <c r="F3" i="3" s="1"/>
  <c r="E19" i="3"/>
  <c r="F19" i="3" s="1"/>
  <c r="E13" i="3"/>
  <c r="F13" i="3" s="1"/>
  <c r="E18" i="3"/>
  <c r="F18" i="3" s="1"/>
  <c r="E16" i="3"/>
  <c r="F16" i="3" s="1"/>
  <c r="E14" i="3"/>
  <c r="F14" i="3" s="1"/>
  <c r="E7" i="3"/>
  <c r="F7" i="3" s="1"/>
  <c r="E10" i="3"/>
  <c r="F10" i="3" s="1"/>
  <c r="E8" i="3"/>
  <c r="F8" i="3" s="1"/>
  <c r="E2" i="3"/>
  <c r="F2" i="3" s="1"/>
  <c r="E11" i="3"/>
  <c r="F11" i="3" s="1"/>
  <c r="E9" i="3"/>
  <c r="F9" i="3" s="1"/>
  <c r="E4" i="3"/>
  <c r="F4" i="3" s="1"/>
  <c r="E5" i="3"/>
  <c r="F5" i="3" s="1"/>
  <c r="E17" i="3"/>
  <c r="F17" i="3" s="1"/>
  <c r="G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13" i="1"/>
  <c r="H13" i="1" s="1"/>
  <c r="C36" i="1"/>
  <c r="F36" i="1"/>
  <c r="F21" i="3" l="1"/>
  <c r="E21" i="3"/>
  <c r="F38" i="1"/>
  <c r="G36" i="1"/>
  <c r="H2" i="1"/>
  <c r="H36" i="1" s="1"/>
</calcChain>
</file>

<file path=xl/sharedStrings.xml><?xml version="1.0" encoding="utf-8"?>
<sst xmlns="http://schemas.openxmlformats.org/spreadsheetml/2006/main" count="121" uniqueCount="29">
  <si>
    <t>op_enc_type</t>
  </si>
  <si>
    <t>op_enc_hierarchy</t>
  </si>
  <si>
    <t>OriginalCountofHSPAccounts</t>
  </si>
  <si>
    <t>CorrectedCountofHSPAccounts</t>
  </si>
  <si>
    <t>AMBSRG</t>
  </si>
  <si>
    <t>EMERG</t>
  </si>
  <si>
    <t>MEDFLT</t>
  </si>
  <si>
    <t>OTHER</t>
  </si>
  <si>
    <t>LABS</t>
  </si>
  <si>
    <t>OBSOTHER</t>
  </si>
  <si>
    <t>HOMEH</t>
  </si>
  <si>
    <t>CATHEP</t>
  </si>
  <si>
    <t>GENRAD</t>
  </si>
  <si>
    <t>CRDRHB</t>
  </si>
  <si>
    <t>CLPROC</t>
  </si>
  <si>
    <t>RX</t>
  </si>
  <si>
    <t>RTX</t>
  </si>
  <si>
    <t>CLVIST</t>
  </si>
  <si>
    <t>OTHDIA</t>
  </si>
  <si>
    <t>CHEMOI</t>
  </si>
  <si>
    <t>ADVRAD</t>
  </si>
  <si>
    <t>REHAB</t>
  </si>
  <si>
    <t>INPT</t>
  </si>
  <si>
    <t>op_enc_type2</t>
  </si>
  <si>
    <t>op_enc_hierarchy3</t>
  </si>
  <si>
    <t>NULL</t>
  </si>
  <si>
    <t>Original - Corrected</t>
  </si>
  <si>
    <t>ABS(Original - Corrected)</t>
  </si>
  <si>
    <t>Abs(Original - 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</si>
</sst>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4"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520D0-1926-423D-AEDF-9529351324C0}" name="Table1" displayName="Table1" ref="A1:H36" totalsRowCount="1">
  <autoFilter ref="A1:H35" xr:uid="{97C520D0-1926-423D-AEDF-9529351324C0}"/>
  <sortState xmlns:xlrd2="http://schemas.microsoft.com/office/spreadsheetml/2017/richdata2" ref="A2:H35">
    <sortCondition ref="E1:E35"/>
  </sortState>
  <tableColumns count="8">
    <tableColumn id="1" xr3:uid="{E92E31C5-FFFC-4EF8-9269-2C4803D52F10}" name="op_enc_type"/>
    <tableColumn id="2" xr3:uid="{9F173038-E56E-4C4F-B27F-809900C80F95}" name="op_enc_hierarchy"/>
    <tableColumn id="3" xr3:uid="{16B94BFD-8220-4325-A377-B629D96A45B5}" name="OriginalCountofHSPAccounts" totalsRowFunction="sum" totalsRowDxfId="13" totalsRowCellStyle="Comma"/>
    <tableColumn id="4" xr3:uid="{7A087AFD-9796-4BA5-970A-BBF6917FF061}" name="op_enc_type2" totalsRowDxfId="12" totalsRowCellStyle="Comma"/>
    <tableColumn id="5" xr3:uid="{F98938D1-8B9F-48D2-BB7B-BEF1DDC1E576}" name="op_enc_hierarchy3" totalsRowDxfId="11" totalsRowCellStyle="Comma"/>
    <tableColumn id="6" xr3:uid="{DD8C15F5-A45F-45A0-99A6-FADB159D6983}" name="CorrectedCountofHSPAccounts" totalsRowFunction="sum" totalsRowDxfId="10" totalsRowCellStyle="Comma"/>
    <tableColumn id="7" xr3:uid="{B68FEE6E-C5BC-408F-BCED-F0B5E93BBEE8}" name="Original - Corrected" totalsRowFunction="sum" dataDxfId="9" totalsRowDxfId="8" totalsRowCellStyle="Comma">
      <calculatedColumnFormula>+Table1[[#This Row],[OriginalCountofHSPAccounts]]-Table1[[#This Row],[CorrectedCountofHSPAccounts]]</calculatedColumnFormula>
    </tableColumn>
    <tableColumn id="8" xr3:uid="{31EA3393-B051-460A-979A-D59301AEEF59}" name="ABS(Original - Corrected)" totalsRowFunction="sum" dataDxfId="7" totalsRowDxfId="6" totalsRowCellStyle="Comma">
      <calculatedColumnFormula>+ABS(Table1[[#This Row],[Original - Corrected]])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A607C-67ED-4675-9EBC-46A747BA8C75}" name="Table2" displayName="Table2" ref="A1:F21" totalsRowCount="1">
  <autoFilter ref="A1:F20" xr:uid="{D02A607C-67ED-4675-9EBC-46A747BA8C75}"/>
  <sortState xmlns:xlrd2="http://schemas.microsoft.com/office/spreadsheetml/2017/richdata2" ref="A2:F20">
    <sortCondition descending="1" ref="D1:D20"/>
  </sortState>
  <tableColumns count="6">
    <tableColumn id="1" xr3:uid="{8D7BC153-D84C-442E-ABEA-49245CE52C66}" name="op_enc_type"/>
    <tableColumn id="2" xr3:uid="{C0D337DB-2661-480A-A9A1-7E5F71BA3010}" name="OriginalCountofHSPAccounts" totalsRowFunction="sum" totalsRowDxfId="5" totalsRowCellStyle="Comma"/>
    <tableColumn id="3" xr3:uid="{6C0F68B9-FC98-4116-83FF-1AF1DB27275B}" name="op_enc_type2"/>
    <tableColumn id="4" xr3:uid="{C5D95A71-0F8D-4CEB-AC13-D6F2B6C561E9}" name="CorrectedCountofHSPAccounts" totalsRowFunction="custom" totalsRowDxfId="4" totalsRowCellStyle="Comma">
      <totalsRowFormula>SUBTOTAL(109,D2:D20)</totalsRowFormula>
    </tableColumn>
    <tableColumn id="5" xr3:uid="{43864C1F-0C6D-4C56-815A-B37036B4249B}" name="Original - Corrected" totalsRowFunction="custom" dataDxfId="3" totalsRowDxfId="2">
      <calculatedColumnFormula>+Table2[[#This Row],[OriginalCountofHSPAccounts]]-Table2[[#This Row],[CorrectedCountofHSPAccounts]]</calculatedColumnFormula>
      <totalsRowFormula>SUBTOTAL(109,E2:E20)</totalsRowFormula>
    </tableColumn>
    <tableColumn id="6" xr3:uid="{BE89405A-0C87-488B-9A18-65B646BBEE72}" name="Abs(Original - Corrected)" totalsRowFunction="sum" dataDxfId="1" totalsRowDxfId="0" totalsRowCellStyle="Comma">
      <calculatedColumnFormula>ABS(Table2[[#This Row],[Original - Corrected]])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0F1E-43C0-4405-A1A3-52119E3C9F83}">
  <dimension ref="A1:H38"/>
  <sheetViews>
    <sheetView tabSelected="1" workbookViewId="0">
      <selection activeCell="K7" sqref="K7:L11"/>
    </sheetView>
  </sheetViews>
  <sheetFormatPr defaultRowHeight="13.8" x14ac:dyDescent="0.25"/>
  <cols>
    <col min="1" max="1" width="12" customWidth="1"/>
    <col min="2" max="2" width="16.09765625" customWidth="1"/>
    <col min="3" max="3" width="25" customWidth="1"/>
    <col min="4" max="4" width="12.8984375" customWidth="1"/>
    <col min="5" max="5" width="17" customWidth="1"/>
    <col min="6" max="6" width="26.09765625" customWidth="1"/>
    <col min="7" max="7" width="18.59765625" bestFit="1" customWidth="1"/>
    <col min="8" max="8" width="11.79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3</v>
      </c>
      <c r="G1" t="s">
        <v>26</v>
      </c>
      <c r="H1" t="s">
        <v>27</v>
      </c>
    </row>
    <row r="2" spans="1:8" x14ac:dyDescent="0.25">
      <c r="A2" t="s">
        <v>4</v>
      </c>
      <c r="B2">
        <v>100</v>
      </c>
      <c r="C2">
        <v>171323</v>
      </c>
      <c r="D2" t="s">
        <v>4</v>
      </c>
      <c r="E2">
        <v>100</v>
      </c>
      <c r="F2">
        <v>171323</v>
      </c>
      <c r="G2">
        <f>+Table1[[#This Row],[OriginalCountofHSPAccounts]]-Table1[[#This Row],[CorrectedCountofHSPAccounts]]</f>
        <v>0</v>
      </c>
      <c r="H2">
        <f>+ABS(Table1[[#This Row],[Original - Corrected]])</f>
        <v>0</v>
      </c>
    </row>
    <row r="3" spans="1:8" x14ac:dyDescent="0.25">
      <c r="A3" t="s">
        <v>22</v>
      </c>
      <c r="B3">
        <v>100</v>
      </c>
      <c r="C3">
        <v>82771</v>
      </c>
      <c r="D3" t="s">
        <v>22</v>
      </c>
      <c r="E3">
        <v>100</v>
      </c>
      <c r="F3">
        <v>82771</v>
      </c>
      <c r="G3">
        <f>+Table1[[#This Row],[OriginalCountofHSPAccounts]]-Table1[[#This Row],[CorrectedCountofHSPAccounts]]</f>
        <v>0</v>
      </c>
      <c r="H3">
        <f>+ABS(Table1[[#This Row],[Original - Corrected]])</f>
        <v>0</v>
      </c>
    </row>
    <row r="4" spans="1:8" x14ac:dyDescent="0.25">
      <c r="A4" t="s">
        <v>11</v>
      </c>
      <c r="B4">
        <v>200</v>
      </c>
      <c r="C4">
        <v>133</v>
      </c>
      <c r="D4" t="s">
        <v>11</v>
      </c>
      <c r="E4">
        <v>200</v>
      </c>
      <c r="F4">
        <v>17569</v>
      </c>
      <c r="G4">
        <f>+Table1[[#This Row],[OriginalCountofHSPAccounts]]-Table1[[#This Row],[CorrectedCountofHSPAccounts]]</f>
        <v>-17436</v>
      </c>
      <c r="H4">
        <f>+ABS(Table1[[#This Row],[Original - Corrected]])</f>
        <v>17436</v>
      </c>
    </row>
    <row r="5" spans="1:8" x14ac:dyDescent="0.25">
      <c r="A5" t="s">
        <v>22</v>
      </c>
      <c r="B5">
        <v>200</v>
      </c>
      <c r="C5">
        <v>1</v>
      </c>
      <c r="D5" t="s">
        <v>22</v>
      </c>
      <c r="E5">
        <v>200</v>
      </c>
      <c r="F5">
        <v>11495</v>
      </c>
      <c r="G5">
        <f>+Table1[[#This Row],[OriginalCountofHSPAccounts]]-Table1[[#This Row],[CorrectedCountofHSPAccounts]]</f>
        <v>-11494</v>
      </c>
      <c r="H5">
        <f>+ABS(Table1[[#This Row],[Original - Corrected]])</f>
        <v>11494</v>
      </c>
    </row>
    <row r="6" spans="1:8" x14ac:dyDescent="0.25">
      <c r="A6" t="s">
        <v>6</v>
      </c>
      <c r="B6">
        <v>300</v>
      </c>
      <c r="C6">
        <v>1756</v>
      </c>
      <c r="D6" t="s">
        <v>6</v>
      </c>
      <c r="E6">
        <v>300</v>
      </c>
      <c r="F6">
        <v>3368</v>
      </c>
      <c r="G6">
        <f>+Table1[[#This Row],[OriginalCountofHSPAccounts]]-Table1[[#This Row],[CorrectedCountofHSPAccounts]]</f>
        <v>-1612</v>
      </c>
      <c r="H6">
        <f>+ABS(Table1[[#This Row],[Original - Corrected]])</f>
        <v>1612</v>
      </c>
    </row>
    <row r="7" spans="1:8" x14ac:dyDescent="0.25">
      <c r="A7" t="s">
        <v>22</v>
      </c>
      <c r="B7">
        <v>300</v>
      </c>
      <c r="C7">
        <v>12</v>
      </c>
      <c r="D7" t="s">
        <v>22</v>
      </c>
      <c r="E7">
        <v>300</v>
      </c>
      <c r="F7">
        <v>3027</v>
      </c>
      <c r="G7">
        <f>+Table1[[#This Row],[OriginalCountofHSPAccounts]]-Table1[[#This Row],[CorrectedCountofHSPAccounts]]</f>
        <v>-3015</v>
      </c>
      <c r="H7">
        <f>+ABS(Table1[[#This Row],[Original - Corrected]])</f>
        <v>3015</v>
      </c>
    </row>
    <row r="8" spans="1:8" x14ac:dyDescent="0.25">
      <c r="A8" t="s">
        <v>5</v>
      </c>
      <c r="B8">
        <v>400</v>
      </c>
      <c r="C8">
        <v>78729</v>
      </c>
      <c r="D8" t="s">
        <v>5</v>
      </c>
      <c r="E8">
        <v>400</v>
      </c>
      <c r="F8">
        <v>602917</v>
      </c>
      <c r="G8">
        <f>+Table1[[#This Row],[OriginalCountofHSPAccounts]]-Table1[[#This Row],[CorrectedCountofHSPAccounts]]</f>
        <v>-524188</v>
      </c>
      <c r="H8">
        <f>+ABS(Table1[[#This Row],[Original - Corrected]])</f>
        <v>524188</v>
      </c>
    </row>
    <row r="9" spans="1:8" x14ac:dyDescent="0.25">
      <c r="A9" t="s">
        <v>22</v>
      </c>
      <c r="B9">
        <v>400</v>
      </c>
      <c r="C9">
        <v>63</v>
      </c>
      <c r="D9" t="s">
        <v>22</v>
      </c>
      <c r="E9">
        <v>400</v>
      </c>
      <c r="F9">
        <v>96164</v>
      </c>
      <c r="G9">
        <f>+Table1[[#This Row],[OriginalCountofHSPAccounts]]-Table1[[#This Row],[CorrectedCountofHSPAccounts]]</f>
        <v>-96101</v>
      </c>
      <c r="H9">
        <f>+ABS(Table1[[#This Row],[Original - Corrected]])</f>
        <v>96101</v>
      </c>
    </row>
    <row r="10" spans="1:8" x14ac:dyDescent="0.25">
      <c r="A10" t="s">
        <v>14</v>
      </c>
      <c r="B10">
        <v>600</v>
      </c>
      <c r="C10">
        <v>63785</v>
      </c>
      <c r="D10" t="s">
        <v>14</v>
      </c>
      <c r="E10">
        <v>600</v>
      </c>
      <c r="F10">
        <v>336735</v>
      </c>
      <c r="G10">
        <f>+Table1[[#This Row],[OriginalCountofHSPAccounts]]-Table1[[#This Row],[CorrectedCountofHSPAccounts]]</f>
        <v>-272950</v>
      </c>
      <c r="H10">
        <f>+ABS(Table1[[#This Row],[Original - Corrected]])</f>
        <v>272950</v>
      </c>
    </row>
    <row r="11" spans="1:8" x14ac:dyDescent="0.25">
      <c r="A11" t="s">
        <v>22</v>
      </c>
      <c r="B11">
        <v>600</v>
      </c>
      <c r="C11">
        <v>1</v>
      </c>
      <c r="D11" t="s">
        <v>22</v>
      </c>
      <c r="E11">
        <v>600</v>
      </c>
      <c r="F11">
        <v>880</v>
      </c>
      <c r="G11">
        <f>+Table1[[#This Row],[OriginalCountofHSPAccounts]]-Table1[[#This Row],[CorrectedCountofHSPAccounts]]</f>
        <v>-879</v>
      </c>
      <c r="H11">
        <f>+ABS(Table1[[#This Row],[Original - Corrected]])</f>
        <v>879</v>
      </c>
    </row>
    <row r="12" spans="1:8" x14ac:dyDescent="0.25">
      <c r="A12" t="s">
        <v>19</v>
      </c>
      <c r="B12">
        <v>800</v>
      </c>
      <c r="C12">
        <v>5352</v>
      </c>
      <c r="D12" t="s">
        <v>19</v>
      </c>
      <c r="E12">
        <v>800</v>
      </c>
      <c r="F12">
        <v>244582</v>
      </c>
      <c r="G12">
        <f>+Table1[[#This Row],[OriginalCountofHSPAccounts]]-Table1[[#This Row],[CorrectedCountofHSPAccounts]]</f>
        <v>-239230</v>
      </c>
      <c r="H12">
        <f>+ABS(Table1[[#This Row],[Original - Corrected]])</f>
        <v>239230</v>
      </c>
    </row>
    <row r="13" spans="1:8" x14ac:dyDescent="0.25">
      <c r="A13" t="s">
        <v>25</v>
      </c>
      <c r="B13" t="s">
        <v>25</v>
      </c>
      <c r="C13">
        <v>0</v>
      </c>
      <c r="D13" t="s">
        <v>22</v>
      </c>
      <c r="E13">
        <v>800</v>
      </c>
      <c r="F13">
        <v>1063</v>
      </c>
      <c r="G13">
        <f>+Table1[[#This Row],[OriginalCountofHSPAccounts]]-Table1[[#This Row],[CorrectedCountofHSPAccounts]]</f>
        <v>-1063</v>
      </c>
      <c r="H13">
        <f>+ABS(Table1[[#This Row],[Original - Corrected]])</f>
        <v>1063</v>
      </c>
    </row>
    <row r="14" spans="1:8" x14ac:dyDescent="0.25">
      <c r="A14" t="s">
        <v>16</v>
      </c>
      <c r="B14">
        <v>900</v>
      </c>
      <c r="C14">
        <v>275089</v>
      </c>
      <c r="D14" t="s">
        <v>16</v>
      </c>
      <c r="E14">
        <v>900</v>
      </c>
      <c r="F14">
        <v>313765</v>
      </c>
      <c r="G14">
        <f>+Table1[[#This Row],[OriginalCountofHSPAccounts]]-Table1[[#This Row],[CorrectedCountofHSPAccounts]]</f>
        <v>-38676</v>
      </c>
      <c r="H14">
        <f>+ABS(Table1[[#This Row],[Original - Corrected]])</f>
        <v>38676</v>
      </c>
    </row>
    <row r="15" spans="1:8" x14ac:dyDescent="0.25">
      <c r="A15" t="s">
        <v>22</v>
      </c>
      <c r="B15">
        <v>900</v>
      </c>
      <c r="C15">
        <v>3</v>
      </c>
      <c r="D15" t="s">
        <v>22</v>
      </c>
      <c r="E15">
        <v>900</v>
      </c>
      <c r="F15">
        <v>753</v>
      </c>
      <c r="G15">
        <f>+Table1[[#This Row],[OriginalCountofHSPAccounts]]-Table1[[#This Row],[CorrectedCountofHSPAccounts]]</f>
        <v>-750</v>
      </c>
      <c r="H15">
        <f>+ABS(Table1[[#This Row],[Original - Corrected]])</f>
        <v>750</v>
      </c>
    </row>
    <row r="16" spans="1:8" x14ac:dyDescent="0.25">
      <c r="A16" t="s">
        <v>20</v>
      </c>
      <c r="B16">
        <v>950</v>
      </c>
      <c r="C16">
        <v>466666</v>
      </c>
      <c r="D16" t="s">
        <v>20</v>
      </c>
      <c r="E16">
        <v>950</v>
      </c>
      <c r="F16">
        <v>796537</v>
      </c>
      <c r="G16">
        <f>+Table1[[#This Row],[OriginalCountofHSPAccounts]]-Table1[[#This Row],[CorrectedCountofHSPAccounts]]</f>
        <v>-329871</v>
      </c>
      <c r="H16">
        <f>+ABS(Table1[[#This Row],[Original - Corrected]])</f>
        <v>329871</v>
      </c>
    </row>
    <row r="17" spans="1:8" x14ac:dyDescent="0.25">
      <c r="A17" t="s">
        <v>22</v>
      </c>
      <c r="B17">
        <v>950</v>
      </c>
      <c r="C17">
        <v>2</v>
      </c>
      <c r="D17" t="s">
        <v>22</v>
      </c>
      <c r="E17">
        <v>950</v>
      </c>
      <c r="F17">
        <v>15259</v>
      </c>
      <c r="G17">
        <f>+Table1[[#This Row],[OriginalCountofHSPAccounts]]-Table1[[#This Row],[CorrectedCountofHSPAccounts]]</f>
        <v>-15257</v>
      </c>
      <c r="H17">
        <f>+ABS(Table1[[#This Row],[Original - Corrected]])</f>
        <v>15257</v>
      </c>
    </row>
    <row r="18" spans="1:8" x14ac:dyDescent="0.25">
      <c r="A18" t="s">
        <v>17</v>
      </c>
      <c r="B18">
        <v>1000</v>
      </c>
      <c r="C18">
        <v>5343387</v>
      </c>
      <c r="D18" t="s">
        <v>17</v>
      </c>
      <c r="E18">
        <v>1000</v>
      </c>
      <c r="F18">
        <v>5051675</v>
      </c>
      <c r="G18">
        <f>+Table1[[#This Row],[OriginalCountofHSPAccounts]]-Table1[[#This Row],[CorrectedCountofHSPAccounts]]</f>
        <v>291712</v>
      </c>
      <c r="H18">
        <f>+ABS(Table1[[#This Row],[Original - Corrected]])</f>
        <v>291712</v>
      </c>
    </row>
    <row r="19" spans="1:8" x14ac:dyDescent="0.25">
      <c r="A19" t="s">
        <v>22</v>
      </c>
      <c r="B19">
        <v>1000</v>
      </c>
      <c r="C19">
        <v>44103</v>
      </c>
      <c r="D19" t="s">
        <v>22</v>
      </c>
      <c r="E19">
        <v>1000</v>
      </c>
      <c r="F19">
        <v>6451</v>
      </c>
      <c r="G19">
        <f>+Table1[[#This Row],[OriginalCountofHSPAccounts]]-Table1[[#This Row],[CorrectedCountofHSPAccounts]]</f>
        <v>37652</v>
      </c>
      <c r="H19">
        <f>+ABS(Table1[[#This Row],[Original - Corrected]])</f>
        <v>37652</v>
      </c>
    </row>
    <row r="20" spans="1:8" x14ac:dyDescent="0.25">
      <c r="A20" t="s">
        <v>13</v>
      </c>
      <c r="B20">
        <v>1100</v>
      </c>
      <c r="C20">
        <v>109794</v>
      </c>
      <c r="D20" t="s">
        <v>13</v>
      </c>
      <c r="E20">
        <v>1100</v>
      </c>
      <c r="F20">
        <v>100663</v>
      </c>
      <c r="G20">
        <f>+Table1[[#This Row],[OriginalCountofHSPAccounts]]-Table1[[#This Row],[CorrectedCountofHSPAccounts]]</f>
        <v>9131</v>
      </c>
      <c r="H20">
        <f>+ABS(Table1[[#This Row],[Original - Corrected]])</f>
        <v>9131</v>
      </c>
    </row>
    <row r="21" spans="1:8" x14ac:dyDescent="0.25">
      <c r="A21" t="s">
        <v>22</v>
      </c>
      <c r="B21">
        <v>1100</v>
      </c>
      <c r="C21">
        <v>5686</v>
      </c>
      <c r="D21" t="s">
        <v>22</v>
      </c>
      <c r="E21">
        <v>1100</v>
      </c>
      <c r="F21">
        <v>111</v>
      </c>
      <c r="G21">
        <f>+Table1[[#This Row],[OriginalCountofHSPAccounts]]-Table1[[#This Row],[CorrectedCountofHSPAccounts]]</f>
        <v>5575</v>
      </c>
      <c r="H21">
        <f>+ABS(Table1[[#This Row],[Original - Corrected]])</f>
        <v>5575</v>
      </c>
    </row>
    <row r="22" spans="1:8" x14ac:dyDescent="0.25">
      <c r="A22" t="s">
        <v>21</v>
      </c>
      <c r="B22">
        <v>1150</v>
      </c>
      <c r="C22">
        <v>771323</v>
      </c>
      <c r="D22" t="s">
        <v>21</v>
      </c>
      <c r="E22">
        <v>1150</v>
      </c>
      <c r="F22">
        <v>759778</v>
      </c>
      <c r="G22">
        <f>+Table1[[#This Row],[OriginalCountofHSPAccounts]]-Table1[[#This Row],[CorrectedCountofHSPAccounts]]</f>
        <v>11545</v>
      </c>
      <c r="H22">
        <f>+ABS(Table1[[#This Row],[Original - Corrected]])</f>
        <v>11545</v>
      </c>
    </row>
    <row r="23" spans="1:8" x14ac:dyDescent="0.25">
      <c r="A23" t="s">
        <v>22</v>
      </c>
      <c r="B23">
        <v>1150</v>
      </c>
      <c r="C23">
        <v>25611</v>
      </c>
      <c r="D23" t="s">
        <v>22</v>
      </c>
      <c r="E23">
        <v>1150</v>
      </c>
      <c r="F23">
        <v>3484</v>
      </c>
      <c r="G23">
        <f>+Table1[[#This Row],[OriginalCountofHSPAccounts]]-Table1[[#This Row],[CorrectedCountofHSPAccounts]]</f>
        <v>22127</v>
      </c>
      <c r="H23">
        <f>+ABS(Table1[[#This Row],[Original - Corrected]])</f>
        <v>22127</v>
      </c>
    </row>
    <row r="24" spans="1:8" x14ac:dyDescent="0.25">
      <c r="A24" t="s">
        <v>12</v>
      </c>
      <c r="B24">
        <v>1200</v>
      </c>
      <c r="C24">
        <v>284435</v>
      </c>
      <c r="D24" t="s">
        <v>12</v>
      </c>
      <c r="E24">
        <v>1200</v>
      </c>
      <c r="F24">
        <v>53306</v>
      </c>
      <c r="G24">
        <f>+Table1[[#This Row],[OriginalCountofHSPAccounts]]-Table1[[#This Row],[CorrectedCountofHSPAccounts]]</f>
        <v>231129</v>
      </c>
      <c r="H24">
        <f>+ABS(Table1[[#This Row],[Original - Corrected]])</f>
        <v>231129</v>
      </c>
    </row>
    <row r="25" spans="1:8" x14ac:dyDescent="0.25">
      <c r="A25" t="s">
        <v>22</v>
      </c>
      <c r="B25">
        <v>1200</v>
      </c>
      <c r="C25">
        <v>40259</v>
      </c>
      <c r="D25" t="s">
        <v>22</v>
      </c>
      <c r="E25">
        <v>1200</v>
      </c>
      <c r="F25">
        <v>2652</v>
      </c>
      <c r="G25">
        <f>+Table1[[#This Row],[OriginalCountofHSPAccounts]]-Table1[[#This Row],[CorrectedCountofHSPAccounts]]</f>
        <v>37607</v>
      </c>
      <c r="H25">
        <f>+ABS(Table1[[#This Row],[Original - Corrected]])</f>
        <v>37607</v>
      </c>
    </row>
    <row r="26" spans="1:8" x14ac:dyDescent="0.25">
      <c r="A26" t="s">
        <v>18</v>
      </c>
      <c r="B26">
        <v>1300</v>
      </c>
      <c r="C26">
        <v>219846</v>
      </c>
      <c r="D26" t="s">
        <v>18</v>
      </c>
      <c r="E26">
        <v>1300</v>
      </c>
      <c r="F26">
        <v>173659</v>
      </c>
      <c r="G26">
        <f>+Table1[[#This Row],[OriginalCountofHSPAccounts]]-Table1[[#This Row],[CorrectedCountofHSPAccounts]]</f>
        <v>46187</v>
      </c>
      <c r="H26">
        <f>+ABS(Table1[[#This Row],[Original - Corrected]])</f>
        <v>46187</v>
      </c>
    </row>
    <row r="27" spans="1:8" x14ac:dyDescent="0.25">
      <c r="A27" t="s">
        <v>22</v>
      </c>
      <c r="B27">
        <v>1300</v>
      </c>
      <c r="C27">
        <v>17583</v>
      </c>
      <c r="D27" t="s">
        <v>22</v>
      </c>
      <c r="E27">
        <v>1300</v>
      </c>
      <c r="F27">
        <v>4444</v>
      </c>
      <c r="G27">
        <f>+Table1[[#This Row],[OriginalCountofHSPAccounts]]-Table1[[#This Row],[CorrectedCountofHSPAccounts]]</f>
        <v>13139</v>
      </c>
      <c r="H27">
        <f>+ABS(Table1[[#This Row],[Original - Corrected]])</f>
        <v>13139</v>
      </c>
    </row>
    <row r="28" spans="1:8" x14ac:dyDescent="0.25">
      <c r="A28" t="s">
        <v>9</v>
      </c>
      <c r="B28">
        <v>1400</v>
      </c>
      <c r="C28">
        <v>23670</v>
      </c>
      <c r="D28" t="s">
        <v>9</v>
      </c>
      <c r="E28">
        <v>1400</v>
      </c>
      <c r="F28">
        <v>10615</v>
      </c>
      <c r="G28">
        <f>+Table1[[#This Row],[OriginalCountofHSPAccounts]]-Table1[[#This Row],[CorrectedCountofHSPAccounts]]</f>
        <v>13055</v>
      </c>
      <c r="H28">
        <f>+ABS(Table1[[#This Row],[Original - Corrected]])</f>
        <v>13055</v>
      </c>
    </row>
    <row r="29" spans="1:8" x14ac:dyDescent="0.25">
      <c r="A29" t="s">
        <v>22</v>
      </c>
      <c r="B29">
        <v>1400</v>
      </c>
      <c r="C29">
        <v>14976</v>
      </c>
      <c r="D29" t="s">
        <v>22</v>
      </c>
      <c r="E29">
        <v>1400</v>
      </c>
      <c r="F29">
        <v>3476</v>
      </c>
      <c r="G29">
        <f>+Table1[[#This Row],[OriginalCountofHSPAccounts]]-Table1[[#This Row],[CorrectedCountofHSPAccounts]]</f>
        <v>11500</v>
      </c>
      <c r="H29">
        <f>+ABS(Table1[[#This Row],[Original - Corrected]])</f>
        <v>11500</v>
      </c>
    </row>
    <row r="30" spans="1:8" x14ac:dyDescent="0.25">
      <c r="A30" t="s">
        <v>10</v>
      </c>
      <c r="B30">
        <v>1500</v>
      </c>
      <c r="C30">
        <v>119947</v>
      </c>
      <c r="D30" t="s">
        <v>10</v>
      </c>
      <c r="E30">
        <v>1500</v>
      </c>
      <c r="F30">
        <v>119483</v>
      </c>
      <c r="G30">
        <f>+Table1[[#This Row],[OriginalCountofHSPAccounts]]-Table1[[#This Row],[CorrectedCountofHSPAccounts]]</f>
        <v>464</v>
      </c>
      <c r="H30">
        <f>+ABS(Table1[[#This Row],[Original - Corrected]])</f>
        <v>464</v>
      </c>
    </row>
    <row r="31" spans="1:8" x14ac:dyDescent="0.25">
      <c r="A31" t="s">
        <v>8</v>
      </c>
      <c r="B31">
        <v>1800</v>
      </c>
      <c r="C31">
        <v>1884553</v>
      </c>
      <c r="D31" t="s">
        <v>8</v>
      </c>
      <c r="E31">
        <v>1800</v>
      </c>
      <c r="F31">
        <v>1332256</v>
      </c>
      <c r="G31">
        <f>+Table1[[#This Row],[OriginalCountofHSPAccounts]]-Table1[[#This Row],[CorrectedCountofHSPAccounts]]</f>
        <v>552297</v>
      </c>
      <c r="H31">
        <f>+ABS(Table1[[#This Row],[Original - Corrected]])</f>
        <v>552297</v>
      </c>
    </row>
    <row r="32" spans="1:8" x14ac:dyDescent="0.25">
      <c r="A32" t="s">
        <v>22</v>
      </c>
      <c r="B32">
        <v>1800</v>
      </c>
      <c r="C32">
        <v>1006</v>
      </c>
      <c r="D32" t="s">
        <v>22</v>
      </c>
      <c r="E32">
        <v>1800</v>
      </c>
      <c r="F32">
        <v>84</v>
      </c>
      <c r="G32">
        <f>+Table1[[#This Row],[OriginalCountofHSPAccounts]]-Table1[[#This Row],[CorrectedCountofHSPAccounts]]</f>
        <v>922</v>
      </c>
      <c r="H32">
        <f>+ABS(Table1[[#This Row],[Original - Corrected]])</f>
        <v>922</v>
      </c>
    </row>
    <row r="33" spans="1:8" x14ac:dyDescent="0.25">
      <c r="A33" t="s">
        <v>15</v>
      </c>
      <c r="B33">
        <v>1900</v>
      </c>
      <c r="C33">
        <v>300095</v>
      </c>
      <c r="D33" t="s">
        <v>15</v>
      </c>
      <c r="E33">
        <v>1900</v>
      </c>
      <c r="F33">
        <v>31652</v>
      </c>
      <c r="G33">
        <f>+Table1[[#This Row],[OriginalCountofHSPAccounts]]-Table1[[#This Row],[CorrectedCountofHSPAccounts]]</f>
        <v>268443</v>
      </c>
      <c r="H33">
        <f>+ABS(Table1[[#This Row],[Original - Corrected]])</f>
        <v>268443</v>
      </c>
    </row>
    <row r="34" spans="1:8" x14ac:dyDescent="0.25">
      <c r="A34" t="s">
        <v>22</v>
      </c>
      <c r="B34">
        <v>1900</v>
      </c>
      <c r="C34">
        <v>48</v>
      </c>
      <c r="D34" t="s">
        <v>22</v>
      </c>
      <c r="E34">
        <v>1900</v>
      </c>
      <c r="F34">
        <v>11</v>
      </c>
      <c r="G34">
        <f>+Table1[[#This Row],[OriginalCountofHSPAccounts]]-Table1[[#This Row],[CorrectedCountofHSPAccounts]]</f>
        <v>37</v>
      </c>
      <c r="H34">
        <f>+ABS(Table1[[#This Row],[Original - Corrected]])</f>
        <v>37</v>
      </c>
    </row>
    <row r="35" spans="1:8" x14ac:dyDescent="0.25">
      <c r="A35" t="s">
        <v>7</v>
      </c>
      <c r="B35">
        <v>9999</v>
      </c>
      <c r="C35">
        <v>57279</v>
      </c>
      <c r="D35" t="s">
        <v>7</v>
      </c>
      <c r="E35">
        <v>9999</v>
      </c>
      <c r="F35">
        <v>57279</v>
      </c>
      <c r="G35">
        <f>+Table1[[#This Row],[OriginalCountofHSPAccounts]]-Table1[[#This Row],[CorrectedCountofHSPAccounts]]</f>
        <v>0</v>
      </c>
      <c r="H35">
        <f>+ABS(Table1[[#This Row],[Original - Corrected]])</f>
        <v>0</v>
      </c>
    </row>
    <row r="36" spans="1:8" x14ac:dyDescent="0.25">
      <c r="C36" s="2">
        <f>SUBTOTAL(109,Table1[OriginalCountofHSPAccounts])</f>
        <v>10409287</v>
      </c>
      <c r="D36" s="2"/>
      <c r="E36" s="2"/>
      <c r="F36" s="2">
        <f>SUBTOTAL(109,Table1[CorrectedCountofHSPAccounts])</f>
        <v>10409287</v>
      </c>
      <c r="G36" s="2">
        <f>SUBTOTAL(109,Table1[Original - Corrected])</f>
        <v>0</v>
      </c>
      <c r="H36" s="2">
        <f>SUBTOTAL(109,Table1[ABS(Original - Corrected)])</f>
        <v>3105044</v>
      </c>
    </row>
    <row r="38" spans="1:8" x14ac:dyDescent="0.25">
      <c r="F38">
        <f>+Table1[[#Totals],[OriginalCountofHSPAccounts]]-Table1[[#Totals],[CorrectedCountofHSPAccounts]]</f>
        <v>0</v>
      </c>
    </row>
  </sheetData>
  <conditionalFormatting sqref="G2:G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E2C8-15E0-4EEF-97E5-5D1E5C53415E}">
  <dimension ref="A1:F21"/>
  <sheetViews>
    <sheetView workbookViewId="0">
      <selection activeCell="E29" sqref="E29"/>
    </sheetView>
  </sheetViews>
  <sheetFormatPr defaultRowHeight="13.8" x14ac:dyDescent="0.25"/>
  <cols>
    <col min="1" max="1" width="12" customWidth="1"/>
    <col min="2" max="2" width="25" customWidth="1"/>
    <col min="3" max="3" width="12.8984375" customWidth="1"/>
    <col min="4" max="4" width="26.09765625" customWidth="1"/>
    <col min="5" max="5" width="18.59765625" bestFit="1" customWidth="1"/>
    <col min="6" max="6" width="11.796875" bestFit="1" customWidth="1"/>
  </cols>
  <sheetData>
    <row r="1" spans="1:6" x14ac:dyDescent="0.25">
      <c r="A1" t="s">
        <v>0</v>
      </c>
      <c r="B1" t="s">
        <v>2</v>
      </c>
      <c r="C1" t="s">
        <v>23</v>
      </c>
      <c r="D1" t="s">
        <v>3</v>
      </c>
      <c r="E1" t="s">
        <v>26</v>
      </c>
      <c r="F1" t="s">
        <v>28</v>
      </c>
    </row>
    <row r="2" spans="1:6" x14ac:dyDescent="0.25">
      <c r="A2" t="s">
        <v>17</v>
      </c>
      <c r="B2">
        <v>5343387</v>
      </c>
      <c r="C2" t="s">
        <v>17</v>
      </c>
      <c r="D2">
        <v>5051675</v>
      </c>
      <c r="E2">
        <f>+Table2[[#This Row],[OriginalCountofHSPAccounts]]-Table2[[#This Row],[CorrectedCountofHSPAccounts]]</f>
        <v>291712</v>
      </c>
      <c r="F2">
        <f>ABS(Table2[[#This Row],[Original - Corrected]])</f>
        <v>291712</v>
      </c>
    </row>
    <row r="3" spans="1:6" x14ac:dyDescent="0.25">
      <c r="A3" t="s">
        <v>8</v>
      </c>
      <c r="B3">
        <v>1884553</v>
      </c>
      <c r="C3" t="s">
        <v>8</v>
      </c>
      <c r="D3">
        <v>1332256</v>
      </c>
      <c r="E3">
        <f>+Table2[[#This Row],[OriginalCountofHSPAccounts]]-Table2[[#This Row],[CorrectedCountofHSPAccounts]]</f>
        <v>552297</v>
      </c>
      <c r="F3">
        <f>ABS(Table2[[#This Row],[Original - Corrected]])</f>
        <v>552297</v>
      </c>
    </row>
    <row r="4" spans="1:6" x14ac:dyDescent="0.25">
      <c r="A4" t="s">
        <v>20</v>
      </c>
      <c r="B4">
        <v>466666</v>
      </c>
      <c r="C4" t="s">
        <v>20</v>
      </c>
      <c r="D4">
        <v>796537</v>
      </c>
      <c r="E4">
        <f>+Table2[[#This Row],[OriginalCountofHSPAccounts]]-Table2[[#This Row],[CorrectedCountofHSPAccounts]]</f>
        <v>-329871</v>
      </c>
      <c r="F4">
        <f>ABS(Table2[[#This Row],[Original - Corrected]])</f>
        <v>329871</v>
      </c>
    </row>
    <row r="5" spans="1:6" x14ac:dyDescent="0.25">
      <c r="A5" t="s">
        <v>21</v>
      </c>
      <c r="B5">
        <v>771323</v>
      </c>
      <c r="C5" t="s">
        <v>21</v>
      </c>
      <c r="D5">
        <v>759778</v>
      </c>
      <c r="E5">
        <f>+Table2[[#This Row],[OriginalCountofHSPAccounts]]-Table2[[#This Row],[CorrectedCountofHSPAccounts]]</f>
        <v>11545</v>
      </c>
      <c r="F5">
        <f>ABS(Table2[[#This Row],[Original - Corrected]])</f>
        <v>11545</v>
      </c>
    </row>
    <row r="6" spans="1:6" x14ac:dyDescent="0.25">
      <c r="A6" t="s">
        <v>5</v>
      </c>
      <c r="B6">
        <v>78729</v>
      </c>
      <c r="C6" t="s">
        <v>5</v>
      </c>
      <c r="D6">
        <v>602917</v>
      </c>
      <c r="E6">
        <f>+Table2[[#This Row],[OriginalCountofHSPAccounts]]-Table2[[#This Row],[CorrectedCountofHSPAccounts]]</f>
        <v>-524188</v>
      </c>
      <c r="F6">
        <f>ABS(Table2[[#This Row],[Original - Corrected]])</f>
        <v>524188</v>
      </c>
    </row>
    <row r="7" spans="1:6" x14ac:dyDescent="0.25">
      <c r="A7" t="s">
        <v>14</v>
      </c>
      <c r="B7">
        <v>63785</v>
      </c>
      <c r="C7" t="s">
        <v>14</v>
      </c>
      <c r="D7">
        <v>336735</v>
      </c>
      <c r="E7">
        <f>+Table2[[#This Row],[OriginalCountofHSPAccounts]]-Table2[[#This Row],[CorrectedCountofHSPAccounts]]</f>
        <v>-272950</v>
      </c>
      <c r="F7">
        <f>ABS(Table2[[#This Row],[Original - Corrected]])</f>
        <v>272950</v>
      </c>
    </row>
    <row r="8" spans="1:6" x14ac:dyDescent="0.25">
      <c r="A8" t="s">
        <v>16</v>
      </c>
      <c r="B8">
        <v>275089</v>
      </c>
      <c r="C8" t="s">
        <v>16</v>
      </c>
      <c r="D8">
        <v>313765</v>
      </c>
      <c r="E8">
        <f>+Table2[[#This Row],[OriginalCountofHSPAccounts]]-Table2[[#This Row],[CorrectedCountofHSPAccounts]]</f>
        <v>-38676</v>
      </c>
      <c r="F8">
        <f>ABS(Table2[[#This Row],[Original - Corrected]])</f>
        <v>38676</v>
      </c>
    </row>
    <row r="9" spans="1:6" x14ac:dyDescent="0.25">
      <c r="A9" t="s">
        <v>19</v>
      </c>
      <c r="B9">
        <v>5352</v>
      </c>
      <c r="C9" t="s">
        <v>19</v>
      </c>
      <c r="D9">
        <v>244582</v>
      </c>
      <c r="E9">
        <f>+Table2[[#This Row],[OriginalCountofHSPAccounts]]-Table2[[#This Row],[CorrectedCountofHSPAccounts]]</f>
        <v>-239230</v>
      </c>
      <c r="F9">
        <f>ABS(Table2[[#This Row],[Original - Corrected]])</f>
        <v>239230</v>
      </c>
    </row>
    <row r="10" spans="1:6" x14ac:dyDescent="0.25">
      <c r="A10" t="s">
        <v>22</v>
      </c>
      <c r="B10">
        <v>232127</v>
      </c>
      <c r="C10" t="s">
        <v>22</v>
      </c>
      <c r="D10">
        <v>232127</v>
      </c>
      <c r="E10">
        <f>+Table2[[#This Row],[OriginalCountofHSPAccounts]]-Table2[[#This Row],[CorrectedCountofHSPAccounts]]</f>
        <v>0</v>
      </c>
      <c r="F10">
        <f>ABS(Table2[[#This Row],[Original - Corrected]])</f>
        <v>0</v>
      </c>
    </row>
    <row r="11" spans="1:6" x14ac:dyDescent="0.25">
      <c r="A11" t="s">
        <v>18</v>
      </c>
      <c r="B11">
        <v>219846</v>
      </c>
      <c r="C11" t="s">
        <v>18</v>
      </c>
      <c r="D11">
        <v>173659</v>
      </c>
      <c r="E11">
        <f>+Table2[[#This Row],[OriginalCountofHSPAccounts]]-Table2[[#This Row],[CorrectedCountofHSPAccounts]]</f>
        <v>46187</v>
      </c>
      <c r="F11">
        <f>ABS(Table2[[#This Row],[Original - Corrected]])</f>
        <v>46187</v>
      </c>
    </row>
    <row r="12" spans="1:6" x14ac:dyDescent="0.25">
      <c r="A12" t="s">
        <v>4</v>
      </c>
      <c r="B12">
        <v>171323</v>
      </c>
      <c r="C12" t="s">
        <v>4</v>
      </c>
      <c r="D12">
        <v>171323</v>
      </c>
      <c r="E12">
        <f>+Table2[[#This Row],[OriginalCountofHSPAccounts]]-Table2[[#This Row],[CorrectedCountofHSPAccounts]]</f>
        <v>0</v>
      </c>
      <c r="F12">
        <f>ABS(Table2[[#This Row],[Original - Corrected]])</f>
        <v>0</v>
      </c>
    </row>
    <row r="13" spans="1:6" x14ac:dyDescent="0.25">
      <c r="A13" t="s">
        <v>10</v>
      </c>
      <c r="B13">
        <v>119947</v>
      </c>
      <c r="C13" t="s">
        <v>10</v>
      </c>
      <c r="D13">
        <v>119483</v>
      </c>
      <c r="E13">
        <f>+Table2[[#This Row],[OriginalCountofHSPAccounts]]-Table2[[#This Row],[CorrectedCountofHSPAccounts]]</f>
        <v>464</v>
      </c>
      <c r="F13">
        <f>ABS(Table2[[#This Row],[Original - Corrected]])</f>
        <v>464</v>
      </c>
    </row>
    <row r="14" spans="1:6" x14ac:dyDescent="0.25">
      <c r="A14" t="s">
        <v>13</v>
      </c>
      <c r="B14">
        <v>109794</v>
      </c>
      <c r="C14" t="s">
        <v>13</v>
      </c>
      <c r="D14">
        <v>100663</v>
      </c>
      <c r="E14">
        <f>+Table2[[#This Row],[OriginalCountofHSPAccounts]]-Table2[[#This Row],[CorrectedCountofHSPAccounts]]</f>
        <v>9131</v>
      </c>
      <c r="F14">
        <f>ABS(Table2[[#This Row],[Original - Corrected]])</f>
        <v>9131</v>
      </c>
    </row>
    <row r="15" spans="1:6" x14ac:dyDescent="0.25">
      <c r="A15" t="s">
        <v>7</v>
      </c>
      <c r="B15">
        <v>57279</v>
      </c>
      <c r="C15" t="s">
        <v>7</v>
      </c>
      <c r="D15">
        <v>57279</v>
      </c>
      <c r="E15">
        <f>+Table2[[#This Row],[OriginalCountofHSPAccounts]]-Table2[[#This Row],[CorrectedCountofHSPAccounts]]</f>
        <v>0</v>
      </c>
      <c r="F15">
        <f>ABS(Table2[[#This Row],[Original - Corrected]])</f>
        <v>0</v>
      </c>
    </row>
    <row r="16" spans="1:6" x14ac:dyDescent="0.25">
      <c r="A16" t="s">
        <v>12</v>
      </c>
      <c r="B16">
        <v>284435</v>
      </c>
      <c r="C16" t="s">
        <v>12</v>
      </c>
      <c r="D16">
        <v>53306</v>
      </c>
      <c r="E16">
        <f>+Table2[[#This Row],[OriginalCountofHSPAccounts]]-Table2[[#This Row],[CorrectedCountofHSPAccounts]]</f>
        <v>231129</v>
      </c>
      <c r="F16">
        <f>ABS(Table2[[#This Row],[Original - Corrected]])</f>
        <v>231129</v>
      </c>
    </row>
    <row r="17" spans="1:6" x14ac:dyDescent="0.25">
      <c r="A17" t="s">
        <v>15</v>
      </c>
      <c r="B17">
        <v>300095</v>
      </c>
      <c r="C17" t="s">
        <v>15</v>
      </c>
      <c r="D17">
        <v>31652</v>
      </c>
      <c r="E17">
        <f>+Table2[[#This Row],[OriginalCountofHSPAccounts]]-Table2[[#This Row],[CorrectedCountofHSPAccounts]]</f>
        <v>268443</v>
      </c>
      <c r="F17">
        <f>ABS(Table2[[#This Row],[Original - Corrected]])</f>
        <v>268443</v>
      </c>
    </row>
    <row r="18" spans="1:6" x14ac:dyDescent="0.25">
      <c r="A18" t="s">
        <v>11</v>
      </c>
      <c r="B18">
        <v>133</v>
      </c>
      <c r="C18" t="s">
        <v>11</v>
      </c>
      <c r="D18">
        <v>17569</v>
      </c>
      <c r="E18">
        <f>+Table2[[#This Row],[OriginalCountofHSPAccounts]]-Table2[[#This Row],[CorrectedCountofHSPAccounts]]</f>
        <v>-17436</v>
      </c>
      <c r="F18">
        <f>ABS(Table2[[#This Row],[Original - Corrected]])</f>
        <v>17436</v>
      </c>
    </row>
    <row r="19" spans="1:6" x14ac:dyDescent="0.25">
      <c r="A19" t="s">
        <v>9</v>
      </c>
      <c r="B19">
        <v>23670</v>
      </c>
      <c r="C19" t="s">
        <v>9</v>
      </c>
      <c r="D19">
        <v>10615</v>
      </c>
      <c r="E19">
        <f>+Table2[[#This Row],[OriginalCountofHSPAccounts]]-Table2[[#This Row],[CorrectedCountofHSPAccounts]]</f>
        <v>13055</v>
      </c>
      <c r="F19">
        <f>ABS(Table2[[#This Row],[Original - Corrected]])</f>
        <v>13055</v>
      </c>
    </row>
    <row r="20" spans="1:6" x14ac:dyDescent="0.25">
      <c r="A20" t="s">
        <v>6</v>
      </c>
      <c r="B20">
        <v>1756</v>
      </c>
      <c r="C20" t="s">
        <v>6</v>
      </c>
      <c r="D20">
        <v>3368</v>
      </c>
      <c r="E20">
        <f>+Table2[[#This Row],[OriginalCountofHSPAccounts]]-Table2[[#This Row],[CorrectedCountofHSPAccounts]]</f>
        <v>-1612</v>
      </c>
      <c r="F20">
        <f>ABS(Table2[[#This Row],[Original - Corrected]])</f>
        <v>1612</v>
      </c>
    </row>
    <row r="21" spans="1:6" x14ac:dyDescent="0.25">
      <c r="B21" s="2">
        <f>SUBTOTAL(109,Table2[OriginalCountofHSPAccounts])</f>
        <v>10409289</v>
      </c>
      <c r="D21" s="2">
        <f t="shared" ref="D21:E21" si="0">SUBTOTAL(109,D2:D20)</f>
        <v>10409289</v>
      </c>
      <c r="E21" s="1">
        <f t="shared" si="0"/>
        <v>0</v>
      </c>
      <c r="F21" s="2">
        <f>SUBTOTAL(109,Table2[Abs(Original - Corrected)])</f>
        <v>2847926</v>
      </c>
    </row>
  </sheetData>
  <conditionalFormatting sqref="E2:E20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EncType with Hierarchy Change</vt:lpstr>
      <vt:lpstr>EncType</vt:lpstr>
    </vt:vector>
  </TitlesOfParts>
  <Company>UWHCA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Rock, Matt</dc:creator>
  <cp:lastModifiedBy>Rock, Matt</cp:lastModifiedBy>
  <dcterms:created xsi:type="dcterms:W3CDTF">2025-02-04T20:07:14Z</dcterms:created>
  <dcterms:modified xsi:type="dcterms:W3CDTF">2025-02-05T16:34:46Z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